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As on 28.02.2021" sheetId="1" r:id="rId4"/>
    <sheet state="visible" name="As on 30.11.2021" sheetId="2" r:id="rId5"/>
    <sheet state="hidden" name="Copy of As on 31.10.2021" sheetId="3" r:id="rId6"/>
    <sheet state="hidden" name="Copy of As on 30.09.2021" sheetId="4" r:id="rId7"/>
    <sheet state="hidden" name="Copy of As on 31.05.2021" sheetId="5" r:id="rId8"/>
    <sheet state="hidden" name="Copy of As on 30.04.2021" sheetId="6" r:id="rId9"/>
    <sheet state="hidden" name="As on 31.03.2021" sheetId="7" r:id="rId10"/>
  </sheets>
  <definedNames>
    <definedName name="bw">'As on 30.11.2021'!$CN$22</definedName>
    <definedName localSheetId="4" name="bw">'Copy of As on 31.05.2021'!$CN$22</definedName>
    <definedName localSheetId="3" name="bw">'Copy of As on 30.09.2021'!$CN$22</definedName>
    <definedName localSheetId="2" name="bw">'Copy of As on 31.10.2021'!$CN$22</definedName>
  </definedNames>
  <calcPr/>
</workbook>
</file>

<file path=xl/sharedStrings.xml><?xml version="1.0" encoding="utf-8"?>
<sst xmlns="http://schemas.openxmlformats.org/spreadsheetml/2006/main" count="1882" uniqueCount="100">
  <si>
    <t>S.N.</t>
  </si>
  <si>
    <t>Name of KV</t>
  </si>
  <si>
    <t>KV  Code</t>
  </si>
  <si>
    <t>Region</t>
  </si>
  <si>
    <t>Name 
of 
State</t>
  </si>
  <si>
    <t>Class - I</t>
  </si>
  <si>
    <t>Class - II</t>
  </si>
  <si>
    <t>Class-III</t>
  </si>
  <si>
    <t>Class-IV</t>
  </si>
  <si>
    <t>Class-V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</si>
  <si>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</si>
  <si>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</si>
  <si>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</si>
  <si>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</si>
  <si>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</si>
  <si>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</si>
  <si>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</si>
  <si>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</si>
  <si>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</si>
  <si>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</si>
  <si>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</si>
  <si>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                                       (I to XII)</t>
  </si>
  <si>
    <t>Total SC  
(I to XII)</t>
  </si>
  <si>
    <t>Total ST                 
     (I to XII)</t>
  </si>
  <si>
    <t>Total PH                      (I to XII)</t>
  </si>
  <si>
    <t>Total OBC                   
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</si>
  <si>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</si>
  <si>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</si>
  <si>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</si>
  <si>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</si>
  <si>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</si>
  <si>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</si>
  <si>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</si>
  <si>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</si>
  <si>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</si>
  <si>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</si>
  <si>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</si>
  <si>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</si>
  <si>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</si>
  <si>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</si>
  <si>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</si>
  <si>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</si>
  <si>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</si>
  <si>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</si>
  <si>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</si>
  <si>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Section(s)</t>
  </si>
  <si>
    <t>Total</t>
  </si>
  <si>
    <t>Boys</t>
  </si>
  <si>
    <t>Girls</t>
  </si>
  <si>
    <t>No. of Section(s)-Science.</t>
  </si>
  <si>
    <t>Total enroment in Science.</t>
  </si>
  <si>
    <t>No. of Section(s)-Commerce.</t>
  </si>
  <si>
    <t>Total enroment in Commerce.</t>
  </si>
  <si>
    <t>No. of Section(s)-Hum.</t>
  </si>
  <si>
    <t>Total enroment in Hum.</t>
  </si>
  <si>
    <t xml:space="preserve">Boys </t>
  </si>
  <si>
    <t>AMBIKAPUR</t>
  </si>
  <si>
    <t>RAIPUR</t>
  </si>
  <si>
    <t>C.G.</t>
  </si>
  <si>
    <t>BMY BHILAI</t>
  </si>
  <si>
    <t>BILASPUR</t>
  </si>
  <si>
    <t>DANTEWADA</t>
  </si>
  <si>
    <t>DONGARGARH</t>
  </si>
  <si>
    <t>DURG</t>
  </si>
  <si>
    <t>JAGDALPUR</t>
  </si>
  <si>
    <t>JANJGIR</t>
  </si>
  <si>
    <t>MAHASAMUND</t>
  </si>
  <si>
    <t>MANENDRAGARH</t>
  </si>
  <si>
    <t>RAIGARH</t>
  </si>
  <si>
    <t>RAIPUR NO.1 (S-I &amp; II)</t>
  </si>
  <si>
    <t>RAIPUR NO.2</t>
  </si>
  <si>
    <t>DHAMTARI</t>
  </si>
  <si>
    <t>KANKER</t>
  </si>
  <si>
    <t>KHAIRAGARH</t>
  </si>
  <si>
    <t xml:space="preserve">CISF, BHILAI, </t>
  </si>
  <si>
    <t>RAJNANDGAON,</t>
  </si>
  <si>
    <t>KORBA NO.IV</t>
  </si>
  <si>
    <t>BACHELI (BIOP)</t>
  </si>
  <si>
    <t>BAIKUNTPUR (SECL)</t>
  </si>
  <si>
    <t>CHIRIMIRI</t>
  </si>
  <si>
    <t>JHAGRAKHAND (SECL)</t>
  </si>
  <si>
    <t>KIRANDUL (BIOP)</t>
  </si>
  <si>
    <t>KORBA NO.II (NTPC)</t>
  </si>
  <si>
    <t>KORBA NO.III (SECL)</t>
  </si>
  <si>
    <t>NARAYANPUR</t>
  </si>
  <si>
    <t>JASHPUR</t>
  </si>
  <si>
    <t>BIJAPUR</t>
  </si>
  <si>
    <t>SUKMA</t>
  </si>
  <si>
    <t xml:space="preserve">  </t>
  </si>
  <si>
    <t>NAYA RAIPUR</t>
  </si>
  <si>
    <t>KAWARDHA</t>
  </si>
  <si>
    <t>KURUD</t>
  </si>
  <si>
    <t>SARAIPALI</t>
  </si>
  <si>
    <t>CRPF BILASPUR</t>
  </si>
  <si>
    <t>KONDAGAON</t>
  </si>
  <si>
    <t xml:space="preserve">   </t>
  </si>
  <si>
    <t>Total enrolment in Science.</t>
  </si>
  <si>
    <t>Total enrolment in Commerce.</t>
  </si>
  <si>
    <r>
      <rPr>
        <rFont val="Calibri"/>
        <b/>
        <color rgb="FF000000"/>
        <sz val="12.0"/>
      </rPr>
      <t>S.No</t>
    </r>
    <r>
      <rPr>
        <rFont val="Calibri"/>
        <b/>
        <color rgb="FF000000"/>
        <sz val="12.0"/>
      </rPr>
      <t>.</t>
    </r>
  </si>
  <si>
    <t xml:space="preserve">a TC was issued on 31 may to class VI boy general category 5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</si>
</sst>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  <sz val="12.0"/>
      <color rgb="FF000000"/>
      <name val="Cambria"/>
    </font>
    <font/>
    <font>
      <b/>
      <sz val="11.0"/>
      <color rgb="FF000000"/>
      <name val="Cambria"/>
    </font>
    <font>
      <color theme="1"/>
      <name val="Cambria"/>
    </font>
    <font>
      <sz val="12.0"/>
      <color rgb="FF000000"/>
      <name val="Cambria"/>
    </font>
    <font>
      <sz val="12.0"/>
      <color theme="1"/>
      <name val="Cambria"/>
    </font>
    <font>
      <b/>
      <sz val="12.0"/>
      <color theme="1"/>
      <name val="Cambria"/>
    </font>
    <font>
      <color rgb="FF000000"/>
      <name val="Arial"/>
    </font>
    <font>
      <color rgb="FF000000"/>
      <name val="Cambria"/>
    </font>
    <font>
      <color theme="1"/>
      <name val="Arial"/>
    </font>
    <font>
      <b/>
      <sz val="10.0"/>
      <color theme="1"/>
      <name val="Cambria"/>
    </font>
    <font>
      <sz val="10.0"/>
      <color theme="1"/>
      <name val="Cambria"/>
    </font>
    <font>
      <b/>
      <sz val="10.0"/>
      <color rgb="FF000000"/>
      <name val="Cambria"/>
    </font>
    <font>
      <b/>
      <sz val="12.0"/>
      <color rgb="FF000000"/>
      <name val="Calibri"/>
    </font>
    <font>
      <sz val="12.0"/>
      <color rgb="FF000000"/>
      <name val="Calibri"/>
    </font>
    <font>
      <b/>
      <sz val="12.0"/>
      <color theme="1"/>
      <name val="Calibri"/>
    </font>
    <font>
      <sz val="12.0"/>
      <color theme="1"/>
      <name val="Calibri"/>
    </font>
    <font>
      <color theme="1"/>
      <name val="Calibri"/>
    </font>
  </fonts>
  <fills count="2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99CC00"/>
        <bgColor rgb="FF99CC0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46BDC6"/>
        <bgColor rgb="FF46BDC6"/>
      </patternFill>
    </fill>
    <fill>
      <patternFill patternType="solid">
        <fgColor theme="0"/>
        <bgColor theme="0"/>
      </patternFill>
    </fill>
    <fill>
      <patternFill patternType="solid">
        <fgColor rgb="FFFEF2CD"/>
        <bgColor rgb="FFFEF2CD"/>
      </patternFill>
    </fill>
    <fill>
      <patternFill patternType="solid">
        <fgColor rgb="FFD9EAD3"/>
        <bgColor rgb="FFD9EAD3"/>
      </patternFill>
    </fill>
    <fill>
      <patternFill patternType="solid">
        <fgColor rgb="FFFF0000"/>
        <bgColor rgb="FFFF0000"/>
      </patternFill>
    </fill>
  </fills>
  <borders count="12">
    <border/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3" fontId="1" numFmtId="0" xfId="0" applyAlignment="1" applyBorder="1" applyFill="1" applyFont="1">
      <alignment readingOrder="0" shrinkToFit="0" vertical="center" wrapText="1"/>
    </xf>
    <xf borderId="2" fillId="4" fontId="1" numFmtId="0" xfId="0" applyAlignment="1" applyBorder="1" applyFill="1" applyFont="1">
      <alignment shrinkToFit="0" vertical="center" wrapText="1"/>
    </xf>
    <xf borderId="2" fillId="5" fontId="1" numFmtId="0" xfId="0" applyAlignment="1" applyBorder="1" applyFill="1" applyFont="1">
      <alignment shrinkToFit="0" vertical="center" wrapText="1"/>
    </xf>
    <xf borderId="2" fillId="6" fontId="1" numFmtId="0" xfId="0" applyAlignment="1" applyBorder="1" applyFill="1" applyFont="1">
      <alignment horizontal="center" shrinkToFit="0" vertical="center" wrapText="1"/>
    </xf>
    <xf borderId="3" fillId="7" fontId="1" numFmtId="0" xfId="0" applyAlignment="1" applyBorder="1" applyFill="1" applyFont="1">
      <alignment horizontal="center" shrinkToFit="0" vertical="center" wrapText="1"/>
    </xf>
    <xf borderId="4" fillId="0" fontId="2" numFmtId="0" xfId="0" applyBorder="1" applyFont="1"/>
    <xf borderId="5" fillId="0" fontId="2" numFmtId="0" xfId="0" applyBorder="1" applyFont="1"/>
    <xf borderId="3" fillId="7" fontId="1" numFmtId="0" xfId="0" applyAlignment="1" applyBorder="1" applyFont="1">
      <alignment horizontal="center" readingOrder="0" shrinkToFit="0" vertical="center" wrapText="1"/>
    </xf>
    <xf borderId="3" fillId="8" fontId="1" numFmtId="0" xfId="0" applyAlignment="1" applyBorder="1" applyFill="1" applyFont="1">
      <alignment horizontal="center" shrinkToFit="0" vertical="center" wrapText="1"/>
    </xf>
    <xf borderId="3" fillId="7" fontId="3" numFmtId="0" xfId="0" applyAlignment="1" applyBorder="1" applyFont="1">
      <alignment horizontal="center" shrinkToFit="0" vertical="center" wrapText="1"/>
    </xf>
    <xf borderId="2" fillId="4" fontId="3" numFmtId="0" xfId="0" applyAlignment="1" applyBorder="1" applyFont="1">
      <alignment horizontal="center" shrinkToFit="0" vertical="center" wrapText="1"/>
    </xf>
    <xf borderId="2" fillId="9" fontId="3" numFmtId="0" xfId="0" applyAlignment="1" applyBorder="1" applyFill="1" applyFont="1">
      <alignment horizontal="center" shrinkToFit="0" vertical="center" wrapText="1"/>
    </xf>
    <xf borderId="3" fillId="10" fontId="3" numFmtId="0" xfId="0" applyAlignment="1" applyBorder="1" applyFill="1" applyFont="1">
      <alignment horizontal="center" shrinkToFit="0" vertical="center" wrapText="1"/>
    </xf>
    <xf borderId="0" fillId="0" fontId="4" numFmtId="0" xfId="0" applyFont="1"/>
    <xf borderId="6" fillId="0" fontId="2" numFmtId="0" xfId="0" applyBorder="1" applyFont="1"/>
    <xf borderId="7" fillId="0" fontId="2" numFmtId="0" xfId="0" applyBorder="1" applyFont="1"/>
    <xf borderId="8" fillId="9" fontId="3" numFmtId="0" xfId="0" applyAlignment="1" applyBorder="1" applyFont="1">
      <alignment horizontal="center" shrinkToFit="0" vertical="center" wrapText="1"/>
    </xf>
    <xf borderId="8" fillId="2" fontId="3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shrinkToFit="0" vertical="center" wrapText="1"/>
    </xf>
    <xf borderId="8" fillId="3" fontId="1" numFmtId="0" xfId="0" applyAlignment="1" applyBorder="1" applyFont="1">
      <alignment readingOrder="0" shrinkToFit="0" vertical="center" wrapText="1"/>
    </xf>
    <xf borderId="8" fillId="4" fontId="1" numFmtId="0" xfId="0" applyAlignment="1" applyBorder="1" applyFont="1">
      <alignment horizontal="center" shrinkToFit="0" vertical="center" wrapText="1"/>
    </xf>
    <xf borderId="8" fillId="5" fontId="1" numFmtId="0" xfId="0" applyAlignment="1" applyBorder="1" applyFont="1">
      <alignment shrinkToFit="0" vertical="center" wrapText="1"/>
    </xf>
    <xf borderId="8" fillId="6" fontId="5" numFmtId="0" xfId="0" applyAlignment="1" applyBorder="1" applyFont="1">
      <alignment horizontal="center" shrinkToFit="0" vertical="center" wrapText="1"/>
    </xf>
    <xf borderId="0" fillId="11" fontId="6" numFmtId="0" xfId="0" applyAlignment="1" applyFill="1" applyFont="1">
      <alignment horizontal="center" readingOrder="0"/>
    </xf>
    <xf borderId="8" fillId="10" fontId="6" numFmtId="0" xfId="0" applyAlignment="1" applyBorder="1" applyFont="1">
      <alignment horizontal="center" readingOrder="0"/>
    </xf>
    <xf borderId="8" fillId="2" fontId="6" numFmtId="0" xfId="0" applyAlignment="1" applyBorder="1" applyFont="1">
      <alignment horizontal="center" readingOrder="0"/>
    </xf>
    <xf borderId="8" fillId="12" fontId="7" numFmtId="0" xfId="0" applyAlignment="1" applyBorder="1" applyFill="1" applyFont="1">
      <alignment horizontal="center" vertical="bottom"/>
    </xf>
    <xf borderId="8" fillId="11" fontId="6" numFmtId="0" xfId="0" applyAlignment="1" applyBorder="1" applyFont="1">
      <alignment horizontal="center" readingOrder="0"/>
    </xf>
    <xf borderId="8" fillId="10" fontId="7" numFmtId="0" xfId="0" applyAlignment="1" applyBorder="1" applyFont="1">
      <alignment horizontal="center" vertical="bottom"/>
    </xf>
    <xf borderId="8" fillId="2" fontId="7" numFmtId="0" xfId="0" applyAlignment="1" applyBorder="1" applyFont="1">
      <alignment horizontal="center" vertical="bottom"/>
    </xf>
    <xf borderId="8" fillId="13" fontId="7" numFmtId="0" xfId="0" applyAlignment="1" applyBorder="1" applyFill="1" applyFont="1">
      <alignment horizontal="center" vertical="bottom"/>
    </xf>
    <xf borderId="8" fillId="10" fontId="7" numFmtId="0" xfId="0" applyAlignment="1" applyBorder="1" applyFont="1">
      <alignment horizontal="center"/>
    </xf>
    <xf borderId="8" fillId="13" fontId="6" numFmtId="0" xfId="0" applyAlignment="1" applyBorder="1" applyFont="1">
      <alignment horizontal="center" readingOrder="0"/>
    </xf>
    <xf borderId="8" fillId="7" fontId="1" numFmtId="0" xfId="0" applyAlignment="1" applyBorder="1" applyFont="1">
      <alignment horizontal="center" vertical="bottom"/>
    </xf>
    <xf borderId="8" fillId="14" fontId="1" numFmtId="0" xfId="0" applyAlignment="1" applyBorder="1" applyFill="1" applyFont="1">
      <alignment horizontal="center" vertical="bottom"/>
    </xf>
    <xf borderId="8" fillId="9" fontId="1" numFmtId="0" xfId="0" applyAlignment="1" applyBorder="1" applyFont="1">
      <alignment horizontal="center" vertical="bottom"/>
    </xf>
    <xf borderId="8" fillId="6" fontId="6" numFmtId="0" xfId="0" applyAlignment="1" applyBorder="1" applyFont="1">
      <alignment horizontal="center" readingOrder="0"/>
    </xf>
    <xf borderId="8" fillId="0" fontId="6" numFmtId="0" xfId="0" applyAlignment="1" applyBorder="1" applyFont="1">
      <alignment horizontal="center" readingOrder="0"/>
    </xf>
    <xf borderId="8" fillId="15" fontId="7" numFmtId="0" xfId="0" applyAlignment="1" applyBorder="1" applyFill="1" applyFont="1">
      <alignment horizontal="center" vertical="bottom"/>
    </xf>
    <xf borderId="8" fillId="6" fontId="7" numFmtId="0" xfId="0" applyAlignment="1" applyBorder="1" applyFont="1">
      <alignment horizontal="center" vertical="bottom"/>
    </xf>
    <xf borderId="8" fillId="0" fontId="7" numFmtId="0" xfId="0" applyAlignment="1" applyBorder="1" applyFont="1">
      <alignment horizontal="center" vertical="bottom"/>
    </xf>
    <xf borderId="8" fillId="16" fontId="7" numFmtId="0" xfId="0" applyAlignment="1" applyBorder="1" applyFill="1" applyFont="1">
      <alignment horizontal="center" vertical="bottom"/>
    </xf>
    <xf borderId="0" fillId="0" fontId="6" numFmtId="0" xfId="0" applyFont="1"/>
    <xf borderId="8" fillId="4" fontId="1" numFmtId="0" xfId="0" applyAlignment="1" applyBorder="1" applyFont="1">
      <alignment horizontal="center" vertical="center"/>
    </xf>
    <xf borderId="8" fillId="11" fontId="6" numFmtId="0" xfId="0" applyAlignment="1" applyBorder="1" applyFont="1">
      <alignment horizontal="center" readingOrder="0" vertical="center"/>
    </xf>
    <xf borderId="8" fillId="10" fontId="6" numFmtId="0" xfId="0" applyAlignment="1" applyBorder="1" applyFont="1">
      <alignment horizontal="center" readingOrder="0" vertical="center"/>
    </xf>
    <xf borderId="8" fillId="2" fontId="6" numFmtId="0" xfId="0" applyAlignment="1" applyBorder="1" applyFont="1">
      <alignment horizontal="center" readingOrder="0" vertical="center"/>
    </xf>
    <xf borderId="8" fillId="12" fontId="7" numFmtId="0" xfId="0" applyAlignment="1" applyBorder="1" applyFont="1">
      <alignment horizontal="center"/>
    </xf>
    <xf borderId="5" fillId="12" fontId="7" numFmtId="0" xfId="0" applyAlignment="1" applyBorder="1" applyFont="1">
      <alignment horizontal="center" vertical="bottom"/>
    </xf>
    <xf borderId="5" fillId="10" fontId="7" numFmtId="0" xfId="0" applyAlignment="1" applyBorder="1" applyFont="1">
      <alignment horizontal="center" vertical="bottom"/>
    </xf>
    <xf borderId="5" fillId="2" fontId="7" numFmtId="0" xfId="0" applyAlignment="1" applyBorder="1" applyFont="1">
      <alignment horizontal="center" vertical="bottom"/>
    </xf>
    <xf borderId="5" fillId="13" fontId="7" numFmtId="0" xfId="0" applyAlignment="1" applyBorder="1" applyFont="1">
      <alignment horizontal="center" vertical="bottom"/>
    </xf>
    <xf borderId="8" fillId="2" fontId="7" numFmtId="0" xfId="0" applyAlignment="1" applyBorder="1" applyFont="1">
      <alignment horizontal="center"/>
    </xf>
    <xf borderId="8" fillId="13" fontId="6" numFmtId="0" xfId="0" applyAlignment="1" applyBorder="1" applyFont="1">
      <alignment horizontal="center" readingOrder="0" vertical="center"/>
    </xf>
    <xf borderId="8" fillId="7" fontId="1" numFmtId="0" xfId="0" applyAlignment="1" applyBorder="1" applyFont="1">
      <alignment horizontal="center"/>
    </xf>
    <xf borderId="8" fillId="6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readingOrder="0" vertical="center"/>
    </xf>
    <xf borderId="8" fillId="15" fontId="7" numFmtId="0" xfId="0" applyAlignment="1" applyBorder="1" applyFont="1">
      <alignment horizontal="center"/>
    </xf>
    <xf borderId="8" fillId="6" fontId="7" numFmtId="0" xfId="0" applyAlignment="1" applyBorder="1" applyFont="1">
      <alignment horizontal="center"/>
    </xf>
    <xf borderId="8" fillId="0" fontId="7" numFmtId="0" xfId="0" applyAlignment="1" applyBorder="1" applyFont="1">
      <alignment horizontal="center"/>
    </xf>
    <xf borderId="8" fillId="3" fontId="1" numFmtId="0" xfId="0" applyAlignment="1" applyBorder="1" applyFont="1">
      <alignment shrinkToFit="0" vertical="center" wrapText="1"/>
    </xf>
    <xf borderId="8" fillId="11" fontId="5" numFmtId="0" xfId="0" applyAlignment="1" applyBorder="1" applyFont="1">
      <alignment horizontal="center" readingOrder="0" shrinkToFit="0" wrapText="0"/>
    </xf>
    <xf borderId="5" fillId="10" fontId="5" numFmtId="0" xfId="0" applyAlignment="1" applyBorder="1" applyFont="1">
      <alignment horizontal="center" readingOrder="0" shrinkToFit="0" wrapText="0"/>
    </xf>
    <xf borderId="5" fillId="2" fontId="5" numFmtId="0" xfId="0" applyAlignment="1" applyBorder="1" applyFont="1">
      <alignment horizontal="center" readingOrder="0" shrinkToFit="0" wrapText="0"/>
    </xf>
    <xf borderId="5" fillId="11" fontId="5" numFmtId="0" xfId="0" applyAlignment="1" applyBorder="1" applyFont="1">
      <alignment horizontal="center" readingOrder="0" shrinkToFit="0" wrapText="0"/>
    </xf>
    <xf borderId="5" fillId="13" fontId="5" numFmtId="0" xfId="0" applyAlignment="1" applyBorder="1" applyFont="1">
      <alignment horizontal="center" readingOrder="0" shrinkToFit="0" wrapText="0"/>
    </xf>
    <xf borderId="5" fillId="6" fontId="5" numFmtId="0" xfId="0" applyAlignment="1" applyBorder="1" applyFont="1">
      <alignment horizontal="center" readingOrder="0" shrinkToFit="0" wrapText="0"/>
    </xf>
    <xf borderId="5" fillId="0" fontId="5" numFmtId="0" xfId="0" applyAlignment="1" applyBorder="1" applyFont="1">
      <alignment horizontal="center" readingOrder="0" shrinkToFit="0" wrapText="0"/>
    </xf>
    <xf borderId="5" fillId="6" fontId="6" numFmtId="0" xfId="0" applyAlignment="1" applyBorder="1" applyFont="1">
      <alignment horizontal="center" readingOrder="0" shrinkToFit="0" wrapText="0"/>
    </xf>
    <xf borderId="5" fillId="0" fontId="6" numFmtId="0" xfId="0" applyAlignment="1" applyBorder="1" applyFont="1">
      <alignment horizontal="center" readingOrder="0" shrinkToFit="0" wrapText="0"/>
    </xf>
    <xf borderId="8" fillId="15" fontId="7" numFmtId="0" xfId="0" applyAlignment="1" applyBorder="1" applyFont="1">
      <alignment horizontal="center" readingOrder="0"/>
    </xf>
    <xf borderId="8" fillId="12" fontId="7" numFmtId="0" xfId="0" applyAlignment="1" applyBorder="1" applyFont="1">
      <alignment horizontal="center" vertical="bottom"/>
    </xf>
    <xf borderId="8" fillId="10" fontId="7" numFmtId="0" xfId="0" applyAlignment="1" applyBorder="1" applyFont="1">
      <alignment horizontal="center" vertical="bottom"/>
    </xf>
    <xf borderId="8" fillId="2" fontId="7" numFmtId="0" xfId="0" applyAlignment="1" applyBorder="1" applyFont="1">
      <alignment horizontal="center" vertical="bottom"/>
    </xf>
    <xf borderId="8" fillId="7" fontId="1" numFmtId="0" xfId="0" applyAlignment="1" applyBorder="1" applyFont="1">
      <alignment horizontal="center" vertical="bottom"/>
    </xf>
    <xf borderId="8" fillId="15" fontId="7" numFmtId="0" xfId="0" applyAlignment="1" applyBorder="1" applyFont="1">
      <alignment horizontal="center" vertical="bottom"/>
    </xf>
    <xf borderId="8" fillId="6" fontId="7" numFmtId="0" xfId="0" applyAlignment="1" applyBorder="1" applyFont="1">
      <alignment horizontal="center" vertical="bottom"/>
    </xf>
    <xf borderId="8" fillId="0" fontId="7" numFmtId="0" xfId="0" applyAlignment="1" applyBorder="1" applyFont="1">
      <alignment horizontal="center" vertical="bottom"/>
    </xf>
    <xf borderId="5" fillId="12" fontId="7" numFmtId="0" xfId="0" applyAlignment="1" applyBorder="1" applyFont="1">
      <alignment horizontal="center" readingOrder="0" vertical="bottom"/>
    </xf>
    <xf borderId="8" fillId="7" fontId="1" numFmtId="0" xfId="0" applyAlignment="1" applyBorder="1" applyFont="1">
      <alignment horizontal="center" readingOrder="0" vertical="bottom"/>
    </xf>
    <xf borderId="8" fillId="9" fontId="1" numFmtId="0" xfId="0" applyAlignment="1" applyBorder="1" applyFont="1">
      <alignment horizontal="center" readingOrder="0" vertical="bottom"/>
    </xf>
    <xf borderId="8" fillId="16" fontId="7" numFmtId="0" xfId="0" applyAlignment="1" applyBorder="1" applyFont="1">
      <alignment horizontal="center" readingOrder="0" vertical="bottom"/>
    </xf>
    <xf borderId="8" fillId="12" fontId="7" numFmtId="0" xfId="0" applyAlignment="1" applyBorder="1" applyFont="1">
      <alignment horizontal="center" readingOrder="0"/>
    </xf>
    <xf borderId="8" fillId="17" fontId="1" numFmtId="0" xfId="0" applyAlignment="1" applyBorder="1" applyFill="1" applyFont="1">
      <alignment horizontal="center" shrinkToFit="0" vertical="center" wrapText="1"/>
    </xf>
    <xf borderId="8" fillId="10" fontId="5" numFmtId="0" xfId="0" applyAlignment="1" applyBorder="1" applyFont="1">
      <alignment horizontal="center" readingOrder="0" shrinkToFit="0" wrapText="0"/>
    </xf>
    <xf borderId="8" fillId="13" fontId="5" numFmtId="0" xfId="0" applyAlignment="1" applyBorder="1" applyFont="1">
      <alignment horizontal="center" readingOrder="0" shrinkToFit="0" wrapText="0"/>
    </xf>
    <xf borderId="8" fillId="6" fontId="5" numFmtId="0" xfId="0" applyAlignment="1" applyBorder="1" applyFont="1">
      <alignment horizontal="center" readingOrder="0" shrinkToFit="0" wrapText="0"/>
    </xf>
    <xf borderId="8" fillId="11" fontId="8" numFmtId="0" xfId="0" applyAlignment="1" applyBorder="1" applyFont="1">
      <alignment horizontal="center" readingOrder="0" shrinkToFit="0" vertical="bottom" wrapText="0"/>
    </xf>
    <xf borderId="5" fillId="18" fontId="8" numFmtId="0" xfId="0" applyAlignment="1" applyBorder="1" applyFill="1" applyFont="1">
      <alignment horizontal="center" readingOrder="0" shrinkToFit="0" vertical="bottom" wrapText="0"/>
    </xf>
    <xf borderId="5" fillId="2" fontId="8" numFmtId="0" xfId="0" applyAlignment="1" applyBorder="1" applyFont="1">
      <alignment horizontal="center" readingOrder="0" shrinkToFit="0" vertical="bottom" wrapText="0"/>
    </xf>
    <xf borderId="5" fillId="11" fontId="8" numFmtId="0" xfId="0" applyAlignment="1" applyBorder="1" applyFont="1">
      <alignment horizontal="center" readingOrder="0" shrinkToFit="0" vertical="bottom" wrapText="0"/>
    </xf>
    <xf borderId="8" fillId="18" fontId="8" numFmtId="0" xfId="0" applyAlignment="1" applyBorder="1" applyFont="1">
      <alignment horizontal="center" readingOrder="0" shrinkToFit="0" vertical="bottom" wrapText="0"/>
    </xf>
    <xf borderId="8" fillId="13" fontId="8" numFmtId="0" xfId="0" applyAlignment="1" applyBorder="1" applyFont="1">
      <alignment horizontal="center" readingOrder="0" shrinkToFit="0" vertical="bottom" wrapText="0"/>
    </xf>
    <xf borderId="5" fillId="13" fontId="8" numFmtId="0" xfId="0" applyAlignment="1" applyBorder="1" applyFont="1">
      <alignment horizontal="center" readingOrder="0" shrinkToFit="0" vertical="bottom" wrapText="0"/>
    </xf>
    <xf borderId="8" fillId="6" fontId="8" numFmtId="0" xfId="0" applyAlignment="1" applyBorder="1" applyFont="1">
      <alignment horizontal="center" readingOrder="0" shrinkToFit="0" vertical="bottom" wrapText="0"/>
    </xf>
    <xf borderId="8" fillId="2" fontId="7" numFmtId="0" xfId="0" applyAlignment="1" applyBorder="1" applyFont="1">
      <alignment horizontal="center" readingOrder="0"/>
    </xf>
    <xf borderId="5" fillId="12" fontId="1" numFmtId="0" xfId="0" applyAlignment="1" applyBorder="1" applyFont="1">
      <alignment horizontal="center" readingOrder="0" shrinkToFit="0" vertical="bottom" wrapText="0"/>
    </xf>
    <xf borderId="5" fillId="10" fontId="1" numFmtId="0" xfId="0" applyAlignment="1" applyBorder="1" applyFont="1">
      <alignment horizontal="center" readingOrder="0" shrinkToFit="0" vertical="bottom" wrapText="0"/>
    </xf>
    <xf borderId="5" fillId="2" fontId="1" numFmtId="0" xfId="0" applyAlignment="1" applyBorder="1" applyFont="1">
      <alignment horizontal="center" readingOrder="0" shrinkToFit="0" vertical="bottom" wrapText="0"/>
    </xf>
    <xf borderId="5" fillId="13" fontId="1" numFmtId="0" xfId="0" applyAlignment="1" applyBorder="1" applyFont="1">
      <alignment horizontal="center" readingOrder="0" shrinkToFit="0" vertical="bottom" wrapText="0"/>
    </xf>
    <xf borderId="5" fillId="7" fontId="1" numFmtId="0" xfId="0" applyAlignment="1" applyBorder="1" applyFont="1">
      <alignment horizontal="center" readingOrder="0" shrinkToFit="0" vertical="bottom" wrapText="0"/>
    </xf>
    <xf borderId="5" fillId="14" fontId="1" numFmtId="0" xfId="0" applyAlignment="1" applyBorder="1" applyFont="1">
      <alignment horizontal="center" readingOrder="0" shrinkToFit="0" vertical="bottom" wrapText="0"/>
    </xf>
    <xf borderId="5" fillId="9" fontId="1" numFmtId="0" xfId="0" applyAlignment="1" applyBorder="1" applyFont="1">
      <alignment horizontal="center" readingOrder="0" shrinkToFit="0" vertical="bottom" wrapText="0"/>
    </xf>
    <xf borderId="5" fillId="15" fontId="1" numFmtId="0" xfId="0" applyAlignment="1" applyBorder="1" applyFont="1">
      <alignment horizontal="center" readingOrder="0" shrinkToFit="0" vertical="bottom" wrapText="0"/>
    </xf>
    <xf borderId="8" fillId="2" fontId="1" numFmtId="0" xfId="0" applyAlignment="1" applyBorder="1" applyFont="1">
      <alignment horizontal="center" readingOrder="0"/>
    </xf>
    <xf borderId="5" fillId="3" fontId="1" numFmtId="0" xfId="0" applyAlignment="1" applyBorder="1" applyFont="1">
      <alignment readingOrder="0"/>
    </xf>
    <xf borderId="5" fillId="4" fontId="1" numFmtId="0" xfId="0" applyAlignment="1" applyBorder="1" applyFont="1">
      <alignment horizontal="center" readingOrder="0"/>
    </xf>
    <xf borderId="5" fillId="5" fontId="1" numFmtId="0" xfId="0" applyAlignment="1" applyBorder="1" applyFont="1">
      <alignment readingOrder="0"/>
    </xf>
    <xf borderId="5" fillId="6" fontId="5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 shrinkToFit="0" vertical="bottom" wrapText="0"/>
    </xf>
    <xf borderId="0" fillId="0" fontId="9" numFmtId="0" xfId="0" applyAlignment="1" applyFont="1">
      <alignment shrinkToFit="0" vertical="bottom" wrapText="0"/>
    </xf>
    <xf borderId="8" fillId="11" fontId="8" numFmtId="0" xfId="0" applyAlignment="1" applyBorder="1" applyFont="1">
      <alignment horizontal="center" readingOrder="0" shrinkToFit="0" vertical="bottom" wrapText="0"/>
    </xf>
    <xf borderId="5" fillId="10" fontId="8" numFmtId="0" xfId="0" applyAlignment="1" applyBorder="1" applyFont="1">
      <alignment horizontal="center" readingOrder="0" shrinkToFit="0" vertical="bottom" wrapText="0"/>
    </xf>
    <xf borderId="5" fillId="2" fontId="8" numFmtId="0" xfId="0" applyAlignment="1" applyBorder="1" applyFont="1">
      <alignment horizontal="center" readingOrder="0" shrinkToFit="0" vertical="bottom" wrapText="0"/>
    </xf>
    <xf borderId="5" fillId="11" fontId="8" numFmtId="0" xfId="0" applyAlignment="1" applyBorder="1" applyFont="1">
      <alignment horizontal="center" readingOrder="0" shrinkToFit="0" vertical="bottom" wrapText="0"/>
    </xf>
    <xf borderId="8" fillId="13" fontId="8" numFmtId="0" xfId="0" applyAlignment="1" applyBorder="1" applyFont="1">
      <alignment horizontal="center" readingOrder="0" shrinkToFit="0" vertical="bottom" wrapText="0"/>
    </xf>
    <xf borderId="5" fillId="13" fontId="8" numFmtId="0" xfId="0" applyAlignment="1" applyBorder="1" applyFont="1">
      <alignment horizontal="center" readingOrder="0" shrinkToFit="0" vertical="bottom" wrapText="0"/>
    </xf>
    <xf borderId="8" fillId="6" fontId="8" numFmtId="0" xfId="0" applyAlignment="1" applyBorder="1" applyFont="1">
      <alignment horizontal="center" readingOrder="0" shrinkToFit="0" vertical="bottom" wrapText="0"/>
    </xf>
    <xf borderId="5" fillId="6" fontId="8" numFmtId="0" xfId="0" applyAlignment="1" applyBorder="1" applyFont="1">
      <alignment horizontal="center" readingOrder="0" shrinkToFit="0" vertical="bottom" wrapText="0"/>
    </xf>
    <xf borderId="5" fillId="15" fontId="1" numFmtId="0" xfId="0" applyAlignment="1" applyBorder="1" applyFont="1">
      <alignment horizontal="center" readingOrder="0"/>
    </xf>
    <xf borderId="9" fillId="6" fontId="6" numFmtId="0" xfId="0" applyAlignment="1" applyBorder="1" applyFont="1">
      <alignment horizontal="center" readingOrder="0"/>
    </xf>
    <xf borderId="8" fillId="11" fontId="5" numFmtId="0" xfId="0" applyAlignment="1" applyBorder="1" applyFont="1">
      <alignment horizontal="center" readingOrder="0" vertical="center"/>
    </xf>
    <xf borderId="10" fillId="10" fontId="5" numFmtId="0" xfId="0" applyAlignment="1" applyBorder="1" applyFont="1">
      <alignment horizontal="center" readingOrder="0" vertical="center"/>
    </xf>
    <xf borderId="10" fillId="2" fontId="5" numFmtId="0" xfId="0" applyAlignment="1" applyBorder="1" applyFont="1">
      <alignment horizontal="center" readingOrder="0" vertical="center"/>
    </xf>
    <xf borderId="10" fillId="11" fontId="5" numFmtId="0" xfId="0" applyAlignment="1" applyBorder="1" applyFont="1">
      <alignment horizontal="center" readingOrder="0" vertical="center"/>
    </xf>
    <xf borderId="8" fillId="11" fontId="5" numFmtId="0" xfId="0" applyAlignment="1" applyBorder="1" applyFont="1">
      <alignment horizontal="center" readingOrder="0"/>
    </xf>
    <xf borderId="10" fillId="10" fontId="5" numFmtId="0" xfId="0" applyAlignment="1" applyBorder="1" applyFont="1">
      <alignment horizontal="center" readingOrder="0"/>
    </xf>
    <xf borderId="10" fillId="2" fontId="5" numFmtId="0" xfId="0" applyAlignment="1" applyBorder="1" applyFont="1">
      <alignment horizontal="center" readingOrder="0"/>
    </xf>
    <xf borderId="10" fillId="11" fontId="5" numFmtId="0" xfId="0" applyAlignment="1" applyBorder="1" applyFont="1">
      <alignment horizontal="center" readingOrder="0"/>
    </xf>
    <xf borderId="10" fillId="13" fontId="5" numFmtId="0" xfId="0" applyAlignment="1" applyBorder="1" applyFont="1">
      <alignment horizontal="center" readingOrder="0" vertical="center"/>
    </xf>
    <xf borderId="5" fillId="13" fontId="7" numFmtId="0" xfId="0" applyAlignment="1" applyBorder="1" applyFont="1">
      <alignment horizontal="center" readingOrder="0" vertical="bottom"/>
    </xf>
    <xf borderId="0" fillId="11" fontId="8" numFmtId="0" xfId="0" applyAlignment="1" applyFont="1">
      <alignment horizontal="center" vertical="bottom"/>
    </xf>
    <xf borderId="8" fillId="10" fontId="8" numFmtId="0" xfId="0" applyAlignment="1" applyBorder="1" applyFont="1">
      <alignment horizontal="center" vertical="bottom"/>
    </xf>
    <xf borderId="8" fillId="2" fontId="8" numFmtId="0" xfId="0" applyAlignment="1" applyBorder="1" applyFont="1">
      <alignment horizontal="center" vertical="bottom"/>
    </xf>
    <xf borderId="8" fillId="11" fontId="8" numFmtId="0" xfId="0" applyAlignment="1" applyBorder="1" applyFont="1">
      <alignment horizontal="center" vertical="bottom"/>
    </xf>
    <xf borderId="8" fillId="10" fontId="10" numFmtId="0" xfId="0" applyAlignment="1" applyBorder="1" applyFont="1">
      <alignment horizontal="center" readingOrder="0" vertical="bottom"/>
    </xf>
    <xf borderId="8" fillId="2" fontId="10" numFmtId="0" xfId="0" applyAlignment="1" applyBorder="1" applyFont="1">
      <alignment horizontal="center" readingOrder="0" vertical="bottom"/>
    </xf>
    <xf borderId="8" fillId="10" fontId="10" numFmtId="0" xfId="0" applyAlignment="1" applyBorder="1" applyFont="1">
      <alignment horizontal="center" vertical="bottom"/>
    </xf>
    <xf borderId="8" fillId="2" fontId="10" numFmtId="0" xfId="0" applyAlignment="1" applyBorder="1" applyFont="1">
      <alignment horizontal="center" vertical="bottom"/>
    </xf>
    <xf borderId="8" fillId="11" fontId="10" numFmtId="0" xfId="0" applyAlignment="1" applyBorder="1" applyFont="1">
      <alignment readingOrder="0" vertical="bottom"/>
    </xf>
    <xf borderId="8" fillId="10" fontId="10" numFmtId="0" xfId="0" applyAlignment="1" applyBorder="1" applyFont="1">
      <alignment readingOrder="0" vertical="bottom"/>
    </xf>
    <xf borderId="8" fillId="2" fontId="10" numFmtId="0" xfId="0" applyAlignment="1" applyBorder="1" applyFont="1">
      <alignment readingOrder="0" vertical="bottom"/>
    </xf>
    <xf borderId="8" fillId="12" fontId="7" numFmtId="0" xfId="0" applyAlignment="1" applyBorder="1" applyFont="1">
      <alignment horizontal="center" readingOrder="0" vertical="bottom"/>
    </xf>
    <xf borderId="8" fillId="11" fontId="10" numFmtId="0" xfId="0" applyAlignment="1" applyBorder="1" applyFont="1">
      <alignment readingOrder="0"/>
    </xf>
    <xf borderId="8" fillId="2" fontId="10" numFmtId="0" xfId="0" applyAlignment="1" applyBorder="1" applyFont="1">
      <alignment readingOrder="0"/>
    </xf>
    <xf borderId="8" fillId="10" fontId="10" numFmtId="0" xfId="0" applyAlignment="1" applyBorder="1" applyFont="1">
      <alignment readingOrder="0"/>
    </xf>
    <xf borderId="8" fillId="13" fontId="7" numFmtId="0" xfId="0" applyAlignment="1" applyBorder="1" applyFont="1">
      <alignment horizontal="center" readingOrder="0" vertical="bottom"/>
    </xf>
    <xf borderId="8" fillId="13" fontId="8" numFmtId="0" xfId="0" applyAlignment="1" applyBorder="1" applyFont="1">
      <alignment horizontal="center" vertical="bottom"/>
    </xf>
    <xf borderId="8" fillId="13" fontId="10" numFmtId="0" xfId="0" applyAlignment="1" applyBorder="1" applyFont="1">
      <alignment horizontal="center" vertical="bottom"/>
    </xf>
    <xf borderId="8" fillId="13" fontId="8" numFmtId="0" xfId="0" applyAlignment="1" applyBorder="1" applyFont="1">
      <alignment horizontal="center" readingOrder="0" vertical="bottom"/>
    </xf>
    <xf borderId="8" fillId="6" fontId="8" numFmtId="0" xfId="0" applyAlignment="1" applyBorder="1" applyFont="1">
      <alignment horizontal="center" vertical="bottom"/>
    </xf>
    <xf borderId="8" fillId="0" fontId="8" numFmtId="0" xfId="0" applyAlignment="1" applyBorder="1" applyFont="1">
      <alignment horizontal="center" vertical="bottom"/>
    </xf>
    <xf borderId="8" fillId="6" fontId="10" numFmtId="0" xfId="0" applyAlignment="1" applyBorder="1" applyFont="1">
      <alignment horizontal="center" vertical="bottom"/>
    </xf>
    <xf borderId="8" fillId="0" fontId="10" numFmtId="0" xfId="0" applyAlignment="1" applyBorder="1" applyFont="1">
      <alignment horizontal="center" vertical="bottom"/>
    </xf>
    <xf borderId="8" fillId="6" fontId="8" numFmtId="0" xfId="0" applyAlignment="1" applyBorder="1" applyFont="1">
      <alignment horizontal="center" readingOrder="0" vertical="bottom"/>
    </xf>
    <xf borderId="8" fillId="0" fontId="8" numFmtId="0" xfId="0" applyAlignment="1" applyBorder="1" applyFont="1">
      <alignment horizontal="center" readingOrder="0" vertical="bottom"/>
    </xf>
    <xf borderId="8" fillId="15" fontId="1" numFmtId="0" xfId="0" applyAlignment="1" applyBorder="1" applyFont="1">
      <alignment horizontal="center" vertical="bottom"/>
    </xf>
    <xf borderId="0" fillId="0" fontId="6" numFmtId="0" xfId="0" applyAlignment="1" applyFont="1">
      <alignment readingOrder="0"/>
    </xf>
    <xf borderId="5" fillId="10" fontId="7" numFmtId="0" xfId="0" applyAlignment="1" applyBorder="1" applyFont="1">
      <alignment horizontal="center" readingOrder="0" vertical="bottom"/>
    </xf>
    <xf borderId="5" fillId="2" fontId="7" numFmtId="0" xfId="0" applyAlignment="1" applyBorder="1" applyFont="1">
      <alignment horizontal="center" readingOrder="0" vertical="bottom"/>
    </xf>
    <xf borderId="8" fillId="13" fontId="5" numFmtId="0" xfId="0" applyAlignment="1" applyBorder="1" applyFont="1">
      <alignment horizontal="center" readingOrder="0" shrinkToFit="0" vertical="bottom" wrapText="0"/>
    </xf>
    <xf borderId="5" fillId="2" fontId="5" numFmtId="0" xfId="0" applyAlignment="1" applyBorder="1" applyFont="1">
      <alignment horizontal="center" readingOrder="0" shrinkToFit="0" vertical="bottom" wrapText="0"/>
    </xf>
    <xf borderId="5" fillId="13" fontId="5" numFmtId="0" xfId="0" applyAlignment="1" applyBorder="1" applyFont="1">
      <alignment horizontal="center" readingOrder="0" shrinkToFit="0" vertical="bottom" wrapText="0"/>
    </xf>
    <xf borderId="8" fillId="10" fontId="7" numFmtId="0" xfId="0" applyAlignment="1" applyBorder="1" applyFont="1">
      <alignment horizontal="center" readingOrder="0"/>
    </xf>
    <xf borderId="0" fillId="0" fontId="7" numFmtId="0" xfId="0" applyAlignment="1" applyFont="1">
      <alignment vertical="center"/>
    </xf>
    <xf borderId="0" fillId="0" fontId="1" numFmtId="0" xfId="0" applyFont="1"/>
    <xf borderId="0" fillId="0" fontId="7" numFmtId="0" xfId="0" applyAlignment="1" applyFont="1">
      <alignment horizontal="center" vertical="center"/>
    </xf>
    <xf borderId="8" fillId="0" fontId="7" numFmtId="0" xfId="0" applyAlignment="1" applyBorder="1" applyFont="1">
      <alignment horizontal="center" vertical="center"/>
    </xf>
    <xf borderId="0" fillId="0" fontId="11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0" fillId="0" fontId="12" numFmtId="0" xfId="0" applyAlignment="1" applyFont="1">
      <alignment horizontal="center" readingOrder="0" vertical="center"/>
    </xf>
    <xf borderId="0" fillId="0" fontId="13" numFmtId="0" xfId="0" applyFont="1"/>
    <xf borderId="1" fillId="2" fontId="14" numFmtId="0" xfId="0" applyAlignment="1" applyBorder="1" applyFont="1">
      <alignment horizontal="center" readingOrder="0" shrinkToFit="0" vertical="center" wrapText="1"/>
    </xf>
    <xf borderId="2" fillId="3" fontId="14" numFmtId="0" xfId="0" applyAlignment="1" applyBorder="1" applyFont="1">
      <alignment readingOrder="0" shrinkToFit="0" vertical="center" wrapText="1"/>
    </xf>
    <xf borderId="2" fillId="4" fontId="14" numFmtId="0" xfId="0" applyAlignment="1" applyBorder="1" applyFont="1">
      <alignment shrinkToFit="0" vertical="center" wrapText="1"/>
    </xf>
    <xf borderId="2" fillId="5" fontId="14" numFmtId="0" xfId="0" applyAlignment="1" applyBorder="1" applyFont="1">
      <alignment shrinkToFit="0" vertical="center" wrapText="1"/>
    </xf>
    <xf borderId="2" fillId="6" fontId="14" numFmtId="0" xfId="0" applyAlignment="1" applyBorder="1" applyFont="1">
      <alignment horizontal="center" shrinkToFit="0" vertical="center" wrapText="1"/>
    </xf>
    <xf borderId="3" fillId="7" fontId="14" numFmtId="0" xfId="0" applyAlignment="1" applyBorder="1" applyFont="1">
      <alignment horizontal="center" shrinkToFit="0" vertical="center" wrapText="1"/>
    </xf>
    <xf borderId="3" fillId="7" fontId="14" numFmtId="0" xfId="0" applyAlignment="1" applyBorder="1" applyFont="1">
      <alignment horizontal="center" readingOrder="0" shrinkToFit="0" vertical="center" wrapText="1"/>
    </xf>
    <xf borderId="3" fillId="8" fontId="14" numFmtId="0" xfId="0" applyAlignment="1" applyBorder="1" applyFont="1">
      <alignment horizontal="center" shrinkToFit="0" vertical="center" wrapText="1"/>
    </xf>
    <xf borderId="2" fillId="4" fontId="14" numFmtId="0" xfId="0" applyAlignment="1" applyBorder="1" applyFont="1">
      <alignment horizontal="center" shrinkToFit="0" vertical="center" wrapText="1"/>
    </xf>
    <xf borderId="2" fillId="9" fontId="14" numFmtId="0" xfId="0" applyAlignment="1" applyBorder="1" applyFont="1">
      <alignment horizontal="center" shrinkToFit="0" vertical="center" wrapText="1"/>
    </xf>
    <xf borderId="3" fillId="10" fontId="14" numFmtId="0" xfId="0" applyAlignment="1" applyBorder="1" applyFont="1">
      <alignment horizontal="center" shrinkToFit="0" vertical="center" wrapText="1"/>
    </xf>
    <xf borderId="8" fillId="9" fontId="14" numFmtId="0" xfId="0" applyAlignment="1" applyBorder="1" applyFont="1">
      <alignment horizontal="center" shrinkToFit="0" vertical="center" wrapText="1"/>
    </xf>
    <xf borderId="8" fillId="2" fontId="14" numFmtId="0" xfId="0" applyAlignment="1" applyBorder="1" applyFont="1">
      <alignment horizontal="center" shrinkToFit="0" vertical="center" wrapText="1"/>
    </xf>
    <xf borderId="8" fillId="2" fontId="14" numFmtId="0" xfId="0" applyAlignment="1" applyBorder="1" applyFont="1">
      <alignment horizontal="center" readingOrder="0" shrinkToFit="0" vertical="center" wrapText="1"/>
    </xf>
    <xf borderId="8" fillId="3" fontId="14" numFmtId="0" xfId="0" applyAlignment="1" applyBorder="1" applyFont="1">
      <alignment readingOrder="0" shrinkToFit="0" vertical="center" wrapText="1"/>
    </xf>
    <xf borderId="8" fillId="4" fontId="14" numFmtId="0" xfId="0" applyAlignment="1" applyBorder="1" applyFont="1">
      <alignment horizontal="center" shrinkToFit="0" vertical="center" wrapText="1"/>
    </xf>
    <xf borderId="8" fillId="5" fontId="14" numFmtId="0" xfId="0" applyAlignment="1" applyBorder="1" applyFont="1">
      <alignment shrinkToFit="0" vertical="center" wrapText="1"/>
    </xf>
    <xf borderId="8" fillId="6" fontId="15" numFmtId="0" xfId="0" applyAlignment="1" applyBorder="1" applyFont="1">
      <alignment horizontal="center" shrinkToFit="0" vertical="center" wrapText="1"/>
    </xf>
    <xf borderId="8" fillId="11" fontId="5" numFmtId="0" xfId="0" applyAlignment="1" applyBorder="1" applyFont="1">
      <alignment horizontal="center" readingOrder="0" vertical="bottom"/>
    </xf>
    <xf borderId="5" fillId="10" fontId="5" numFmtId="0" xfId="0" applyAlignment="1" applyBorder="1" applyFont="1">
      <alignment horizontal="center" readingOrder="0" vertical="bottom"/>
    </xf>
    <xf borderId="5" fillId="2" fontId="5" numFmtId="0" xfId="0" applyAlignment="1" applyBorder="1" applyFont="1">
      <alignment horizontal="center" readingOrder="0" vertical="bottom"/>
    </xf>
    <xf borderId="5" fillId="12" fontId="14" numFmtId="0" xfId="0" applyAlignment="1" applyBorder="1" applyFont="1">
      <alignment horizontal="center" vertical="bottom"/>
    </xf>
    <xf borderId="5" fillId="11" fontId="5" numFmtId="0" xfId="0" applyAlignment="1" applyBorder="1" applyFont="1">
      <alignment horizontal="center" readingOrder="0" vertical="bottom"/>
    </xf>
    <xf borderId="5" fillId="10" fontId="6" numFmtId="0" xfId="0" applyAlignment="1" applyBorder="1" applyFont="1">
      <alignment horizontal="center" readingOrder="0" vertical="bottom"/>
    </xf>
    <xf borderId="5" fillId="2" fontId="6" numFmtId="0" xfId="0" applyAlignment="1" applyBorder="1" applyFont="1">
      <alignment horizontal="center" readingOrder="0" vertical="bottom"/>
    </xf>
    <xf borderId="5" fillId="11" fontId="6" numFmtId="0" xfId="0" applyAlignment="1" applyBorder="1" applyFont="1">
      <alignment horizontal="center" readingOrder="0" vertical="bottom"/>
    </xf>
    <xf borderId="5" fillId="10" fontId="14" numFmtId="0" xfId="0" applyAlignment="1" applyBorder="1" applyFont="1">
      <alignment horizontal="center" vertical="bottom"/>
    </xf>
    <xf borderId="5" fillId="2" fontId="14" numFmtId="0" xfId="0" applyAlignment="1" applyBorder="1" applyFont="1">
      <alignment horizontal="center" vertical="bottom"/>
    </xf>
    <xf borderId="5" fillId="10" fontId="1" numFmtId="0" xfId="0" applyAlignment="1" applyBorder="1" applyFont="1">
      <alignment horizontal="center" vertical="bottom"/>
    </xf>
    <xf borderId="5" fillId="2" fontId="1" numFmtId="0" xfId="0" applyAlignment="1" applyBorder="1" applyFont="1">
      <alignment horizontal="center" vertical="bottom"/>
    </xf>
    <xf borderId="5" fillId="13" fontId="14" numFmtId="0" xfId="0" applyAlignment="1" applyBorder="1" applyFont="1">
      <alignment horizontal="center" vertical="bottom"/>
    </xf>
    <xf borderId="5" fillId="13" fontId="6" numFmtId="0" xfId="0" applyAlignment="1" applyBorder="1" applyFont="1">
      <alignment horizontal="center" readingOrder="0" vertical="bottom"/>
    </xf>
    <xf borderId="8" fillId="14" fontId="14" numFmtId="0" xfId="0" applyAlignment="1" applyBorder="1" applyFont="1">
      <alignment horizontal="center" shrinkToFit="0" vertical="center" wrapText="1"/>
    </xf>
    <xf borderId="8" fillId="7" fontId="14" numFmtId="0" xfId="0" applyAlignment="1" applyBorder="1" applyFont="1">
      <alignment horizontal="center" shrinkToFit="0" vertical="center" wrapText="1"/>
    </xf>
    <xf borderId="8" fillId="6" fontId="6" numFmtId="0" xfId="0" applyAlignment="1" applyBorder="1" applyFont="1">
      <alignment horizontal="center" readingOrder="0" vertical="bottom"/>
    </xf>
    <xf borderId="5" fillId="0" fontId="6" numFmtId="0" xfId="0" applyAlignment="1" applyBorder="1" applyFont="1">
      <alignment horizontal="center" readingOrder="0" vertical="bottom"/>
    </xf>
    <xf borderId="5" fillId="15" fontId="14" numFmtId="0" xfId="0" applyAlignment="1" applyBorder="1" applyFont="1">
      <alignment horizontal="center" vertical="bottom"/>
    </xf>
    <xf borderId="5" fillId="6" fontId="6" numFmtId="0" xfId="0" applyAlignment="1" applyBorder="1" applyFont="1">
      <alignment horizontal="center" readingOrder="0" vertical="bottom"/>
    </xf>
    <xf borderId="5" fillId="6" fontId="6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8" fillId="15" fontId="16" numFmtId="0" xfId="0" applyAlignment="1" applyBorder="1" applyFont="1">
      <alignment horizontal="center" shrinkToFit="0" vertical="center" wrapText="1"/>
    </xf>
    <xf borderId="8" fillId="6" fontId="16" numFmtId="0" xfId="0" applyAlignment="1" applyBorder="1" applyFont="1">
      <alignment horizontal="center" shrinkToFit="0" vertical="center" wrapText="1"/>
    </xf>
    <xf borderId="8" fillId="0" fontId="16" numFmtId="0" xfId="0" applyAlignment="1" applyBorder="1" applyFont="1">
      <alignment horizontal="center" shrinkToFit="0" vertical="center" wrapText="1"/>
    </xf>
    <xf borderId="8" fillId="12" fontId="16" numFmtId="0" xfId="0" applyAlignment="1" applyBorder="1" applyFont="1">
      <alignment horizontal="center" shrinkToFit="0" vertical="center" wrapText="1"/>
    </xf>
    <xf borderId="8" fillId="16" fontId="16" numFmtId="0" xfId="0" applyAlignment="1" applyBorder="1" applyFont="1">
      <alignment horizontal="center" shrinkToFit="0" vertical="center" wrapText="1"/>
    </xf>
    <xf borderId="8" fillId="10" fontId="16" numFmtId="0" xfId="0" applyAlignment="1" applyBorder="1" applyFont="1">
      <alignment horizontal="center" shrinkToFit="0" vertical="center" wrapText="1"/>
    </xf>
    <xf borderId="8" fillId="2" fontId="16" numFmtId="0" xfId="0" applyAlignment="1" applyBorder="1" applyFont="1">
      <alignment horizontal="center" shrinkToFit="0" vertical="center" wrapText="1"/>
    </xf>
    <xf borderId="8" fillId="4" fontId="14" numFmtId="0" xfId="0" applyAlignment="1" applyBorder="1" applyFont="1">
      <alignment horizontal="center" vertical="center"/>
    </xf>
    <xf borderId="8" fillId="11" fontId="17" numFmtId="0" xfId="0" applyAlignment="1" applyBorder="1" applyFont="1">
      <alignment horizontal="center" readingOrder="0" shrinkToFit="0" vertical="center" wrapText="1"/>
    </xf>
    <xf borderId="8" fillId="10" fontId="17" numFmtId="0" xfId="0" applyAlignment="1" applyBorder="1" applyFont="1">
      <alignment horizontal="center" readingOrder="0" shrinkToFit="0" vertical="center" wrapText="1"/>
    </xf>
    <xf borderId="8" fillId="2" fontId="17" numFmtId="0" xfId="0" applyAlignment="1" applyBorder="1" applyFont="1">
      <alignment horizontal="center" readingOrder="0" shrinkToFit="0" vertical="center" wrapText="1"/>
    </xf>
    <xf borderId="5" fillId="10" fontId="6" numFmtId="0" xfId="0" applyAlignment="1" applyBorder="1" applyFont="1">
      <alignment horizontal="center" readingOrder="0" shrinkToFit="0" vertical="center" wrapText="1"/>
    </xf>
    <xf borderId="5" fillId="2" fontId="6" numFmtId="0" xfId="0" applyAlignment="1" applyBorder="1" applyFont="1">
      <alignment horizontal="center" readingOrder="0" shrinkToFit="0" vertical="center" wrapText="1"/>
    </xf>
    <xf borderId="8" fillId="13" fontId="17" numFmtId="0" xfId="0" applyAlignment="1" applyBorder="1" applyFont="1">
      <alignment horizontal="center" readingOrder="0" shrinkToFit="0" vertical="center" wrapText="1"/>
    </xf>
    <xf borderId="8" fillId="6" fontId="17" numFmtId="0" xfId="0" applyAlignment="1" applyBorder="1" applyFont="1">
      <alignment horizontal="center" readingOrder="0" shrinkToFit="0" vertical="center" wrapText="1"/>
    </xf>
    <xf borderId="8" fillId="0" fontId="17" numFmtId="0" xfId="0" applyAlignment="1" applyBorder="1" applyFont="1">
      <alignment horizontal="center" readingOrder="0" shrinkToFit="0" vertical="center" wrapText="1"/>
    </xf>
    <xf borderId="8" fillId="3" fontId="14" numFmtId="0" xfId="0" applyAlignment="1" applyBorder="1" applyFont="1">
      <alignment shrinkToFit="0" vertical="center" wrapText="1"/>
    </xf>
    <xf borderId="8" fillId="11" fontId="15" numFmtId="0" xfId="0" applyAlignment="1" applyBorder="1" applyFont="1">
      <alignment horizontal="center" readingOrder="0" shrinkToFit="0" vertical="center" wrapText="1"/>
    </xf>
    <xf borderId="8" fillId="10" fontId="5" numFmtId="0" xfId="0" applyAlignment="1" applyBorder="1" applyFont="1">
      <alignment horizontal="center" readingOrder="0" shrinkToFit="0" vertical="center" wrapText="1"/>
    </xf>
    <xf borderId="5" fillId="2" fontId="5" numFmtId="0" xfId="0" applyAlignment="1" applyBorder="1" applyFont="1">
      <alignment horizontal="center" readingOrder="0" shrinkToFit="0" vertical="center" wrapText="1"/>
    </xf>
    <xf borderId="8" fillId="11" fontId="5" numFmtId="0" xfId="0" applyAlignment="1" applyBorder="1" applyFont="1">
      <alignment horizontal="center" readingOrder="0" shrinkToFit="0" vertical="center" wrapText="1"/>
    </xf>
    <xf borderId="5" fillId="10" fontId="5" numFmtId="0" xfId="0" applyAlignment="1" applyBorder="1" applyFont="1">
      <alignment horizontal="center" readingOrder="0" shrinkToFit="0" vertical="center" wrapText="1"/>
    </xf>
    <xf borderId="5" fillId="11" fontId="5" numFmtId="0" xfId="0" applyAlignment="1" applyBorder="1" applyFont="1">
      <alignment horizontal="center" readingOrder="0" shrinkToFit="0" vertical="center" wrapText="1"/>
    </xf>
    <xf borderId="5" fillId="13" fontId="5" numFmtId="0" xfId="0" applyAlignment="1" applyBorder="1" applyFont="1">
      <alignment horizontal="center" readingOrder="0" shrinkToFit="0" vertical="center" wrapText="1"/>
    </xf>
    <xf borderId="5" fillId="6" fontId="5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8" fillId="11" fontId="17" numFmtId="0" xfId="0" applyAlignment="1" applyBorder="1" applyFont="1">
      <alignment horizontal="center" shrinkToFit="0" vertical="center" wrapText="1"/>
    </xf>
    <xf borderId="0" fillId="6" fontId="18" numFmtId="0" xfId="0" applyAlignment="1" applyFont="1">
      <alignment horizontal="center" readingOrder="0" vertical="bottom"/>
    </xf>
    <xf borderId="8" fillId="2" fontId="14" numFmtId="0" xfId="0" applyAlignment="1" applyBorder="1" applyFont="1">
      <alignment horizontal="center" readingOrder="0"/>
    </xf>
    <xf borderId="5" fillId="3" fontId="14" numFmtId="0" xfId="0" applyAlignment="1" applyBorder="1" applyFont="1">
      <alignment readingOrder="0"/>
    </xf>
    <xf borderId="5" fillId="4" fontId="14" numFmtId="0" xfId="0" applyAlignment="1" applyBorder="1" applyFont="1">
      <alignment horizontal="center" readingOrder="0"/>
    </xf>
    <xf borderId="5" fillId="5" fontId="14" numFmtId="0" xfId="0" applyAlignment="1" applyBorder="1" applyFont="1">
      <alignment readingOrder="0"/>
    </xf>
    <xf borderId="5" fillId="6" fontId="15" numFmtId="0" xfId="0" applyAlignment="1" applyBorder="1" applyFont="1">
      <alignment horizontal="center" readingOrder="0"/>
    </xf>
    <xf borderId="5" fillId="11" fontId="15" numFmtId="0" xfId="0" applyAlignment="1" applyBorder="1" applyFont="1">
      <alignment horizontal="center" readingOrder="0"/>
    </xf>
    <xf borderId="5" fillId="10" fontId="15" numFmtId="0" xfId="0" applyAlignment="1" applyBorder="1" applyFont="1">
      <alignment horizontal="center" readingOrder="0"/>
    </xf>
    <xf borderId="5" fillId="2" fontId="15" numFmtId="0" xfId="0" applyAlignment="1" applyBorder="1" applyFont="1">
      <alignment horizontal="center" readingOrder="0"/>
    </xf>
    <xf borderId="5" fillId="13" fontId="15" numFmtId="0" xfId="0" applyAlignment="1" applyBorder="1" applyFont="1">
      <alignment horizontal="center" readingOrder="0"/>
    </xf>
    <xf borderId="5" fillId="0" fontId="15" numFmtId="0" xfId="0" applyAlignment="1" applyBorder="1" applyFont="1">
      <alignment horizontal="center" readingOrder="0"/>
    </xf>
    <xf borderId="0" fillId="0" fontId="5" numFmtId="0" xfId="0" applyAlignment="1" applyFont="1">
      <alignment shrinkToFit="0" vertical="bottom" wrapText="0"/>
    </xf>
    <xf borderId="8" fillId="3" fontId="14" numFmtId="0" xfId="0" applyAlignment="1" applyBorder="1" applyFont="1">
      <alignment horizontal="left" shrinkToFit="0" vertical="center" wrapText="1"/>
    </xf>
    <xf borderId="8" fillId="5" fontId="14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11" fontId="17" numFmtId="0" xfId="0" applyAlignment="1" applyFont="1">
      <alignment horizontal="center" readingOrder="0" shrinkToFit="0" vertical="center" wrapText="1"/>
    </xf>
    <xf borderId="8" fillId="17" fontId="14" numFmtId="0" xfId="0" applyAlignment="1" applyBorder="1" applyFont="1">
      <alignment horizontal="center" shrinkToFit="0" vertical="center" wrapText="1"/>
    </xf>
    <xf borderId="5" fillId="10" fontId="15" numFmtId="0" xfId="0" applyAlignment="1" applyBorder="1" applyFont="1">
      <alignment horizontal="center" readingOrder="0" shrinkToFit="0" vertical="center" wrapText="1"/>
    </xf>
    <xf borderId="5" fillId="2" fontId="15" numFmtId="0" xfId="0" applyAlignment="1" applyBorder="1" applyFont="1">
      <alignment horizontal="center" readingOrder="0" shrinkToFit="0" vertical="center" wrapText="1"/>
    </xf>
    <xf borderId="5" fillId="11" fontId="15" numFmtId="0" xfId="0" applyAlignment="1" applyBorder="1" applyFont="1">
      <alignment horizontal="center" readingOrder="0" shrinkToFit="0" vertical="center" wrapText="1"/>
    </xf>
    <xf borderId="8" fillId="10" fontId="15" numFmtId="0" xfId="0" applyAlignment="1" applyBorder="1" applyFont="1">
      <alignment horizontal="center" readingOrder="0" shrinkToFit="0" vertical="center" wrapText="1"/>
    </xf>
    <xf borderId="8" fillId="13" fontId="15" numFmtId="0" xfId="0" applyAlignment="1" applyBorder="1" applyFont="1">
      <alignment horizontal="center" shrinkToFit="0" vertical="center" wrapText="1"/>
    </xf>
    <xf borderId="5" fillId="2" fontId="15" numFmtId="0" xfId="0" applyAlignment="1" applyBorder="1" applyFont="1">
      <alignment horizontal="center" shrinkToFit="0" vertical="center" wrapText="1"/>
    </xf>
    <xf borderId="5" fillId="13" fontId="15" numFmtId="0" xfId="0" applyAlignment="1" applyBorder="1" applyFont="1">
      <alignment horizontal="center" shrinkToFit="0" vertical="center" wrapText="1"/>
    </xf>
    <xf borderId="8" fillId="6" fontId="15" numFmtId="0" xfId="0" applyAlignment="1" applyBorder="1" applyFont="1">
      <alignment horizontal="center" readingOrder="0" shrinkToFit="0" vertical="center" wrapText="1"/>
    </xf>
    <xf borderId="8" fillId="11" fontId="15" numFmtId="0" xfId="0" applyAlignment="1" applyBorder="1" applyFont="1">
      <alignment horizontal="center" readingOrder="0"/>
    </xf>
    <xf borderId="11" fillId="11" fontId="14" numFmtId="0" xfId="0" applyAlignment="1" applyBorder="1" applyFont="1">
      <alignment horizontal="center" readingOrder="0" vertical="bottom"/>
    </xf>
    <xf borderId="11" fillId="10" fontId="15" numFmtId="0" xfId="0" applyAlignment="1" applyBorder="1" applyFont="1">
      <alignment horizontal="center" readingOrder="0" vertical="bottom"/>
    </xf>
    <xf borderId="5" fillId="18" fontId="15" numFmtId="0" xfId="0" applyAlignment="1" applyBorder="1" applyFont="1">
      <alignment horizontal="center" readingOrder="0"/>
    </xf>
    <xf borderId="8" fillId="18" fontId="15" numFmtId="0" xfId="0" applyAlignment="1" applyBorder="1" applyFont="1">
      <alignment horizontal="center" readingOrder="0" shrinkToFit="0" vertical="center" wrapText="1"/>
    </xf>
    <xf borderId="8" fillId="18" fontId="15" numFmtId="0" xfId="0" applyAlignment="1" applyBorder="1" applyFont="1">
      <alignment horizontal="center" readingOrder="0"/>
    </xf>
    <xf borderId="8" fillId="13" fontId="15" numFmtId="0" xfId="0" applyAlignment="1" applyBorder="1" applyFont="1">
      <alignment horizontal="center" readingOrder="0"/>
    </xf>
    <xf borderId="8" fillId="11" fontId="5" numFmtId="0" xfId="0" applyAlignment="1" applyBorder="1" applyFont="1">
      <alignment horizontal="center" readingOrder="0" shrinkToFit="0" vertical="bottom" wrapText="0"/>
    </xf>
    <xf borderId="5" fillId="10" fontId="5" numFmtId="0" xfId="0" applyAlignment="1" applyBorder="1" applyFont="1">
      <alignment horizontal="center" readingOrder="0" shrinkToFit="0" vertical="bottom" wrapText="0"/>
    </xf>
    <xf borderId="5" fillId="11" fontId="5" numFmtId="0" xfId="0" applyAlignment="1" applyBorder="1" applyFont="1">
      <alignment horizontal="center" readingOrder="0" shrinkToFit="0" vertical="bottom" wrapText="0"/>
    </xf>
    <xf borderId="5" fillId="6" fontId="5" numFmtId="0" xfId="0" applyAlignment="1" applyBorder="1" applyFont="1">
      <alignment horizontal="center" readingOrder="0" shrinkToFit="0" vertical="bottom" wrapText="0"/>
    </xf>
    <xf borderId="5" fillId="0" fontId="5" numFmtId="0" xfId="0" applyAlignment="1" applyBorder="1" applyFont="1">
      <alignment horizontal="center" readingOrder="0" shrinkToFit="0" vertical="bottom" wrapText="0"/>
    </xf>
    <xf borderId="8" fillId="10" fontId="15" numFmtId="0" xfId="0" applyAlignment="1" applyBorder="1" applyFont="1">
      <alignment horizontal="center" readingOrder="0"/>
    </xf>
    <xf borderId="8" fillId="2" fontId="15" numFmtId="0" xfId="0" applyAlignment="1" applyBorder="1" applyFont="1">
      <alignment horizontal="center" readingOrder="0"/>
    </xf>
    <xf borderId="8" fillId="13" fontId="15" numFmtId="0" xfId="0" applyAlignment="1" applyBorder="1" applyFont="1">
      <alignment horizontal="center" readingOrder="0"/>
    </xf>
    <xf borderId="8" fillId="6" fontId="15" numFmtId="0" xfId="0" applyAlignment="1" applyBorder="1" applyFont="1">
      <alignment horizontal="center" readingOrder="0"/>
    </xf>
    <xf borderId="8" fillId="0" fontId="15" numFmtId="0" xfId="0" applyAlignment="1" applyBorder="1" applyFont="1">
      <alignment horizontal="center" readingOrder="0"/>
    </xf>
    <xf borderId="5" fillId="6" fontId="15" numFmtId="0" xfId="0" applyAlignment="1" applyBorder="1" applyFont="1">
      <alignment horizontal="center" readingOrder="0" shrinkToFit="0" vertical="center" wrapText="1"/>
    </xf>
    <xf borderId="5" fillId="0" fontId="15" numFmtId="0" xfId="0" applyAlignment="1" applyBorder="1" applyFont="1">
      <alignment horizontal="center" readingOrder="0" shrinkToFit="0" vertical="center" wrapText="1"/>
    </xf>
    <xf borderId="8" fillId="11" fontId="15" numFmtId="0" xfId="0" applyAlignment="1" applyBorder="1" applyFont="1">
      <alignment horizontal="center" readingOrder="0"/>
    </xf>
    <xf borderId="8" fillId="13" fontId="15" numFmtId="0" xfId="0" applyAlignment="1" applyBorder="1" applyFont="1">
      <alignment horizontal="center" readingOrder="0" shrinkToFit="0" vertical="center" wrapText="1"/>
    </xf>
    <xf borderId="5" fillId="13" fontId="15" numFmtId="0" xfId="0" applyAlignment="1" applyBorder="1" applyFont="1">
      <alignment horizontal="center" readingOrder="0" shrinkToFit="0" vertical="center" wrapText="1"/>
    </xf>
    <xf borderId="8" fillId="3" fontId="14" numFmtId="0" xfId="0" applyAlignment="1" applyBorder="1" applyFont="1">
      <alignment readingOrder="0"/>
    </xf>
    <xf borderId="0" fillId="19" fontId="10" numFmtId="0" xfId="0" applyAlignment="1" applyFill="1" applyFont="1">
      <alignment horizontal="center" readingOrder="0"/>
    </xf>
    <xf borderId="0" fillId="0" fontId="10" numFmtId="0" xfId="0" applyAlignment="1" applyFont="1">
      <alignment horizontal="center" readingOrder="0"/>
    </xf>
    <xf borderId="10" fillId="10" fontId="15" numFmtId="0" xfId="0" applyAlignment="1" applyBorder="1" applyFont="1">
      <alignment horizontal="center" readingOrder="0" shrinkToFit="0" vertical="center" wrapText="1"/>
    </xf>
    <xf borderId="10" fillId="2" fontId="15" numFmtId="0" xfId="0" applyAlignment="1" applyBorder="1" applyFont="1">
      <alignment horizontal="center" readingOrder="0" shrinkToFit="0" vertical="center" wrapText="1"/>
    </xf>
    <xf borderId="10" fillId="11" fontId="15" numFmtId="0" xfId="0" applyAlignment="1" applyBorder="1" applyFont="1">
      <alignment horizontal="center" readingOrder="0" shrinkToFit="0" vertical="center" wrapText="1"/>
    </xf>
    <xf borderId="10" fillId="13" fontId="15" numFmtId="0" xfId="0" applyAlignment="1" applyBorder="1" applyFont="1">
      <alignment horizontal="center" readingOrder="0" shrinkToFit="0" vertical="center" wrapText="1"/>
    </xf>
    <xf borderId="9" fillId="6" fontId="17" numFmtId="0" xfId="0" applyAlignment="1" applyBorder="1" applyFont="1">
      <alignment horizontal="center" readingOrder="0" shrinkToFit="0" vertical="center" wrapText="1"/>
    </xf>
    <xf borderId="0" fillId="11" fontId="8" numFmtId="0" xfId="0" applyAlignment="1" applyFont="1">
      <alignment horizontal="center" readingOrder="0" shrinkToFit="0" vertical="center" wrapText="1"/>
    </xf>
    <xf borderId="8" fillId="10" fontId="8" numFmtId="0" xfId="0" applyAlignment="1" applyBorder="1" applyFont="1">
      <alignment horizontal="center" readingOrder="0" shrinkToFit="0" vertical="center" wrapText="1"/>
    </xf>
    <xf borderId="8" fillId="2" fontId="8" numFmtId="0" xfId="0" applyAlignment="1" applyBorder="1" applyFont="1">
      <alignment horizontal="center" readingOrder="0" shrinkToFit="0" vertical="center" wrapText="1"/>
    </xf>
    <xf borderId="8" fillId="11" fontId="8" numFmtId="0" xfId="0" applyAlignment="1" applyBorder="1" applyFont="1">
      <alignment horizontal="center" readingOrder="0" shrinkToFit="0" vertical="center" wrapText="1"/>
    </xf>
    <xf borderId="8" fillId="10" fontId="10" numFmtId="0" xfId="0" applyAlignment="1" applyBorder="1" applyFont="1">
      <alignment horizontal="center" readingOrder="0" shrinkToFit="0" vertical="center" wrapText="1"/>
    </xf>
    <xf borderId="8" fillId="2" fontId="10" numFmtId="0" xfId="0" applyAlignment="1" applyBorder="1" applyFont="1">
      <alignment horizontal="center" readingOrder="0" shrinkToFit="0" vertical="center" wrapText="1"/>
    </xf>
    <xf borderId="8" fillId="11" fontId="10" numFmtId="0" xfId="0" applyAlignment="1" applyBorder="1" applyFont="1">
      <alignment horizontal="center" readingOrder="0" shrinkToFit="0" vertical="center" wrapText="1"/>
    </xf>
    <xf borderId="8" fillId="13" fontId="8" numFmtId="0" xfId="0" applyAlignment="1" applyBorder="1" applyFont="1">
      <alignment horizontal="center" readingOrder="0" shrinkToFit="0" vertical="center" wrapText="1"/>
    </xf>
    <xf borderId="8" fillId="13" fontId="10" numFmtId="0" xfId="0" applyAlignment="1" applyBorder="1" applyFont="1">
      <alignment horizontal="center" readingOrder="0" shrinkToFit="0" vertical="center" wrapText="1"/>
    </xf>
    <xf borderId="8" fillId="6" fontId="8" numFmtId="0" xfId="0" applyAlignment="1" applyBorder="1" applyFont="1">
      <alignment horizontal="center" readingOrder="0" shrinkToFit="0" vertical="center" wrapText="1"/>
    </xf>
    <xf borderId="8" fillId="0" fontId="8" numFmtId="0" xfId="0" applyAlignment="1" applyBorder="1" applyFont="1">
      <alignment horizontal="center" readingOrder="0" shrinkToFit="0" vertical="center" wrapText="1"/>
    </xf>
    <xf borderId="8" fillId="6" fontId="10" numFmtId="0" xfId="0" applyAlignment="1" applyBorder="1" applyFont="1">
      <alignment horizontal="center" readingOrder="0" shrinkToFit="0" vertical="center" wrapText="1"/>
    </xf>
    <xf borderId="8" fillId="0" fontId="10" numFmtId="0" xfId="0" applyAlignment="1" applyBorder="1" applyFont="1">
      <alignment horizontal="center" readingOrder="0" shrinkToFit="0" vertical="center" wrapText="1"/>
    </xf>
    <xf borderId="8" fillId="10" fontId="15" numFmtId="0" xfId="0" applyAlignment="1" applyBorder="1" applyFont="1">
      <alignment horizontal="center" readingOrder="0" shrinkToFit="0" wrapText="0"/>
    </xf>
    <xf borderId="5" fillId="2" fontId="15" numFmtId="0" xfId="0" applyAlignment="1" applyBorder="1" applyFont="1">
      <alignment horizontal="center" readingOrder="0" shrinkToFit="0" wrapText="0"/>
    </xf>
    <xf borderId="8" fillId="13" fontId="15" numFmtId="0" xfId="0" applyAlignment="1" applyBorder="1" applyFont="1">
      <alignment horizontal="center" readingOrder="0" shrinkToFit="0" wrapText="0"/>
    </xf>
    <xf borderId="5" fillId="13" fontId="15" numFmtId="0" xfId="0" applyAlignment="1" applyBorder="1" applyFont="1">
      <alignment horizontal="center" readingOrder="0" shrinkToFit="0" wrapText="0"/>
    </xf>
    <xf borderId="8" fillId="6" fontId="15" numFmtId="0" xfId="0" applyAlignment="1" applyBorder="1" applyFont="1">
      <alignment horizontal="center" readingOrder="0" shrinkToFit="0" wrapText="0"/>
    </xf>
    <xf borderId="5" fillId="0" fontId="15" numFmtId="0" xfId="0" applyAlignment="1" applyBorder="1" applyFont="1">
      <alignment horizontal="center" readingOrder="0" shrinkToFit="0" wrapText="0"/>
    </xf>
    <xf borderId="8" fillId="6" fontId="5" numFmtId="0" xfId="0" applyAlignment="1" applyBorder="1" applyFont="1">
      <alignment horizontal="center" readingOrder="0" shrinkToFit="0" vertical="center" wrapText="1"/>
    </xf>
    <xf borderId="0" fillId="0" fontId="16" numFmtId="0" xfId="0" applyAlignment="1" applyFont="1">
      <alignment vertical="center"/>
    </xf>
    <xf borderId="0" fillId="0" fontId="14" numFmtId="0" xfId="0" applyFont="1"/>
    <xf borderId="0" fillId="0" fontId="16" numFmtId="0" xfId="0" applyAlignment="1" applyFont="1">
      <alignment horizontal="center" vertical="center"/>
    </xf>
    <xf borderId="0" fillId="0" fontId="16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readingOrder="0" shrinkToFit="0" vertical="center" wrapText="1"/>
    </xf>
    <xf borderId="8" fillId="10" fontId="17" numFmtId="0" xfId="0" applyAlignment="1" applyBorder="1" applyFont="1">
      <alignment horizontal="center" shrinkToFit="0" vertical="center" wrapText="1"/>
    </xf>
    <xf borderId="8" fillId="2" fontId="17" numFmtId="0" xfId="0" applyAlignment="1" applyBorder="1" applyFont="1">
      <alignment horizontal="center" shrinkToFit="0" vertical="center" wrapText="1"/>
    </xf>
    <xf borderId="8" fillId="13" fontId="17" numFmtId="0" xfId="0" applyAlignment="1" applyBorder="1" applyFont="1">
      <alignment horizontal="center" shrinkToFit="0" vertical="center" wrapText="1"/>
    </xf>
    <xf borderId="8" fillId="6" fontId="17" numFmtId="0" xfId="0" applyAlignment="1" applyBorder="1" applyFont="1">
      <alignment horizontal="center" shrinkToFit="0" vertical="center" wrapText="1"/>
    </xf>
    <xf borderId="8" fillId="0" fontId="17" numFmtId="0" xfId="0" applyAlignment="1" applyBorder="1" applyFont="1">
      <alignment horizontal="center" shrinkToFit="0" vertical="center" wrapText="1"/>
    </xf>
    <xf borderId="0" fillId="6" fontId="18" numFmtId="0" xfId="0" applyAlignment="1" applyFont="1">
      <alignment horizontal="center" vertical="bottom"/>
    </xf>
    <xf borderId="8" fillId="6" fontId="18" numFmtId="0" xfId="0" applyAlignment="1" applyBorder="1" applyFont="1">
      <alignment horizontal="center" vertical="bottom"/>
    </xf>
    <xf borderId="8" fillId="20" fontId="16" numFmtId="0" xfId="0" applyAlignment="1" applyBorder="1" applyFill="1" applyFont="1">
      <alignment horizontal="center" shrinkToFit="0" vertical="center" wrapText="1"/>
    </xf>
    <xf borderId="1" fillId="2" fontId="14" numFmtId="0" xfId="0" applyAlignment="1" applyBorder="1" applyFont="1">
      <alignment horizontal="center" shrinkToFit="0" vertical="center" wrapText="1"/>
    </xf>
    <xf borderId="8" fillId="11" fontId="5" numFmtId="0" xfId="0" applyAlignment="1" applyBorder="1" applyFont="1">
      <alignment horizontal="center" vertical="bottom"/>
    </xf>
    <xf borderId="5" fillId="10" fontId="5" numFmtId="0" xfId="0" applyAlignment="1" applyBorder="1" applyFont="1">
      <alignment horizontal="center" vertical="bottom"/>
    </xf>
    <xf borderId="5" fillId="2" fontId="5" numFmtId="0" xfId="0" applyAlignment="1" applyBorder="1" applyFont="1">
      <alignment horizontal="center" vertical="bottom"/>
    </xf>
    <xf borderId="5" fillId="11" fontId="5" numFmtId="0" xfId="0" applyAlignment="1" applyBorder="1" applyFont="1">
      <alignment horizontal="center" vertical="bottom"/>
    </xf>
    <xf borderId="5" fillId="10" fontId="6" numFmtId="0" xfId="0" applyAlignment="1" applyBorder="1" applyFont="1">
      <alignment horizontal="center" vertical="bottom"/>
    </xf>
    <xf borderId="5" fillId="2" fontId="6" numFmtId="0" xfId="0" applyAlignment="1" applyBorder="1" applyFont="1">
      <alignment horizontal="center" vertical="bottom"/>
    </xf>
    <xf borderId="5" fillId="11" fontId="6" numFmtId="0" xfId="0" applyAlignment="1" applyBorder="1" applyFont="1">
      <alignment horizontal="center" vertical="bottom"/>
    </xf>
    <xf borderId="5" fillId="13" fontId="6" numFmtId="0" xfId="0" applyAlignment="1" applyBorder="1" applyFont="1">
      <alignment horizontal="center" vertical="bottom"/>
    </xf>
    <xf borderId="8" fillId="6" fontId="6" numFmtId="0" xfId="0" applyAlignment="1" applyBorder="1" applyFont="1">
      <alignment horizontal="center" vertical="bottom"/>
    </xf>
    <xf borderId="5" fillId="0" fontId="6" numFmtId="0" xfId="0" applyAlignment="1" applyBorder="1" applyFont="1">
      <alignment horizontal="center" vertical="bottom"/>
    </xf>
    <xf borderId="5" fillId="6" fontId="6" numFmtId="0" xfId="0" applyAlignment="1" applyBorder="1" applyFont="1">
      <alignment horizontal="center" vertical="bottom"/>
    </xf>
    <xf borderId="5" fillId="10" fontId="1" numFmtId="0" xfId="0" applyAlignment="1" applyBorder="1" applyFont="1">
      <alignment horizontal="center" readingOrder="0" shrinkToFit="0" vertical="center" wrapText="1"/>
    </xf>
    <xf borderId="5" fillId="2" fontId="1" numFmtId="0" xfId="0" applyAlignment="1" applyBorder="1" applyFont="1">
      <alignment horizontal="center" readingOrder="0" shrinkToFit="0" vertical="center" wrapText="1"/>
    </xf>
    <xf borderId="8" fillId="13" fontId="16" numFmtId="0" xfId="0" applyAlignment="1" applyBorder="1" applyFont="1">
      <alignment horizontal="center" shrinkToFit="0" vertical="center" wrapText="1"/>
    </xf>
    <xf borderId="5" fillId="12" fontId="14" numFmtId="0" xfId="0" applyAlignment="1" applyBorder="1" applyFont="1">
      <alignment horizontal="center" readingOrder="0"/>
    </xf>
    <xf borderId="5" fillId="10" fontId="14" numFmtId="0" xfId="0" applyAlignment="1" applyBorder="1" applyFont="1">
      <alignment horizontal="center" readingOrder="0"/>
    </xf>
    <xf borderId="5" fillId="2" fontId="14" numFmtId="0" xfId="0" applyAlignment="1" applyBorder="1" applyFont="1">
      <alignment horizontal="center" readingOrder="0"/>
    </xf>
    <xf borderId="5" fillId="10" fontId="1" numFmtId="0" xfId="0" applyAlignment="1" applyBorder="1" applyFont="1">
      <alignment horizontal="center" readingOrder="0"/>
    </xf>
    <xf borderId="5" fillId="2" fontId="1" numFmtId="0" xfId="0" applyAlignment="1" applyBorder="1" applyFont="1">
      <alignment horizontal="center" readingOrder="0"/>
    </xf>
    <xf borderId="5" fillId="13" fontId="16" numFmtId="0" xfId="0" applyAlignment="1" applyBorder="1" applyFont="1">
      <alignment horizontal="center" readingOrder="0"/>
    </xf>
    <xf borderId="5" fillId="13" fontId="14" numFmtId="0" xfId="0" applyAlignment="1" applyBorder="1" applyFont="1">
      <alignment horizontal="center" readingOrder="0"/>
    </xf>
    <xf borderId="5" fillId="9" fontId="14" numFmtId="0" xfId="0" applyAlignment="1" applyBorder="1" applyFont="1">
      <alignment horizontal="center" readingOrder="0"/>
    </xf>
    <xf borderId="5" fillId="15" fontId="14" numFmtId="0" xfId="0" applyAlignment="1" applyBorder="1" applyFont="1">
      <alignment horizontal="center" readingOrder="0"/>
    </xf>
    <xf borderId="8" fillId="16" fontId="14" numFmtId="0" xfId="0" applyAlignment="1" applyBorder="1" applyFont="1">
      <alignment horizontal="center" readingOrder="0"/>
    </xf>
    <xf borderId="8" fillId="10" fontId="16" numFmtId="0" xfId="0" applyAlignment="1" applyBorder="1" applyFont="1">
      <alignment horizontal="center" readingOrder="0" shrinkToFit="0" vertical="center" wrapText="1"/>
    </xf>
    <xf borderId="8" fillId="2" fontId="16" numFmtId="0" xfId="0" applyAlignment="1" applyBorder="1" applyFont="1">
      <alignment horizontal="center" readingOrder="0" shrinkToFit="0" vertical="center" wrapText="1"/>
    </xf>
    <xf borderId="5" fillId="18" fontId="15" numFmtId="0" xfId="0" applyAlignment="1" applyBorder="1" applyFont="1">
      <alignment horizontal="center" readingOrder="0" shrinkToFit="0" vertical="center" wrapText="1"/>
    </xf>
    <xf borderId="5" fillId="12" fontId="14" numFmtId="0" xfId="0" applyAlignment="1" applyBorder="1" applyFont="1">
      <alignment horizontal="center" readingOrder="0" shrinkToFit="0" vertical="bottom" wrapText="0"/>
    </xf>
    <xf borderId="5" fillId="10" fontId="14" numFmtId="0" xfId="0" applyAlignment="1" applyBorder="1" applyFont="1">
      <alignment horizontal="center" readingOrder="0" shrinkToFit="0" vertical="bottom" wrapText="0"/>
    </xf>
    <xf borderId="5" fillId="2" fontId="14" numFmtId="0" xfId="0" applyAlignment="1" applyBorder="1" applyFont="1">
      <alignment horizontal="center" readingOrder="0" shrinkToFit="0" vertical="bottom" wrapText="0"/>
    </xf>
    <xf borderId="5" fillId="13" fontId="14" numFmtId="0" xfId="0" applyAlignment="1" applyBorder="1" applyFont="1">
      <alignment horizontal="center" readingOrder="0" shrinkToFit="0" vertical="bottom" wrapText="0"/>
    </xf>
    <xf borderId="5" fillId="15" fontId="14" numFmtId="0" xfId="0" applyAlignment="1" applyBorder="1" applyFont="1">
      <alignment horizontal="center" readingOrder="0" shrinkToFit="0" vertical="bottom" wrapText="0"/>
    </xf>
    <xf borderId="8" fillId="12" fontId="16" numFmtId="0" xfId="0" applyAlignment="1" applyBorder="1" applyFont="1">
      <alignment horizontal="center" readingOrder="0" shrinkToFit="0" vertical="center" wrapText="1"/>
    </xf>
    <xf borderId="8" fillId="13" fontId="16" numFmtId="0" xfId="0" applyAlignment="1" applyBorder="1" applyFont="1">
      <alignment horizontal="center" readingOrder="0" shrinkToFit="0" vertical="center" wrapText="1"/>
    </xf>
    <xf borderId="8" fillId="9" fontId="14" numFmtId="0" xfId="0" applyAlignment="1" applyBorder="1" applyFont="1">
      <alignment horizontal="center" readingOrder="0" shrinkToFit="0" vertical="center" wrapText="1"/>
    </xf>
    <xf borderId="8" fillId="15" fontId="16" numFmtId="0" xfId="0" applyAlignment="1" applyBorder="1" applyFont="1">
      <alignment horizontal="center" readingOrder="0" shrinkToFit="0" vertical="center" wrapText="1"/>
    </xf>
    <xf borderId="8" fillId="16" fontId="16" numFmtId="0" xfId="0" applyAlignment="1" applyBorder="1" applyFont="1">
      <alignment horizontal="center" readingOrder="0" shrinkToFit="0" vertical="center" wrapText="1"/>
    </xf>
    <xf borderId="8" fillId="12" fontId="14" numFmtId="0" xfId="0" applyAlignment="1" applyBorder="1" applyFont="1">
      <alignment horizontal="center" readingOrder="0"/>
    </xf>
    <xf borderId="8" fillId="15" fontId="14" numFmtId="0" xfId="0" applyAlignment="1" applyBorder="1" applyFont="1">
      <alignment horizontal="center" readingOrder="0"/>
    </xf>
    <xf borderId="8" fillId="11" fontId="10" numFmtId="0" xfId="0" applyAlignment="1" applyBorder="1" applyFont="1">
      <alignment horizontal="center" shrinkToFit="0" vertical="center" wrapText="1"/>
    </xf>
    <xf borderId="8" fillId="2" fontId="10" numFmtId="0" xfId="0" applyAlignment="1" applyBorder="1" applyFont="1">
      <alignment horizontal="center" shrinkToFit="0" vertical="center" wrapText="1"/>
    </xf>
    <xf borderId="8" fillId="10" fontId="10" numFmtId="0" xfId="0" applyAlignment="1" applyBorder="1" applyFont="1">
      <alignment horizontal="center" shrinkToFit="0" vertical="center" wrapText="1"/>
    </xf>
    <xf borderId="8" fillId="13" fontId="5" numFmtId="0" xfId="0" applyAlignment="1" applyBorder="1" applyFont="1">
      <alignment horizontal="center" readingOrder="0" shrinkToFit="0" vertical="center" wrapText="1"/>
    </xf>
    <xf borderId="5" fillId="13" fontId="1" numFmtId="0" xfId="0" applyAlignment="1" applyBorder="1" applyFont="1">
      <alignment horizontal="center" readingOrder="0" shrinkToFit="0" vertical="center" wrapText="1"/>
    </xf>
    <xf borderId="0" fillId="11" fontId="5" numFmtId="0" xfId="0" applyAlignment="1" applyFont="1">
      <alignment horizontal="center" readingOrder="0" shrinkToFit="0" vertical="center" wrapText="1"/>
    </xf>
    <xf borderId="8" fillId="10" fontId="6" numFmtId="0" xfId="0" applyAlignment="1" applyBorder="1" applyFont="1">
      <alignment horizontal="center" readingOrder="0" shrinkToFit="0" vertical="center" wrapText="1"/>
    </xf>
    <xf borderId="5" fillId="11" fontId="6" numFmtId="0" xfId="0" applyAlignment="1" applyBorder="1" applyFont="1">
      <alignment horizontal="center" readingOrder="0" shrinkToFit="0" vertical="center" wrapText="1"/>
    </xf>
    <xf borderId="5" fillId="13" fontId="6" numFmtId="0" xfId="0" applyAlignment="1" applyBorder="1" applyFont="1">
      <alignment horizontal="center" readingOrder="0" shrinkToFit="0" vertical="center" wrapText="1"/>
    </xf>
    <xf borderId="0" fillId="6" fontId="10" numFmtId="0" xfId="0" applyAlignment="1" applyFont="1">
      <alignment horizontal="center" readingOrder="0" shrinkToFit="0" vertical="center" wrapText="1"/>
    </xf>
    <xf borderId="0" fillId="0" fontId="10" numFmtId="0" xfId="0" applyAlignment="1" applyFont="1">
      <alignment horizontal="center" readingOrder="0" shrinkToFit="0" vertical="center" wrapText="1"/>
    </xf>
    <xf borderId="0" fillId="11" fontId="5" numFmtId="0" xfId="0" applyAlignment="1" applyFont="1">
      <alignment horizontal="center" readingOrder="0" shrinkToFit="0" vertical="bottom" wrapText="0"/>
    </xf>
    <xf borderId="8" fillId="10" fontId="6" numFmtId="0" xfId="0" applyAlignment="1" applyBorder="1" applyFont="1">
      <alignment horizontal="center" readingOrder="0" shrinkToFit="0" vertical="bottom" wrapText="0"/>
    </xf>
    <xf borderId="5" fillId="2" fontId="6" numFmtId="0" xfId="0" applyAlignment="1" applyBorder="1" applyFont="1">
      <alignment horizontal="center" readingOrder="0" shrinkToFit="0" vertical="bottom" wrapText="0"/>
    </xf>
    <xf borderId="8" fillId="12" fontId="16" numFmtId="0" xfId="0" applyAlignment="1" applyBorder="1" applyFont="1">
      <alignment horizontal="center" vertical="bottom"/>
    </xf>
    <xf borderId="5" fillId="11" fontId="6" numFmtId="0" xfId="0" applyAlignment="1" applyBorder="1" applyFont="1">
      <alignment horizontal="center" readingOrder="0" shrinkToFit="0" vertical="bottom" wrapText="0"/>
    </xf>
    <xf borderId="5" fillId="10" fontId="6" numFmtId="0" xfId="0" applyAlignment="1" applyBorder="1" applyFont="1">
      <alignment horizontal="center" readingOrder="0" shrinkToFit="0" vertical="bottom" wrapText="0"/>
    </xf>
    <xf borderId="8" fillId="10" fontId="16" numFmtId="0" xfId="0" applyAlignment="1" applyBorder="1" applyFont="1">
      <alignment horizontal="center" vertical="bottom"/>
    </xf>
    <xf borderId="8" fillId="2" fontId="16" numFmtId="0" xfId="0" applyAlignment="1" applyBorder="1" applyFont="1">
      <alignment horizontal="center" vertical="bottom"/>
    </xf>
    <xf borderId="8" fillId="13" fontId="16" numFmtId="0" xfId="0" applyAlignment="1" applyBorder="1" applyFont="1">
      <alignment horizontal="center" vertical="bottom"/>
    </xf>
    <xf borderId="8" fillId="10" fontId="16" numFmtId="0" xfId="0" applyAlignment="1" applyBorder="1" applyFont="1">
      <alignment horizontal="center"/>
    </xf>
    <xf borderId="5" fillId="13" fontId="6" numFmtId="0" xfId="0" applyAlignment="1" applyBorder="1" applyFont="1">
      <alignment horizontal="center" readingOrder="0" shrinkToFit="0" vertical="bottom" wrapText="0"/>
    </xf>
    <xf borderId="8" fillId="7" fontId="14" numFmtId="0" xfId="0" applyAlignment="1" applyBorder="1" applyFont="1">
      <alignment horizontal="center" vertical="bottom"/>
    </xf>
    <xf borderId="8" fillId="14" fontId="14" numFmtId="0" xfId="0" applyAlignment="1" applyBorder="1" applyFont="1">
      <alignment horizontal="center" vertical="bottom"/>
    </xf>
    <xf borderId="8" fillId="9" fontId="14" numFmtId="0" xfId="0" applyAlignment="1" applyBorder="1" applyFont="1">
      <alignment horizontal="center" vertical="bottom"/>
    </xf>
    <xf borderId="5" fillId="6" fontId="6" numFmtId="0" xfId="0" applyAlignment="1" applyBorder="1" applyFont="1">
      <alignment horizontal="center" readingOrder="0" shrinkToFit="0" vertical="bottom" wrapText="0"/>
    </xf>
    <xf borderId="5" fillId="0" fontId="6" numFmtId="0" xfId="0" applyAlignment="1" applyBorder="1" applyFont="1">
      <alignment horizontal="center" readingOrder="0" shrinkToFit="0" vertical="bottom" wrapText="0"/>
    </xf>
    <xf borderId="8" fillId="15" fontId="16" numFmtId="0" xfId="0" applyAlignment="1" applyBorder="1" applyFont="1">
      <alignment horizontal="center" vertical="bottom"/>
    </xf>
    <xf borderId="8" fillId="6" fontId="16" numFmtId="0" xfId="0" applyAlignment="1" applyBorder="1" applyFont="1">
      <alignment horizontal="center" vertical="bottom"/>
    </xf>
    <xf borderId="8" fillId="0" fontId="16" numFmtId="0" xfId="0" applyAlignment="1" applyBorder="1" applyFont="1">
      <alignment horizontal="center" vertical="bottom"/>
    </xf>
    <xf borderId="8" fillId="16" fontId="16" numFmtId="0" xfId="0" applyAlignment="1" applyBorder="1" applyFont="1">
      <alignment horizontal="center" vertical="bottom"/>
    </xf>
    <xf borderId="8" fillId="6" fontId="16" numFmtId="0" xfId="0" applyAlignment="1" applyBorder="1" applyFont="1">
      <alignment horizontal="center"/>
    </xf>
    <xf borderId="8" fillId="2" fontId="16" numFmtId="0" xfId="0" applyAlignment="1" applyBorder="1" applyFont="1">
      <alignment horizontal="center"/>
    </xf>
    <xf borderId="8" fillId="12" fontId="16" numFmtId="0" xfId="0" applyAlignment="1" applyBorder="1" applyFont="1">
      <alignment horizontal="center"/>
    </xf>
    <xf borderId="8" fillId="11" fontId="17" numFmtId="0" xfId="0" applyAlignment="1" applyBorder="1" applyFont="1">
      <alignment horizontal="center" readingOrder="0" vertical="center"/>
    </xf>
    <xf borderId="8" fillId="10" fontId="17" numFmtId="0" xfId="0" applyAlignment="1" applyBorder="1" applyFont="1">
      <alignment horizontal="center" readingOrder="0" vertical="center"/>
    </xf>
    <xf borderId="8" fillId="2" fontId="17" numFmtId="0" xfId="0" applyAlignment="1" applyBorder="1" applyFont="1">
      <alignment horizontal="center" readingOrder="0" vertical="center"/>
    </xf>
    <xf borderId="8" fillId="13" fontId="17" numFmtId="0" xfId="0" applyAlignment="1" applyBorder="1" applyFont="1">
      <alignment horizontal="center" readingOrder="0" vertical="center"/>
    </xf>
    <xf borderId="8" fillId="6" fontId="17" numFmtId="0" xfId="0" applyAlignment="1" applyBorder="1" applyFont="1">
      <alignment horizontal="center" readingOrder="0" vertical="center"/>
    </xf>
    <xf borderId="8" fillId="0" fontId="17" numFmtId="0" xfId="0" applyAlignment="1" applyBorder="1" applyFont="1">
      <alignment horizontal="center" readingOrder="0" vertical="center"/>
    </xf>
    <xf borderId="8" fillId="11" fontId="15" numFmtId="0" xfId="0" applyAlignment="1" applyBorder="1" applyFont="1">
      <alignment horizontal="center" readingOrder="0" shrinkToFit="0" wrapText="0"/>
    </xf>
    <xf borderId="8" fillId="11" fontId="17" numFmtId="0" xfId="0" applyAlignment="1" applyBorder="1" applyFont="1">
      <alignment horizontal="center" vertical="center"/>
    </xf>
    <xf borderId="8" fillId="10" fontId="17" numFmtId="0" xfId="0" applyAlignment="1" applyBorder="1" applyFont="1">
      <alignment horizontal="center" vertical="center"/>
    </xf>
    <xf borderId="8" fillId="2" fontId="17" numFmtId="0" xfId="0" applyAlignment="1" applyBorder="1" applyFont="1">
      <alignment horizontal="center" vertical="center"/>
    </xf>
    <xf borderId="8" fillId="13" fontId="17" numFmtId="0" xfId="0" applyAlignment="1" applyBorder="1" applyFont="1">
      <alignment horizontal="center" vertical="center"/>
    </xf>
    <xf borderId="8" fillId="6" fontId="17" numFmtId="0" xfId="0" applyAlignment="1" applyBorder="1" applyFont="1">
      <alignment horizontal="center" vertical="center"/>
    </xf>
    <xf borderId="8" fillId="0" fontId="17" numFmtId="0" xfId="0" applyAlignment="1" applyBorder="1" applyFont="1">
      <alignment horizontal="center" vertical="center"/>
    </xf>
    <xf borderId="0" fillId="11" fontId="17" numFmtId="0" xfId="0" applyAlignment="1" applyFont="1">
      <alignment horizontal="center" readingOrder="0"/>
    </xf>
    <xf borderId="8" fillId="10" fontId="17" numFmtId="0" xfId="0" applyAlignment="1" applyBorder="1" applyFont="1">
      <alignment horizontal="center" readingOrder="0"/>
    </xf>
    <xf borderId="8" fillId="2" fontId="17" numFmtId="0" xfId="0" applyAlignment="1" applyBorder="1" applyFont="1">
      <alignment horizontal="center" readingOrder="0"/>
    </xf>
    <xf borderId="8" fillId="11" fontId="17" numFmtId="0" xfId="0" applyAlignment="1" applyBorder="1" applyFont="1">
      <alignment horizontal="center" readingOrder="0"/>
    </xf>
    <xf borderId="8" fillId="13" fontId="17" numFmtId="0" xfId="0" applyAlignment="1" applyBorder="1" applyFont="1">
      <alignment horizontal="center" readingOrder="0"/>
    </xf>
    <xf borderId="8" fillId="6" fontId="17" numFmtId="0" xfId="0" applyAlignment="1" applyBorder="1" applyFont="1">
      <alignment horizontal="center" readingOrder="0"/>
    </xf>
    <xf borderId="8" fillId="0" fontId="17" numFmtId="0" xfId="0" applyAlignment="1" applyBorder="1" applyFont="1">
      <alignment horizontal="center" readingOrder="0"/>
    </xf>
    <xf borderId="5" fillId="10" fontId="15" numFmtId="0" xfId="0" applyAlignment="1" applyBorder="1" applyFont="1">
      <alignment horizontal="center" readingOrder="0" shrinkToFit="0" wrapText="0"/>
    </xf>
    <xf borderId="5" fillId="11" fontId="15" numFmtId="0" xfId="0" applyAlignment="1" applyBorder="1" applyFont="1">
      <alignment horizontal="center" readingOrder="0" shrinkToFit="0" wrapText="0"/>
    </xf>
    <xf borderId="8" fillId="11" fontId="15" numFmtId="0" xfId="0" applyAlignment="1" applyBorder="1" applyFont="1">
      <alignment horizontal="center" readingOrder="0" shrinkToFit="0" vertical="bottom" wrapText="0"/>
    </xf>
    <xf borderId="5" fillId="10" fontId="15" numFmtId="0" xfId="0" applyAlignment="1" applyBorder="1" applyFont="1">
      <alignment horizontal="center" readingOrder="0" shrinkToFit="0" vertical="bottom" wrapText="0"/>
    </xf>
    <xf borderId="5" fillId="2" fontId="15" numFmtId="0" xfId="0" applyAlignment="1" applyBorder="1" applyFont="1">
      <alignment horizontal="center" readingOrder="0" shrinkToFit="0" vertical="bottom" wrapText="0"/>
    </xf>
    <xf borderId="5" fillId="18" fontId="15" numFmtId="0" xfId="0" applyAlignment="1" applyBorder="1" applyFont="1">
      <alignment horizontal="center" readingOrder="0" shrinkToFit="0" vertical="bottom" wrapText="0"/>
    </xf>
    <xf borderId="5" fillId="11" fontId="15" numFmtId="0" xfId="0" applyAlignment="1" applyBorder="1" applyFont="1">
      <alignment horizontal="center" readingOrder="0" shrinkToFit="0" vertical="bottom" wrapText="0"/>
    </xf>
    <xf borderId="8" fillId="18" fontId="15" numFmtId="0" xfId="0" applyAlignment="1" applyBorder="1" applyFont="1">
      <alignment horizontal="center" readingOrder="0" shrinkToFit="0" vertical="bottom" wrapText="0"/>
    </xf>
    <xf borderId="8" fillId="13" fontId="15" numFmtId="0" xfId="0" applyAlignment="1" applyBorder="1" applyFont="1">
      <alignment horizontal="center" readingOrder="0" shrinkToFit="0" vertical="bottom" wrapText="0"/>
    </xf>
    <xf borderId="5" fillId="13" fontId="15" numFmtId="0" xfId="0" applyAlignment="1" applyBorder="1" applyFont="1">
      <alignment horizontal="center" readingOrder="0" shrinkToFit="0" vertical="bottom" wrapText="0"/>
    </xf>
    <xf borderId="8" fillId="6" fontId="15" numFmtId="0" xfId="0" applyAlignment="1" applyBorder="1" applyFont="1">
      <alignment horizontal="center" readingOrder="0" shrinkToFit="0" vertical="bottom" wrapText="0"/>
    </xf>
    <xf borderId="8" fillId="2" fontId="16" numFmtId="0" xfId="0" applyAlignment="1" applyBorder="1" applyFont="1">
      <alignment horizontal="center" readingOrder="0"/>
    </xf>
    <xf borderId="8" fillId="12" fontId="16" numFmtId="0" xfId="0" applyAlignment="1" applyBorder="1" applyFont="1">
      <alignment horizontal="center" readingOrder="0"/>
    </xf>
    <xf borderId="5" fillId="6" fontId="15" numFmtId="0" xfId="0" applyAlignment="1" applyBorder="1" applyFont="1">
      <alignment horizontal="center" readingOrder="0" shrinkToFit="0" wrapText="0"/>
    </xf>
    <xf borderId="5" fillId="6" fontId="15" numFmtId="0" xfId="0" applyAlignment="1" applyBorder="1" applyFont="1">
      <alignment horizontal="center" readingOrder="0" shrinkToFit="0" vertical="bottom" wrapText="0"/>
    </xf>
    <xf borderId="9" fillId="6" fontId="17" numFmtId="0" xfId="0" applyAlignment="1" applyBorder="1" applyFont="1">
      <alignment horizontal="center" readingOrder="0"/>
    </xf>
    <xf borderId="8" fillId="11" fontId="15" numFmtId="0" xfId="0" applyAlignment="1" applyBorder="1" applyFont="1">
      <alignment horizontal="center" readingOrder="0" vertical="center"/>
    </xf>
    <xf borderId="10" fillId="10" fontId="15" numFmtId="0" xfId="0" applyAlignment="1" applyBorder="1" applyFont="1">
      <alignment horizontal="center" readingOrder="0" vertical="center"/>
    </xf>
    <xf borderId="10" fillId="2" fontId="15" numFmtId="0" xfId="0" applyAlignment="1" applyBorder="1" applyFont="1">
      <alignment horizontal="center" readingOrder="0" vertical="center"/>
    </xf>
    <xf borderId="10" fillId="11" fontId="15" numFmtId="0" xfId="0" applyAlignment="1" applyBorder="1" applyFont="1">
      <alignment horizontal="center" readingOrder="0" vertical="center"/>
    </xf>
    <xf borderId="10" fillId="10" fontId="15" numFmtId="0" xfId="0" applyAlignment="1" applyBorder="1" applyFont="1">
      <alignment horizontal="center" readingOrder="0"/>
    </xf>
    <xf borderId="10" fillId="2" fontId="15" numFmtId="0" xfId="0" applyAlignment="1" applyBorder="1" applyFont="1">
      <alignment horizontal="center" readingOrder="0"/>
    </xf>
    <xf borderId="10" fillId="11" fontId="15" numFmtId="0" xfId="0" applyAlignment="1" applyBorder="1" applyFont="1">
      <alignment horizontal="center" readingOrder="0"/>
    </xf>
    <xf borderId="8" fillId="10" fontId="16" numFmtId="0" xfId="0" applyAlignment="1" applyBorder="1" applyFont="1">
      <alignment horizontal="center" readingOrder="0" vertical="bottom"/>
    </xf>
    <xf borderId="8" fillId="2" fontId="16" numFmtId="0" xfId="0" applyAlignment="1" applyBorder="1" applyFont="1">
      <alignment horizontal="center" readingOrder="0" vertical="bottom"/>
    </xf>
    <xf borderId="10" fillId="13" fontId="15" numFmtId="0" xfId="0" applyAlignment="1" applyBorder="1" applyFont="1">
      <alignment horizontal="center" readingOrder="0" vertical="center"/>
    </xf>
    <xf borderId="8" fillId="11" fontId="10" numFmtId="0" xfId="0" applyAlignment="1" applyBorder="1" applyFont="1">
      <alignment horizontal="right" vertical="bottom"/>
    </xf>
    <xf borderId="8" fillId="10" fontId="10" numFmtId="0" xfId="0" applyAlignment="1" applyBorder="1" applyFont="1">
      <alignment horizontal="right" vertical="bottom"/>
    </xf>
    <xf borderId="8" fillId="2" fontId="10" numFmtId="0" xfId="0" applyAlignment="1" applyBorder="1" applyFont="1">
      <alignment horizontal="right" vertical="bottom"/>
    </xf>
    <xf borderId="8" fillId="0" fontId="16" numFmtId="0" xfId="0" applyAlignment="1" applyBorder="1" applyFont="1">
      <alignment horizontal="center" vertical="center"/>
    </xf>
  </cellXfs>
  <cellStyles count="1">
    <cellStyle xfId="0" name="Normal" builtinId="0"/>
  </cellStyles>
  <dxfs count="4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  <dxf>
      <font/>
      <fill>
        <patternFill patternType="solid">
          <fgColor theme="9"/>
          <bgColor theme="9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5.57"/>
    <col customWidth="1" min="2" max="2" width="25.29"/>
    <col customWidth="1" min="3" max="3" width="7.29"/>
    <col customWidth="1" min="4" max="4" width="10.14"/>
    <col customWidth="1" min="5" max="5" width="7.71"/>
    <col customWidth="1" min="6" max="54" width="7.29"/>
    <col customWidth="1" min="55" max="93" width="8.57"/>
    <col customWidth="1" min="94" max="94" width="10.71"/>
    <col customWidth="1" min="95" max="120" width="8.57"/>
    <col customWidth="1" min="121" max="124" width="13.0"/>
    <col customWidth="1" min="125" max="126" width="8.57"/>
  </cols>
  <sheetData>
    <row r="1" ht="62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/>
      <c r="H1" s="7"/>
      <c r="I1" s="8"/>
      <c r="J1" s="6" t="s">
        <v>6</v>
      </c>
      <c r="K1" s="7"/>
      <c r="L1" s="7"/>
      <c r="M1" s="8"/>
      <c r="N1" s="6" t="s">
        <v>7</v>
      </c>
      <c r="O1" s="7"/>
      <c r="P1" s="7"/>
      <c r="Q1" s="8"/>
      <c r="R1" s="6" t="s">
        <v>8</v>
      </c>
      <c r="S1" s="7"/>
      <c r="T1" s="7"/>
      <c r="U1" s="8"/>
      <c r="V1" s="9" t="s">
        <v>9</v>
      </c>
      <c r="W1" s="7"/>
      <c r="X1" s="7"/>
      <c r="Y1" s="8"/>
      <c r="Z1" s="6" t="s">
        <v>10</v>
      </c>
      <c r="AA1" s="7"/>
      <c r="AB1" s="8"/>
      <c r="AC1" s="6" t="s">
        <v>11</v>
      </c>
      <c r="AD1" s="7"/>
      <c r="AE1" s="7"/>
      <c r="AF1" s="8"/>
      <c r="AG1" s="6" t="s">
        <v>12</v>
      </c>
      <c r="AH1" s="7"/>
      <c r="AI1" s="7"/>
      <c r="AJ1" s="8"/>
      <c r="AK1" s="6" t="s">
        <v>13</v>
      </c>
      <c r="AL1" s="7"/>
      <c r="AM1" s="7"/>
      <c r="AN1" s="8"/>
      <c r="AO1" s="6" t="s">
        <v>14</v>
      </c>
      <c r="AP1" s="7"/>
      <c r="AQ1" s="8"/>
      <c r="AR1" s="6" t="s">
        <v>15</v>
      </c>
      <c r="AS1" s="7"/>
      <c r="AT1" s="7"/>
      <c r="AU1" s="8"/>
      <c r="AV1" s="6" t="s">
        <v>16</v>
      </c>
      <c r="AW1" s="7"/>
      <c r="AX1" s="7"/>
      <c r="AY1" s="8"/>
      <c r="AZ1" s="6" t="s">
        <v>17</v>
      </c>
      <c r="BA1" s="7"/>
      <c r="BB1" s="8"/>
      <c r="BC1" s="6" t="s">
        <v>18</v>
      </c>
      <c r="BD1" s="7"/>
      <c r="BE1" s="7"/>
      <c r="BF1" s="7"/>
      <c r="BG1" s="7"/>
      <c r="BH1" s="7"/>
      <c r="BI1" s="7"/>
      <c r="BJ1" s="7"/>
      <c r="BK1" s="7"/>
      <c r="BL1" s="8"/>
      <c r="BM1" s="6" t="s">
        <v>19</v>
      </c>
      <c r="BN1" s="7"/>
      <c r="BO1" s="7"/>
      <c r="BP1" s="7"/>
      <c r="BQ1" s="7"/>
      <c r="BR1" s="7"/>
      <c r="BS1" s="7"/>
      <c r="BT1" s="7"/>
      <c r="BU1" s="7"/>
      <c r="BV1" s="8"/>
      <c r="BW1" s="10" t="s">
        <v>20</v>
      </c>
      <c r="BX1" s="7"/>
      <c r="BY1" s="8"/>
      <c r="BZ1" s="11" t="s">
        <v>21</v>
      </c>
      <c r="CA1" s="8"/>
      <c r="CB1" s="11" t="s">
        <v>22</v>
      </c>
      <c r="CC1" s="8"/>
      <c r="CD1" s="11" t="s">
        <v>23</v>
      </c>
      <c r="CE1" s="8"/>
      <c r="CF1" s="11" t="s">
        <v>24</v>
      </c>
      <c r="CG1" s="8"/>
      <c r="CH1" s="11" t="s">
        <v>25</v>
      </c>
      <c r="CI1" s="8"/>
      <c r="CJ1" s="11" t="s">
        <v>26</v>
      </c>
      <c r="CK1" s="8"/>
      <c r="CL1" s="11" t="s">
        <v>27</v>
      </c>
      <c r="CM1" s="8"/>
      <c r="CN1" s="12" t="s">
        <v>28</v>
      </c>
      <c r="CO1" s="12" t="s">
        <v>29</v>
      </c>
      <c r="CP1" s="13" t="s">
        <v>30</v>
      </c>
      <c r="CQ1" s="14" t="s">
        <v>31</v>
      </c>
      <c r="CR1" s="7"/>
      <c r="CS1" s="8"/>
      <c r="CT1" s="11" t="s">
        <v>32</v>
      </c>
      <c r="CU1" s="7"/>
      <c r="CV1" s="8"/>
      <c r="CW1" s="11" t="s">
        <v>33</v>
      </c>
      <c r="CX1" s="7"/>
      <c r="CY1" s="8"/>
      <c r="CZ1" s="11" t="s">
        <v>34</v>
      </c>
      <c r="DA1" s="7"/>
      <c r="DB1" s="8"/>
      <c r="DC1" s="11" t="s">
        <v>35</v>
      </c>
      <c r="DD1" s="7"/>
      <c r="DE1" s="8"/>
      <c r="DF1" s="11" t="s">
        <v>36</v>
      </c>
      <c r="DG1" s="7"/>
      <c r="DH1" s="8"/>
      <c r="DI1" s="11" t="s">
        <v>37</v>
      </c>
      <c r="DJ1" s="7"/>
      <c r="DK1" s="8"/>
      <c r="DL1" s="11" t="s">
        <v>38</v>
      </c>
      <c r="DM1" s="7"/>
      <c r="DN1" s="8"/>
      <c r="DO1" s="11" t="s">
        <v>39</v>
      </c>
      <c r="DP1" s="8"/>
      <c r="DQ1" s="13" t="s">
        <v>40</v>
      </c>
      <c r="DR1" s="13" t="s">
        <v>41</v>
      </c>
      <c r="DS1" s="13" t="s">
        <v>42</v>
      </c>
      <c r="DT1" s="13" t="s">
        <v>43</v>
      </c>
      <c r="DU1" s="11" t="s">
        <v>44</v>
      </c>
      <c r="DV1" s="8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</row>
    <row r="2">
      <c r="A2" s="16"/>
      <c r="B2" s="17"/>
      <c r="C2" s="17"/>
      <c r="D2" s="17"/>
      <c r="E2" s="17"/>
      <c r="F2" s="18" t="s">
        <v>45</v>
      </c>
      <c r="G2" s="18" t="s">
        <v>28</v>
      </c>
      <c r="H2" s="18" t="s">
        <v>29</v>
      </c>
      <c r="I2" s="18" t="s">
        <v>46</v>
      </c>
      <c r="J2" s="18" t="s">
        <v>45</v>
      </c>
      <c r="K2" s="18" t="s">
        <v>28</v>
      </c>
      <c r="L2" s="18" t="s">
        <v>29</v>
      </c>
      <c r="M2" s="18" t="s">
        <v>46</v>
      </c>
      <c r="N2" s="18" t="s">
        <v>45</v>
      </c>
      <c r="O2" s="18" t="s">
        <v>28</v>
      </c>
      <c r="P2" s="18" t="s">
        <v>29</v>
      </c>
      <c r="Q2" s="18" t="s">
        <v>46</v>
      </c>
      <c r="R2" s="18" t="s">
        <v>45</v>
      </c>
      <c r="S2" s="18" t="s">
        <v>28</v>
      </c>
      <c r="T2" s="18" t="s">
        <v>29</v>
      </c>
      <c r="U2" s="18" t="s">
        <v>46</v>
      </c>
      <c r="V2" s="18" t="s">
        <v>45</v>
      </c>
      <c r="W2" s="18" t="s">
        <v>28</v>
      </c>
      <c r="X2" s="18" t="s">
        <v>29</v>
      </c>
      <c r="Y2" s="18" t="s">
        <v>46</v>
      </c>
      <c r="Z2" s="18" t="s">
        <v>47</v>
      </c>
      <c r="AA2" s="18" t="s">
        <v>48</v>
      </c>
      <c r="AB2" s="18" t="s">
        <v>46</v>
      </c>
      <c r="AC2" s="18" t="s">
        <v>45</v>
      </c>
      <c r="AD2" s="18" t="s">
        <v>28</v>
      </c>
      <c r="AE2" s="18" t="s">
        <v>29</v>
      </c>
      <c r="AF2" s="18" t="s">
        <v>46</v>
      </c>
      <c r="AG2" s="18" t="s">
        <v>45</v>
      </c>
      <c r="AH2" s="18" t="s">
        <v>28</v>
      </c>
      <c r="AI2" s="19" t="s">
        <v>29</v>
      </c>
      <c r="AJ2" s="18" t="s">
        <v>46</v>
      </c>
      <c r="AK2" s="18" t="s">
        <v>45</v>
      </c>
      <c r="AL2" s="18" t="s">
        <v>28</v>
      </c>
      <c r="AM2" s="19" t="s">
        <v>29</v>
      </c>
      <c r="AN2" s="18" t="s">
        <v>46</v>
      </c>
      <c r="AO2" s="18" t="s">
        <v>47</v>
      </c>
      <c r="AP2" s="18" t="s">
        <v>48</v>
      </c>
      <c r="AQ2" s="18" t="s">
        <v>46</v>
      </c>
      <c r="AR2" s="18" t="s">
        <v>45</v>
      </c>
      <c r="AS2" s="18" t="s">
        <v>28</v>
      </c>
      <c r="AT2" s="19" t="s">
        <v>29</v>
      </c>
      <c r="AU2" s="18" t="s">
        <v>46</v>
      </c>
      <c r="AV2" s="18" t="s">
        <v>45</v>
      </c>
      <c r="AW2" s="18" t="s">
        <v>28</v>
      </c>
      <c r="AX2" s="19" t="s">
        <v>29</v>
      </c>
      <c r="AY2" s="18" t="s">
        <v>46</v>
      </c>
      <c r="AZ2" s="18" t="s">
        <v>47</v>
      </c>
      <c r="BA2" s="18" t="s">
        <v>48</v>
      </c>
      <c r="BB2" s="18" t="s">
        <v>46</v>
      </c>
      <c r="BC2" s="18" t="s">
        <v>49</v>
      </c>
      <c r="BD2" s="19" t="s">
        <v>50</v>
      </c>
      <c r="BE2" s="18" t="s">
        <v>51</v>
      </c>
      <c r="BF2" s="19" t="s">
        <v>52</v>
      </c>
      <c r="BG2" s="18" t="s">
        <v>53</v>
      </c>
      <c r="BH2" s="19" t="s">
        <v>54</v>
      </c>
      <c r="BI2" s="18" t="s">
        <v>46</v>
      </c>
      <c r="BJ2" s="18" t="s">
        <v>28</v>
      </c>
      <c r="BK2" s="19" t="s">
        <v>29</v>
      </c>
      <c r="BL2" s="18" t="s">
        <v>46</v>
      </c>
      <c r="BM2" s="18" t="s">
        <v>49</v>
      </c>
      <c r="BN2" s="19" t="s">
        <v>50</v>
      </c>
      <c r="BO2" s="18" t="s">
        <v>51</v>
      </c>
      <c r="BP2" s="19" t="s">
        <v>52</v>
      </c>
      <c r="BQ2" s="18" t="s">
        <v>53</v>
      </c>
      <c r="BR2" s="19" t="s">
        <v>54</v>
      </c>
      <c r="BS2" s="18" t="s">
        <v>46</v>
      </c>
      <c r="BT2" s="18" t="s">
        <v>28</v>
      </c>
      <c r="BU2" s="19" t="s">
        <v>29</v>
      </c>
      <c r="BV2" s="18" t="s">
        <v>46</v>
      </c>
      <c r="BW2" s="18" t="s">
        <v>47</v>
      </c>
      <c r="BX2" s="18" t="s">
        <v>48</v>
      </c>
      <c r="BY2" s="18" t="s">
        <v>46</v>
      </c>
      <c r="BZ2" s="18" t="s">
        <v>55</v>
      </c>
      <c r="CA2" s="19" t="s">
        <v>48</v>
      </c>
      <c r="CB2" s="18" t="s">
        <v>55</v>
      </c>
      <c r="CC2" s="19" t="s">
        <v>48</v>
      </c>
      <c r="CD2" s="18" t="s">
        <v>55</v>
      </c>
      <c r="CE2" s="19" t="s">
        <v>48</v>
      </c>
      <c r="CF2" s="18" t="s">
        <v>55</v>
      </c>
      <c r="CG2" s="19" t="s">
        <v>48</v>
      </c>
      <c r="CH2" s="18" t="s">
        <v>55</v>
      </c>
      <c r="CI2" s="19" t="s">
        <v>48</v>
      </c>
      <c r="CJ2" s="18" t="s">
        <v>55</v>
      </c>
      <c r="CK2" s="19" t="s">
        <v>48</v>
      </c>
      <c r="CL2" s="18" t="s">
        <v>55</v>
      </c>
      <c r="CM2" s="19" t="s">
        <v>48</v>
      </c>
      <c r="CN2" s="17"/>
      <c r="CO2" s="17"/>
      <c r="CP2" s="17"/>
      <c r="CQ2" s="18" t="s">
        <v>47</v>
      </c>
      <c r="CR2" s="18" t="s">
        <v>48</v>
      </c>
      <c r="CS2" s="18" t="s">
        <v>46</v>
      </c>
      <c r="CT2" s="18" t="s">
        <v>47</v>
      </c>
      <c r="CU2" s="18" t="s">
        <v>48</v>
      </c>
      <c r="CV2" s="18" t="s">
        <v>46</v>
      </c>
      <c r="CW2" s="18" t="s">
        <v>47</v>
      </c>
      <c r="CX2" s="18" t="s">
        <v>48</v>
      </c>
      <c r="CY2" s="18" t="s">
        <v>46</v>
      </c>
      <c r="CZ2" s="18" t="s">
        <v>47</v>
      </c>
      <c r="DA2" s="18" t="s">
        <v>48</v>
      </c>
      <c r="DB2" s="18" t="s">
        <v>46</v>
      </c>
      <c r="DC2" s="18" t="s">
        <v>47</v>
      </c>
      <c r="DD2" s="18" t="s">
        <v>48</v>
      </c>
      <c r="DE2" s="18" t="s">
        <v>46</v>
      </c>
      <c r="DF2" s="18" t="s">
        <v>47</v>
      </c>
      <c r="DG2" s="18" t="s">
        <v>48</v>
      </c>
      <c r="DH2" s="18" t="s">
        <v>46</v>
      </c>
      <c r="DI2" s="18" t="s">
        <v>47</v>
      </c>
      <c r="DJ2" s="18" t="s">
        <v>48</v>
      </c>
      <c r="DK2" s="18" t="s">
        <v>46</v>
      </c>
      <c r="DL2" s="18" t="s">
        <v>47</v>
      </c>
      <c r="DM2" s="18" t="s">
        <v>48</v>
      </c>
      <c r="DN2" s="18" t="s">
        <v>46</v>
      </c>
      <c r="DO2" s="18" t="s">
        <v>47</v>
      </c>
      <c r="DP2" s="18" t="s">
        <v>48</v>
      </c>
      <c r="DQ2" s="17"/>
      <c r="DR2" s="17"/>
      <c r="DS2" s="17"/>
      <c r="DT2" s="17"/>
      <c r="DU2" s="18" t="s">
        <v>47</v>
      </c>
      <c r="DV2" s="18" t="s">
        <v>48</v>
      </c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</row>
    <row r="3" ht="19.5" customHeight="1">
      <c r="A3" s="20">
        <v>1.0</v>
      </c>
      <c r="B3" s="21" t="s">
        <v>56</v>
      </c>
      <c r="C3" s="22">
        <v>1542.0</v>
      </c>
      <c r="D3" s="23" t="s">
        <v>57</v>
      </c>
      <c r="E3" s="24" t="s">
        <v>58</v>
      </c>
      <c r="F3" s="25">
        <v>2.0</v>
      </c>
      <c r="G3" s="26">
        <v>51.0</v>
      </c>
      <c r="H3" s="27">
        <v>49.0</v>
      </c>
      <c r="I3" s="28">
        <f t="shared" ref="I3:I15" si="10">SUM(G3:H3)</f>
        <v>100</v>
      </c>
      <c r="J3" s="29">
        <v>2.0</v>
      </c>
      <c r="K3" s="26">
        <v>58.0</v>
      </c>
      <c r="L3" s="27">
        <v>47.0</v>
      </c>
      <c r="M3" s="28">
        <f t="shared" ref="M3:M15" si="11">SUM(K3:L3)</f>
        <v>105</v>
      </c>
      <c r="N3" s="29">
        <v>2.0</v>
      </c>
      <c r="O3" s="26">
        <v>44.0</v>
      </c>
      <c r="P3" s="27">
        <v>42.0</v>
      </c>
      <c r="Q3" s="28">
        <f t="shared" ref="Q3:Q15" si="12">SUM(O3:P3)</f>
        <v>86</v>
      </c>
      <c r="R3" s="29">
        <v>2.0</v>
      </c>
      <c r="S3" s="26">
        <v>53.0</v>
      </c>
      <c r="T3" s="27">
        <v>47.0</v>
      </c>
      <c r="U3" s="28">
        <f t="shared" ref="U3:U15" si="13">SUM(S3:T3)</f>
        <v>100</v>
      </c>
      <c r="V3" s="29">
        <v>2.0</v>
      </c>
      <c r="W3" s="26">
        <v>39.0</v>
      </c>
      <c r="X3" s="27">
        <v>46.0</v>
      </c>
      <c r="Y3" s="28">
        <f t="shared" ref="Y3:Y15" si="14">SUM(W3:X3)</f>
        <v>85</v>
      </c>
      <c r="Z3" s="30">
        <f t="shared" ref="Z3:AA3" si="1">SUM(G3,K3,O3,S3,W3)</f>
        <v>245</v>
      </c>
      <c r="AA3" s="31">
        <f t="shared" si="1"/>
        <v>231</v>
      </c>
      <c r="AB3" s="28">
        <f t="shared" ref="AB3:AB15" si="16">SUM(Z3:AA3)</f>
        <v>476</v>
      </c>
      <c r="AC3" s="29">
        <v>2.0</v>
      </c>
      <c r="AD3" s="26">
        <v>54.0</v>
      </c>
      <c r="AE3" s="27">
        <v>48.0</v>
      </c>
      <c r="AF3" s="28">
        <f t="shared" ref="AF3:AF12" si="17">SUM(AD3:AE3)</f>
        <v>102</v>
      </c>
      <c r="AG3" s="29">
        <v>2.0</v>
      </c>
      <c r="AH3" s="26">
        <v>63.0</v>
      </c>
      <c r="AI3" s="27">
        <v>37.0</v>
      </c>
      <c r="AJ3" s="28">
        <f t="shared" ref="AJ3:AJ15" si="18">SUM(AH3:AI3)</f>
        <v>100</v>
      </c>
      <c r="AK3" s="29">
        <v>2.0</v>
      </c>
      <c r="AL3" s="26">
        <v>61.0</v>
      </c>
      <c r="AM3" s="27">
        <v>33.0</v>
      </c>
      <c r="AN3" s="28">
        <f t="shared" ref="AN3:AN15" si="19">SUM(AL3:AM3)</f>
        <v>94</v>
      </c>
      <c r="AO3" s="30">
        <f t="shared" ref="AO3:AP3" si="2">SUM(AD3,AH3,AL3)</f>
        <v>178</v>
      </c>
      <c r="AP3" s="31">
        <f t="shared" si="2"/>
        <v>118</v>
      </c>
      <c r="AQ3" s="28">
        <f t="shared" ref="AQ3:AQ15" si="21">SUM(AO3:AP3)</f>
        <v>296</v>
      </c>
      <c r="AR3" s="29">
        <v>2.0</v>
      </c>
      <c r="AS3" s="26">
        <v>60.0</v>
      </c>
      <c r="AT3" s="27">
        <v>37.0</v>
      </c>
      <c r="AU3" s="28">
        <f t="shared" ref="AU3:AU15" si="22">SUM(AS3:AT3)</f>
        <v>97</v>
      </c>
      <c r="AV3" s="29">
        <v>2.0</v>
      </c>
      <c r="AW3" s="26">
        <v>56.0</v>
      </c>
      <c r="AX3" s="27">
        <v>34.0</v>
      </c>
      <c r="AY3" s="28">
        <f t="shared" ref="AY3:AY15" si="23">SUM(AW3:AX3)</f>
        <v>90</v>
      </c>
      <c r="AZ3" s="30">
        <f t="shared" ref="AZ3:BA3" si="3">SUM(AS3,AW3)</f>
        <v>116</v>
      </c>
      <c r="BA3" s="31">
        <f t="shared" si="3"/>
        <v>71</v>
      </c>
      <c r="BB3" s="28">
        <f t="shared" ref="BB3:BB15" si="25">SUM(AZ3:BA3)</f>
        <v>187</v>
      </c>
      <c r="BC3" s="29">
        <v>1.0</v>
      </c>
      <c r="BD3" s="27">
        <v>39.0</v>
      </c>
      <c r="BE3" s="29">
        <v>1.0</v>
      </c>
      <c r="BF3" s="27">
        <v>41.0</v>
      </c>
      <c r="BG3" s="29">
        <v>0.0</v>
      </c>
      <c r="BH3" s="27">
        <v>0.0</v>
      </c>
      <c r="BI3" s="32">
        <f t="shared" ref="BI3:BI15" si="26">SUM(BD3,BF3,BH3)</f>
        <v>80</v>
      </c>
      <c r="BJ3" s="26">
        <v>46.0</v>
      </c>
      <c r="BK3" s="27">
        <v>34.0</v>
      </c>
      <c r="BL3" s="32">
        <f t="shared" ref="BL3:BL15" si="27">SUM(BJ3:BK3)</f>
        <v>80</v>
      </c>
      <c r="BM3" s="29">
        <v>1.0</v>
      </c>
      <c r="BN3" s="27">
        <v>43.0</v>
      </c>
      <c r="BO3" s="29">
        <v>1.0</v>
      </c>
      <c r="BP3" s="27">
        <v>34.0</v>
      </c>
      <c r="BQ3" s="29">
        <v>0.0</v>
      </c>
      <c r="BR3" s="27">
        <v>0.0</v>
      </c>
      <c r="BS3" s="32">
        <f t="shared" ref="BS3:BS15" si="28">SUM(BN3,BP3,BR3)</f>
        <v>77</v>
      </c>
      <c r="BT3" s="26">
        <v>37.0</v>
      </c>
      <c r="BU3" s="27">
        <v>40.0</v>
      </c>
      <c r="BV3" s="32">
        <f t="shared" ref="BV3:BV15" si="29">SUM(BT3:BU3)</f>
        <v>77</v>
      </c>
      <c r="BW3" s="33">
        <f t="shared" ref="BW3:BX3" si="4">SUM(BJ3,BT3)</f>
        <v>83</v>
      </c>
      <c r="BX3" s="31">
        <f t="shared" si="4"/>
        <v>74</v>
      </c>
      <c r="BY3" s="28">
        <f t="shared" ref="BY3:BY15" si="31">SUM(BI3,BS3)</f>
        <v>157</v>
      </c>
      <c r="BZ3" s="34">
        <v>284.0</v>
      </c>
      <c r="CA3" s="27">
        <v>204.0</v>
      </c>
      <c r="CB3" s="34">
        <v>32.0</v>
      </c>
      <c r="CC3" s="27">
        <v>34.0</v>
      </c>
      <c r="CD3" s="34">
        <v>132.0</v>
      </c>
      <c r="CE3" s="27">
        <v>105.0</v>
      </c>
      <c r="CF3" s="34">
        <v>1.0</v>
      </c>
      <c r="CG3" s="27">
        <v>1.0</v>
      </c>
      <c r="CH3" s="34">
        <v>104.0</v>
      </c>
      <c r="CI3" s="27">
        <v>78.0</v>
      </c>
      <c r="CJ3" s="34">
        <v>21.0</v>
      </c>
      <c r="CK3" s="27">
        <v>21.0</v>
      </c>
      <c r="CL3" s="34">
        <v>48.0</v>
      </c>
      <c r="CM3" s="27">
        <v>51.0</v>
      </c>
      <c r="CN3" s="35">
        <f t="shared" ref="CN3:CO3" si="5">SUM(BZ3,CB3,CD3,CF3,CH3,CJ3,CL3)</f>
        <v>622</v>
      </c>
      <c r="CO3" s="35">
        <f t="shared" si="5"/>
        <v>494</v>
      </c>
      <c r="CP3" s="36">
        <f t="shared" ref="CP3:CP15" si="33">SUM(CN3:CO3)</f>
        <v>1116</v>
      </c>
      <c r="CQ3" s="35">
        <f t="shared" ref="CQ3:CR3" si="6">SUM(Z3,AO3,AZ3,BW3)</f>
        <v>622</v>
      </c>
      <c r="CR3" s="35">
        <f t="shared" si="6"/>
        <v>494</v>
      </c>
      <c r="CS3" s="37">
        <f t="shared" ref="CS3:CS12" si="35">SUM(I3,M3,Q3,U3,Y3,AF3,AJ3,AN3,AU3,AY3,BI3,BS3)</f>
        <v>1116</v>
      </c>
      <c r="CT3" s="38">
        <v>81.0</v>
      </c>
      <c r="CU3" s="39">
        <v>48.0</v>
      </c>
      <c r="CV3" s="40">
        <f t="shared" ref="CV3:CV10" si="36">SUM(CT3+CU3)</f>
        <v>129</v>
      </c>
      <c r="CW3" s="38">
        <v>16.0</v>
      </c>
      <c r="CX3" s="39">
        <v>27.0</v>
      </c>
      <c r="CY3" s="40">
        <f t="shared" ref="CY3:CY12" si="37">SUM(CW3+CX3)</f>
        <v>43</v>
      </c>
      <c r="CZ3" s="38">
        <v>232.0</v>
      </c>
      <c r="DA3" s="39">
        <v>209.0</v>
      </c>
      <c r="DB3" s="40">
        <f t="shared" ref="DB3:DB12" si="38">SUM(CZ3+DA3)</f>
        <v>441</v>
      </c>
      <c r="DC3" s="38">
        <v>27.0</v>
      </c>
      <c r="DD3" s="39">
        <v>16.0</v>
      </c>
      <c r="DE3" s="40">
        <f t="shared" ref="DE3:DE15" si="39">SUM(DC3+DD3)</f>
        <v>43</v>
      </c>
      <c r="DF3" s="38">
        <v>266.0</v>
      </c>
      <c r="DG3" s="39">
        <v>194.0</v>
      </c>
      <c r="DH3" s="40">
        <f t="shared" ref="DH3:DH12" si="40">SUM(DF3+DG3)</f>
        <v>460</v>
      </c>
      <c r="DI3" s="38">
        <v>0.0</v>
      </c>
      <c r="DJ3" s="39">
        <v>0.0</v>
      </c>
      <c r="DK3" s="40">
        <f t="shared" ref="DK3:DK6" si="41">SUM(DI3+DJ3)</f>
        <v>0</v>
      </c>
      <c r="DL3" s="41">
        <f t="shared" ref="DL3:DM3" si="7">SUM(CT3+CW3+CZ3+DC3+DF3+DI3)</f>
        <v>622</v>
      </c>
      <c r="DM3" s="42">
        <f t="shared" si="7"/>
        <v>494</v>
      </c>
      <c r="DN3" s="28">
        <f t="shared" ref="DN3:DN38" si="43">SUM(DL3:DM3)</f>
        <v>1116</v>
      </c>
      <c r="DO3" s="43">
        <f t="shared" ref="DO3:DP3" si="8">SUM(CQ3-DL3)</f>
        <v>0</v>
      </c>
      <c r="DP3" s="43">
        <f t="shared" si="8"/>
        <v>0</v>
      </c>
      <c r="DQ3" s="41">
        <f t="shared" ref="DQ3:DQ38" si="45">SUM(CS3)</f>
        <v>1116</v>
      </c>
      <c r="DR3" s="30">
        <f t="shared" ref="DR3:DR38" si="46">SUM(CP3)</f>
        <v>1116</v>
      </c>
      <c r="DS3" s="31">
        <f t="shared" ref="DS3:DS14" si="47">SUM(CP3-CS3)</f>
        <v>0</v>
      </c>
      <c r="DT3" s="31">
        <f t="shared" ref="DT3:DT14" si="48">SUM(CP3-DN3)</f>
        <v>0</v>
      </c>
      <c r="DU3" s="43">
        <f t="shared" ref="DU3:DV3" si="9">SUM(CN3-CQ3)</f>
        <v>0</v>
      </c>
      <c r="DV3" s="43">
        <f t="shared" si="9"/>
        <v>0</v>
      </c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</row>
    <row r="4" ht="19.5" customHeight="1">
      <c r="A4" s="20">
        <v>2.0</v>
      </c>
      <c r="B4" s="21" t="s">
        <v>59</v>
      </c>
      <c r="C4" s="45">
        <v>1546.0</v>
      </c>
      <c r="D4" s="23" t="s">
        <v>57</v>
      </c>
      <c r="E4" s="24" t="s">
        <v>58</v>
      </c>
      <c r="F4" s="46">
        <v>2.0</v>
      </c>
      <c r="G4" s="47">
        <v>45.0</v>
      </c>
      <c r="H4" s="48">
        <v>48.0</v>
      </c>
      <c r="I4" s="49">
        <f t="shared" si="10"/>
        <v>93</v>
      </c>
      <c r="J4" s="46">
        <v>2.0</v>
      </c>
      <c r="K4" s="47">
        <v>42.0</v>
      </c>
      <c r="L4" s="48">
        <v>51.0</v>
      </c>
      <c r="M4" s="50">
        <f t="shared" si="11"/>
        <v>93</v>
      </c>
      <c r="N4" s="46">
        <v>2.0</v>
      </c>
      <c r="O4" s="47">
        <v>49.0</v>
      </c>
      <c r="P4" s="48">
        <v>47.0</v>
      </c>
      <c r="Q4" s="50">
        <f t="shared" si="12"/>
        <v>96</v>
      </c>
      <c r="R4" s="46">
        <v>2.0</v>
      </c>
      <c r="S4" s="47">
        <v>49.0</v>
      </c>
      <c r="T4" s="48">
        <v>42.0</v>
      </c>
      <c r="U4" s="50">
        <f t="shared" si="13"/>
        <v>91</v>
      </c>
      <c r="V4" s="46">
        <v>2.0</v>
      </c>
      <c r="W4" s="47">
        <v>50.0</v>
      </c>
      <c r="X4" s="48">
        <v>52.0</v>
      </c>
      <c r="Y4" s="50">
        <f t="shared" si="14"/>
        <v>102</v>
      </c>
      <c r="Z4" s="51">
        <f t="shared" ref="Z4:AA4" si="15">SUM(G4,K4,O4,S4,W4)</f>
        <v>235</v>
      </c>
      <c r="AA4" s="52">
        <f t="shared" si="15"/>
        <v>240</v>
      </c>
      <c r="AB4" s="50">
        <f t="shared" si="16"/>
        <v>475</v>
      </c>
      <c r="AC4" s="46">
        <v>2.0</v>
      </c>
      <c r="AD4" s="47">
        <v>32.0</v>
      </c>
      <c r="AE4" s="48">
        <v>61.0</v>
      </c>
      <c r="AF4" s="50">
        <f t="shared" si="17"/>
        <v>93</v>
      </c>
      <c r="AG4" s="46">
        <v>2.0</v>
      </c>
      <c r="AH4" s="47">
        <v>52.0</v>
      </c>
      <c r="AI4" s="48">
        <v>49.0</v>
      </c>
      <c r="AJ4" s="50">
        <f t="shared" si="18"/>
        <v>101</v>
      </c>
      <c r="AK4" s="46">
        <v>2.0</v>
      </c>
      <c r="AL4" s="47">
        <v>48.0</v>
      </c>
      <c r="AM4" s="48">
        <v>46.0</v>
      </c>
      <c r="AN4" s="50">
        <f t="shared" si="19"/>
        <v>94</v>
      </c>
      <c r="AO4" s="51">
        <f t="shared" ref="AO4:AP4" si="20">SUM(AD4,AH4,AL4)</f>
        <v>132</v>
      </c>
      <c r="AP4" s="52">
        <f t="shared" si="20"/>
        <v>156</v>
      </c>
      <c r="AQ4" s="50">
        <f t="shared" si="21"/>
        <v>288</v>
      </c>
      <c r="AR4" s="46">
        <v>2.0</v>
      </c>
      <c r="AS4" s="47">
        <v>46.0</v>
      </c>
      <c r="AT4" s="48">
        <v>53.0</v>
      </c>
      <c r="AU4" s="50">
        <f t="shared" si="22"/>
        <v>99</v>
      </c>
      <c r="AV4" s="46">
        <v>2.0</v>
      </c>
      <c r="AW4" s="47">
        <v>53.0</v>
      </c>
      <c r="AX4" s="48">
        <v>53.0</v>
      </c>
      <c r="AY4" s="50">
        <f t="shared" si="23"/>
        <v>106</v>
      </c>
      <c r="AZ4" s="51">
        <f t="shared" ref="AZ4:BA4" si="24">SUM(AS4,AW4)</f>
        <v>99</v>
      </c>
      <c r="BA4" s="52">
        <f t="shared" si="24"/>
        <v>106</v>
      </c>
      <c r="BB4" s="50">
        <f t="shared" si="25"/>
        <v>205</v>
      </c>
      <c r="BC4" s="46">
        <v>1.0</v>
      </c>
      <c r="BD4" s="48">
        <v>42.0</v>
      </c>
      <c r="BE4" s="46">
        <v>1.0</v>
      </c>
      <c r="BF4" s="48">
        <v>31.0</v>
      </c>
      <c r="BG4" s="46">
        <v>0.0</v>
      </c>
      <c r="BH4" s="48">
        <v>0.0</v>
      </c>
      <c r="BI4" s="32">
        <f t="shared" si="26"/>
        <v>73</v>
      </c>
      <c r="BJ4" s="47">
        <v>31.0</v>
      </c>
      <c r="BK4" s="48">
        <v>42.0</v>
      </c>
      <c r="BL4" s="53">
        <f t="shared" si="27"/>
        <v>73</v>
      </c>
      <c r="BM4" s="46">
        <v>1.0</v>
      </c>
      <c r="BN4" s="48">
        <v>41.0</v>
      </c>
      <c r="BO4" s="46">
        <v>1.0</v>
      </c>
      <c r="BP4" s="48">
        <v>39.0</v>
      </c>
      <c r="BQ4" s="46">
        <v>0.0</v>
      </c>
      <c r="BR4" s="48">
        <v>0.0</v>
      </c>
      <c r="BS4" s="53">
        <f t="shared" si="28"/>
        <v>80</v>
      </c>
      <c r="BT4" s="47">
        <v>32.0</v>
      </c>
      <c r="BU4" s="48">
        <v>48.0</v>
      </c>
      <c r="BV4" s="53">
        <f t="shared" si="29"/>
        <v>80</v>
      </c>
      <c r="BW4" s="33">
        <f t="shared" ref="BW4:BX4" si="30">SUM(BJ4,BT4)</f>
        <v>63</v>
      </c>
      <c r="BX4" s="54">
        <f t="shared" si="30"/>
        <v>90</v>
      </c>
      <c r="BY4" s="49">
        <f t="shared" si="31"/>
        <v>153</v>
      </c>
      <c r="BZ4" s="55">
        <v>212.0</v>
      </c>
      <c r="CA4" s="48">
        <v>240.0</v>
      </c>
      <c r="CB4" s="55">
        <v>106.0</v>
      </c>
      <c r="CC4" s="48">
        <v>107.0</v>
      </c>
      <c r="CD4" s="55">
        <v>42.0</v>
      </c>
      <c r="CE4" s="48">
        <v>38.0</v>
      </c>
      <c r="CF4" s="55">
        <v>3.0</v>
      </c>
      <c r="CG4" s="48">
        <v>0.0</v>
      </c>
      <c r="CH4" s="55">
        <v>144.0</v>
      </c>
      <c r="CI4" s="48">
        <v>177.0</v>
      </c>
      <c r="CJ4" s="55">
        <v>16.0</v>
      </c>
      <c r="CK4" s="48">
        <v>18.0</v>
      </c>
      <c r="CL4" s="55">
        <v>6.0</v>
      </c>
      <c r="CM4" s="48">
        <v>12.0</v>
      </c>
      <c r="CN4" s="35">
        <f t="shared" ref="CN4:CO4" si="32">SUM(BZ4,CB4,CD4,CF4,CH4,CJ4,CL4)</f>
        <v>529</v>
      </c>
      <c r="CO4" s="35">
        <f t="shared" si="32"/>
        <v>592</v>
      </c>
      <c r="CP4" s="36">
        <f t="shared" si="33"/>
        <v>1121</v>
      </c>
      <c r="CQ4" s="56">
        <f t="shared" ref="CQ4:CR4" si="34">SUM(Z4,AO4,AZ4,BW4)</f>
        <v>529</v>
      </c>
      <c r="CR4" s="56">
        <f t="shared" si="34"/>
        <v>592</v>
      </c>
      <c r="CS4" s="37">
        <f t="shared" si="35"/>
        <v>1121</v>
      </c>
      <c r="CT4" s="57">
        <v>327.0</v>
      </c>
      <c r="CU4" s="58">
        <v>325.0</v>
      </c>
      <c r="CV4" s="59">
        <f t="shared" si="36"/>
        <v>652</v>
      </c>
      <c r="CW4" s="57">
        <v>7.0</v>
      </c>
      <c r="CX4" s="58">
        <v>14.0</v>
      </c>
      <c r="CY4" s="59">
        <f t="shared" si="37"/>
        <v>21</v>
      </c>
      <c r="CZ4" s="57">
        <v>30.0</v>
      </c>
      <c r="DA4" s="58">
        <v>29.0</v>
      </c>
      <c r="DB4" s="59">
        <f t="shared" si="38"/>
        <v>59</v>
      </c>
      <c r="DC4" s="57">
        <v>15.0</v>
      </c>
      <c r="DD4" s="58">
        <v>17.0</v>
      </c>
      <c r="DE4" s="59">
        <f t="shared" si="39"/>
        <v>32</v>
      </c>
      <c r="DF4" s="57">
        <v>150.0</v>
      </c>
      <c r="DG4" s="58">
        <v>207.0</v>
      </c>
      <c r="DH4" s="59">
        <f t="shared" si="40"/>
        <v>357</v>
      </c>
      <c r="DI4" s="57">
        <v>0.0</v>
      </c>
      <c r="DJ4" s="58">
        <v>0.0</v>
      </c>
      <c r="DK4" s="59">
        <f t="shared" si="41"/>
        <v>0</v>
      </c>
      <c r="DL4" s="60">
        <f t="shared" ref="DL4:DM4" si="42">SUM(CT4+CW4+CZ4+DC4+DF4+DI4)</f>
        <v>529</v>
      </c>
      <c r="DM4" s="61">
        <f t="shared" si="42"/>
        <v>592</v>
      </c>
      <c r="DN4" s="28">
        <f t="shared" si="43"/>
        <v>1121</v>
      </c>
      <c r="DO4" s="43">
        <f t="shared" ref="DO4:DP4" si="44">SUM(CQ4-DL4)</f>
        <v>0</v>
      </c>
      <c r="DP4" s="43">
        <f t="shared" si="44"/>
        <v>0</v>
      </c>
      <c r="DQ4" s="60">
        <f t="shared" si="45"/>
        <v>1121</v>
      </c>
      <c r="DR4" s="33">
        <f t="shared" si="46"/>
        <v>1121</v>
      </c>
      <c r="DS4" s="54">
        <f t="shared" si="47"/>
        <v>0</v>
      </c>
      <c r="DT4" s="54">
        <f t="shared" si="48"/>
        <v>0</v>
      </c>
      <c r="DU4" s="49">
        <f t="shared" ref="DU4:DV4" si="49">SUM(CN4-CQ4)</f>
        <v>0</v>
      </c>
      <c r="DV4" s="49">
        <f t="shared" si="49"/>
        <v>0</v>
      </c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</row>
    <row r="5" ht="19.5" customHeight="1">
      <c r="A5" s="20">
        <v>3.0</v>
      </c>
      <c r="B5" s="62" t="s">
        <v>60</v>
      </c>
      <c r="C5" s="45">
        <v>1548.0</v>
      </c>
      <c r="D5" s="23" t="s">
        <v>57</v>
      </c>
      <c r="E5" s="24" t="s">
        <v>58</v>
      </c>
      <c r="F5" s="46">
        <v>4.0</v>
      </c>
      <c r="G5" s="47">
        <v>78.0</v>
      </c>
      <c r="H5" s="48">
        <v>102.0</v>
      </c>
      <c r="I5" s="49">
        <f t="shared" si="10"/>
        <v>180</v>
      </c>
      <c r="J5" s="46">
        <v>4.0</v>
      </c>
      <c r="K5" s="47">
        <v>92.0</v>
      </c>
      <c r="L5" s="48">
        <v>83.0</v>
      </c>
      <c r="M5" s="50">
        <f t="shared" si="11"/>
        <v>175</v>
      </c>
      <c r="N5" s="46">
        <v>4.0</v>
      </c>
      <c r="O5" s="47">
        <v>84.0</v>
      </c>
      <c r="P5" s="48">
        <v>111.0</v>
      </c>
      <c r="Q5" s="50">
        <f t="shared" si="12"/>
        <v>195</v>
      </c>
      <c r="R5" s="46">
        <v>4.0</v>
      </c>
      <c r="S5" s="47">
        <v>93.0</v>
      </c>
      <c r="T5" s="48">
        <v>94.0</v>
      </c>
      <c r="U5" s="50">
        <f t="shared" si="13"/>
        <v>187</v>
      </c>
      <c r="V5" s="46">
        <v>4.0</v>
      </c>
      <c r="W5" s="47">
        <v>110.0</v>
      </c>
      <c r="X5" s="48">
        <v>87.0</v>
      </c>
      <c r="Y5" s="50">
        <f t="shared" si="14"/>
        <v>197</v>
      </c>
      <c r="Z5" s="51">
        <f t="shared" ref="Z5:AA5" si="50">SUM(G5,K5,O5,S5,W5)</f>
        <v>457</v>
      </c>
      <c r="AA5" s="52">
        <f t="shared" si="50"/>
        <v>477</v>
      </c>
      <c r="AB5" s="50">
        <f t="shared" si="16"/>
        <v>934</v>
      </c>
      <c r="AC5" s="46">
        <v>4.0</v>
      </c>
      <c r="AD5" s="47">
        <v>104.0</v>
      </c>
      <c r="AE5" s="48">
        <v>102.0</v>
      </c>
      <c r="AF5" s="50">
        <f t="shared" si="17"/>
        <v>206</v>
      </c>
      <c r="AG5" s="46">
        <v>3.0</v>
      </c>
      <c r="AH5" s="47">
        <v>82.0</v>
      </c>
      <c r="AI5" s="48">
        <v>82.0</v>
      </c>
      <c r="AJ5" s="50">
        <f t="shared" si="18"/>
        <v>164</v>
      </c>
      <c r="AK5" s="46">
        <v>3.0</v>
      </c>
      <c r="AL5" s="47">
        <v>80.0</v>
      </c>
      <c r="AM5" s="48">
        <v>77.0</v>
      </c>
      <c r="AN5" s="50">
        <f t="shared" si="19"/>
        <v>157</v>
      </c>
      <c r="AO5" s="51">
        <f t="shared" ref="AO5:AP5" si="51">SUM(AD5,AH5,AL5)</f>
        <v>266</v>
      </c>
      <c r="AP5" s="52">
        <f t="shared" si="51"/>
        <v>261</v>
      </c>
      <c r="AQ5" s="50">
        <f t="shared" si="21"/>
        <v>527</v>
      </c>
      <c r="AR5" s="46">
        <v>3.0</v>
      </c>
      <c r="AS5" s="47">
        <v>78.0</v>
      </c>
      <c r="AT5" s="48">
        <v>86.0</v>
      </c>
      <c r="AU5" s="50">
        <f t="shared" si="22"/>
        <v>164</v>
      </c>
      <c r="AV5" s="46">
        <v>3.0</v>
      </c>
      <c r="AW5" s="47">
        <v>84.0</v>
      </c>
      <c r="AX5" s="48">
        <v>69.0</v>
      </c>
      <c r="AY5" s="50">
        <f t="shared" si="23"/>
        <v>153</v>
      </c>
      <c r="AZ5" s="51">
        <f t="shared" ref="AZ5:BA5" si="52">SUM(AS5,AW5)</f>
        <v>162</v>
      </c>
      <c r="BA5" s="52">
        <f t="shared" si="52"/>
        <v>155</v>
      </c>
      <c r="BB5" s="50">
        <f t="shared" si="25"/>
        <v>317</v>
      </c>
      <c r="BC5" s="46">
        <v>2.0</v>
      </c>
      <c r="BD5" s="48">
        <v>82.0</v>
      </c>
      <c r="BE5" s="46">
        <v>1.0</v>
      </c>
      <c r="BF5" s="48">
        <v>43.0</v>
      </c>
      <c r="BG5" s="46">
        <v>1.0</v>
      </c>
      <c r="BH5" s="48">
        <v>38.0</v>
      </c>
      <c r="BI5" s="32">
        <f t="shared" si="26"/>
        <v>163</v>
      </c>
      <c r="BJ5" s="47">
        <v>86.0</v>
      </c>
      <c r="BK5" s="48">
        <v>77.0</v>
      </c>
      <c r="BL5" s="53">
        <f t="shared" si="27"/>
        <v>163</v>
      </c>
      <c r="BM5" s="46">
        <v>2.0</v>
      </c>
      <c r="BN5" s="48">
        <v>70.0</v>
      </c>
      <c r="BO5" s="46">
        <v>1.0</v>
      </c>
      <c r="BP5" s="48">
        <v>43.0</v>
      </c>
      <c r="BQ5" s="46">
        <v>1.0</v>
      </c>
      <c r="BR5" s="48">
        <v>38.0</v>
      </c>
      <c r="BS5" s="53">
        <f t="shared" si="28"/>
        <v>151</v>
      </c>
      <c r="BT5" s="47">
        <v>72.0</v>
      </c>
      <c r="BU5" s="48">
        <v>79.0</v>
      </c>
      <c r="BV5" s="53">
        <f t="shared" si="29"/>
        <v>151</v>
      </c>
      <c r="BW5" s="33">
        <f t="shared" ref="BW5:BX5" si="53">SUM(BJ5,BT5)</f>
        <v>158</v>
      </c>
      <c r="BX5" s="54">
        <f t="shared" si="53"/>
        <v>156</v>
      </c>
      <c r="BY5" s="49">
        <f t="shared" si="31"/>
        <v>314</v>
      </c>
      <c r="BZ5" s="55">
        <v>418.0</v>
      </c>
      <c r="CA5" s="48">
        <v>518.0</v>
      </c>
      <c r="CB5" s="55">
        <v>200.0</v>
      </c>
      <c r="CC5" s="48">
        <v>201.0</v>
      </c>
      <c r="CD5" s="55">
        <v>92.0</v>
      </c>
      <c r="CE5" s="48">
        <v>97.0</v>
      </c>
      <c r="CF5" s="55">
        <v>4.0</v>
      </c>
      <c r="CG5" s="48">
        <v>4.0</v>
      </c>
      <c r="CH5" s="55">
        <v>267.0</v>
      </c>
      <c r="CI5" s="48">
        <v>263.0</v>
      </c>
      <c r="CJ5" s="55">
        <v>23.0</v>
      </c>
      <c r="CK5" s="48">
        <v>26.0</v>
      </c>
      <c r="CL5" s="55">
        <v>39.0</v>
      </c>
      <c r="CM5" s="48">
        <v>49.0</v>
      </c>
      <c r="CN5" s="35">
        <f t="shared" ref="CN5:CN12" si="62">SUM(BZ5,CB5,CD5,CF5,CH5,CJ5,CL5)</f>
        <v>1043</v>
      </c>
      <c r="CO5" s="35">
        <f>SUM(CA5,CD5,CE5,CG5,CI5,CK5,CM5)</f>
        <v>1049</v>
      </c>
      <c r="CP5" s="36">
        <f t="shared" si="33"/>
        <v>2092</v>
      </c>
      <c r="CQ5" s="56">
        <f t="shared" ref="CQ5:CR5" si="54">SUM(Z5,AO5,AZ5,BW5)</f>
        <v>1043</v>
      </c>
      <c r="CR5" s="56">
        <f t="shared" si="54"/>
        <v>1049</v>
      </c>
      <c r="CS5" s="37">
        <f t="shared" si="35"/>
        <v>2092</v>
      </c>
      <c r="CT5" s="57">
        <v>761.0</v>
      </c>
      <c r="CU5" s="58">
        <v>745.0</v>
      </c>
      <c r="CV5" s="59">
        <f t="shared" si="36"/>
        <v>1506</v>
      </c>
      <c r="CW5" s="57">
        <v>27.0</v>
      </c>
      <c r="CX5" s="58">
        <v>35.0</v>
      </c>
      <c r="CY5" s="59">
        <f t="shared" si="37"/>
        <v>62</v>
      </c>
      <c r="CZ5" s="57">
        <v>70.0</v>
      </c>
      <c r="DA5" s="58">
        <v>77.0</v>
      </c>
      <c r="DB5" s="59">
        <f t="shared" si="38"/>
        <v>147</v>
      </c>
      <c r="DC5" s="57">
        <v>5.0</v>
      </c>
      <c r="DD5" s="58">
        <v>12.0</v>
      </c>
      <c r="DE5" s="59">
        <f t="shared" si="39"/>
        <v>17</v>
      </c>
      <c r="DF5" s="57">
        <v>181.0</v>
      </c>
      <c r="DG5" s="58">
        <v>179.0</v>
      </c>
      <c r="DH5" s="59">
        <f t="shared" si="40"/>
        <v>360</v>
      </c>
      <c r="DI5" s="57">
        <v>0.0</v>
      </c>
      <c r="DJ5" s="58">
        <v>0.0</v>
      </c>
      <c r="DK5" s="59">
        <f t="shared" si="41"/>
        <v>0</v>
      </c>
      <c r="DL5" s="60">
        <f t="shared" ref="DL5:DM5" si="55">SUM(CT5+CW5+CZ5+DC5+DF5+DI5)</f>
        <v>1044</v>
      </c>
      <c r="DM5" s="61">
        <f t="shared" si="55"/>
        <v>1048</v>
      </c>
      <c r="DN5" s="28">
        <f t="shared" si="43"/>
        <v>2092</v>
      </c>
      <c r="DO5" s="43">
        <f t="shared" ref="DO5:DP5" si="56">SUM(CQ5-DL5)</f>
        <v>-1</v>
      </c>
      <c r="DP5" s="43">
        <f t="shared" si="56"/>
        <v>1</v>
      </c>
      <c r="DQ5" s="60">
        <f t="shared" si="45"/>
        <v>2092</v>
      </c>
      <c r="DR5" s="33">
        <f t="shared" si="46"/>
        <v>2092</v>
      </c>
      <c r="DS5" s="54">
        <f t="shared" si="47"/>
        <v>0</v>
      </c>
      <c r="DT5" s="54">
        <f t="shared" si="48"/>
        <v>0</v>
      </c>
      <c r="DU5" s="49">
        <f t="shared" ref="DU5:DV5" si="57">SUM(CN5-CQ5)</f>
        <v>0</v>
      </c>
      <c r="DV5" s="49">
        <f t="shared" si="57"/>
        <v>0</v>
      </c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</row>
    <row r="6" ht="19.5" customHeight="1">
      <c r="A6" s="20">
        <v>4.0</v>
      </c>
      <c r="B6" s="62" t="s">
        <v>61</v>
      </c>
      <c r="C6" s="22">
        <v>1552.0</v>
      </c>
      <c r="D6" s="23" t="s">
        <v>57</v>
      </c>
      <c r="E6" s="24" t="s">
        <v>58</v>
      </c>
      <c r="F6" s="63">
        <v>1.0</v>
      </c>
      <c r="G6" s="64">
        <v>15.0</v>
      </c>
      <c r="H6" s="65">
        <v>18.0</v>
      </c>
      <c r="I6" s="49">
        <f t="shared" si="10"/>
        <v>33</v>
      </c>
      <c r="J6" s="66">
        <v>1.0</v>
      </c>
      <c r="K6" s="64">
        <v>19.0</v>
      </c>
      <c r="L6" s="65">
        <v>22.0</v>
      </c>
      <c r="M6" s="50">
        <f t="shared" si="11"/>
        <v>41</v>
      </c>
      <c r="N6" s="66">
        <v>1.0</v>
      </c>
      <c r="O6" s="64">
        <v>20.0</v>
      </c>
      <c r="P6" s="65">
        <v>18.0</v>
      </c>
      <c r="Q6" s="50">
        <f t="shared" si="12"/>
        <v>38</v>
      </c>
      <c r="R6" s="66">
        <v>1.0</v>
      </c>
      <c r="S6" s="64">
        <v>18.0</v>
      </c>
      <c r="T6" s="65">
        <v>22.0</v>
      </c>
      <c r="U6" s="50">
        <f t="shared" si="13"/>
        <v>40</v>
      </c>
      <c r="V6" s="66">
        <v>1.0</v>
      </c>
      <c r="W6" s="64">
        <v>23.0</v>
      </c>
      <c r="X6" s="65">
        <v>17.0</v>
      </c>
      <c r="Y6" s="50">
        <f t="shared" si="14"/>
        <v>40</v>
      </c>
      <c r="Z6" s="51">
        <f t="shared" ref="Z6:AA6" si="58">SUM(G6,K6,O6,S6,W6)</f>
        <v>95</v>
      </c>
      <c r="AA6" s="52">
        <f t="shared" si="58"/>
        <v>97</v>
      </c>
      <c r="AB6" s="50">
        <f t="shared" si="16"/>
        <v>192</v>
      </c>
      <c r="AC6" s="66">
        <v>1.0</v>
      </c>
      <c r="AD6" s="64">
        <v>27.0</v>
      </c>
      <c r="AE6" s="65">
        <v>14.0</v>
      </c>
      <c r="AF6" s="50">
        <f t="shared" si="17"/>
        <v>41</v>
      </c>
      <c r="AG6" s="66">
        <v>1.0</v>
      </c>
      <c r="AH6" s="64">
        <v>19.0</v>
      </c>
      <c r="AI6" s="65">
        <v>21.0</v>
      </c>
      <c r="AJ6" s="50">
        <f t="shared" si="18"/>
        <v>40</v>
      </c>
      <c r="AK6" s="66">
        <v>1.0</v>
      </c>
      <c r="AL6" s="64">
        <v>23.0</v>
      </c>
      <c r="AM6" s="65">
        <v>24.0</v>
      </c>
      <c r="AN6" s="50">
        <f t="shared" si="19"/>
        <v>47</v>
      </c>
      <c r="AO6" s="51">
        <f t="shared" ref="AO6:AP6" si="59">SUM(AD6,AH6,AL6)</f>
        <v>69</v>
      </c>
      <c r="AP6" s="52">
        <f t="shared" si="59"/>
        <v>59</v>
      </c>
      <c r="AQ6" s="50">
        <f t="shared" si="21"/>
        <v>128</v>
      </c>
      <c r="AR6" s="66">
        <v>1.0</v>
      </c>
      <c r="AS6" s="64">
        <v>23.0</v>
      </c>
      <c r="AT6" s="65">
        <v>16.0</v>
      </c>
      <c r="AU6" s="50">
        <f t="shared" si="22"/>
        <v>39</v>
      </c>
      <c r="AV6" s="66">
        <v>1.0</v>
      </c>
      <c r="AW6" s="64">
        <v>20.0</v>
      </c>
      <c r="AX6" s="65">
        <v>29.0</v>
      </c>
      <c r="AY6" s="50">
        <f t="shared" si="23"/>
        <v>49</v>
      </c>
      <c r="AZ6" s="51">
        <f t="shared" ref="AZ6:BA6" si="60">SUM(AS6,AW6)</f>
        <v>43</v>
      </c>
      <c r="BA6" s="52">
        <f t="shared" si="60"/>
        <v>45</v>
      </c>
      <c r="BB6" s="50">
        <f t="shared" si="25"/>
        <v>88</v>
      </c>
      <c r="BC6" s="66">
        <v>1.0</v>
      </c>
      <c r="BD6" s="65">
        <v>39.0</v>
      </c>
      <c r="BE6" s="66">
        <v>1.0</v>
      </c>
      <c r="BF6" s="65">
        <v>28.0</v>
      </c>
      <c r="BG6" s="66">
        <v>0.0</v>
      </c>
      <c r="BH6" s="65">
        <v>0.0</v>
      </c>
      <c r="BI6" s="32">
        <f t="shared" si="26"/>
        <v>67</v>
      </c>
      <c r="BJ6" s="64">
        <v>27.0</v>
      </c>
      <c r="BK6" s="65">
        <v>40.0</v>
      </c>
      <c r="BL6" s="53">
        <f t="shared" si="27"/>
        <v>67</v>
      </c>
      <c r="BM6" s="66">
        <v>1.0</v>
      </c>
      <c r="BN6" s="65">
        <v>36.0</v>
      </c>
      <c r="BO6" s="66">
        <v>1.0</v>
      </c>
      <c r="BP6" s="65">
        <v>21.0</v>
      </c>
      <c r="BQ6" s="66">
        <v>0.0</v>
      </c>
      <c r="BR6" s="65">
        <v>0.0</v>
      </c>
      <c r="BS6" s="53">
        <f t="shared" si="28"/>
        <v>57</v>
      </c>
      <c r="BT6" s="64">
        <v>29.0</v>
      </c>
      <c r="BU6" s="65">
        <v>28.0</v>
      </c>
      <c r="BV6" s="53">
        <f t="shared" si="29"/>
        <v>57</v>
      </c>
      <c r="BW6" s="33">
        <f t="shared" ref="BW6:BX6" si="61">SUM(BJ6,BT6)</f>
        <v>56</v>
      </c>
      <c r="BX6" s="54">
        <f t="shared" si="61"/>
        <v>68</v>
      </c>
      <c r="BY6" s="49">
        <f t="shared" si="31"/>
        <v>124</v>
      </c>
      <c r="BZ6" s="67">
        <v>91.0</v>
      </c>
      <c r="CA6" s="65">
        <v>108.0</v>
      </c>
      <c r="CB6" s="67">
        <v>16.0</v>
      </c>
      <c r="CC6" s="65">
        <v>17.0</v>
      </c>
      <c r="CD6" s="67">
        <v>79.0</v>
      </c>
      <c r="CE6" s="65">
        <v>72.0</v>
      </c>
      <c r="CF6" s="67">
        <v>0.0</v>
      </c>
      <c r="CG6" s="65">
        <v>1.0</v>
      </c>
      <c r="CH6" s="67">
        <v>72.0</v>
      </c>
      <c r="CI6" s="65">
        <v>69.0</v>
      </c>
      <c r="CJ6" s="67">
        <v>4.0</v>
      </c>
      <c r="CK6" s="65">
        <v>2.0</v>
      </c>
      <c r="CL6" s="67">
        <v>1.0</v>
      </c>
      <c r="CM6" s="65">
        <v>0.0</v>
      </c>
      <c r="CN6" s="35">
        <f t="shared" si="62"/>
        <v>263</v>
      </c>
      <c r="CO6" s="35">
        <f t="shared" ref="CO6:CO13" si="71">SUM(CA6,CC6,CE6,CG6,CI6,CK6,CM6)</f>
        <v>269</v>
      </c>
      <c r="CP6" s="36">
        <f t="shared" si="33"/>
        <v>532</v>
      </c>
      <c r="CQ6" s="56">
        <f t="shared" ref="CQ6:CR6" si="63">SUM(Z6,AO6,AZ6,BW6)</f>
        <v>263</v>
      </c>
      <c r="CR6" s="56">
        <f t="shared" si="63"/>
        <v>269</v>
      </c>
      <c r="CS6" s="37">
        <f t="shared" si="35"/>
        <v>532</v>
      </c>
      <c r="CT6" s="68">
        <v>7.0</v>
      </c>
      <c r="CU6" s="69">
        <v>19.0</v>
      </c>
      <c r="CV6" s="59">
        <f t="shared" si="36"/>
        <v>26</v>
      </c>
      <c r="CW6" s="68">
        <v>5.0</v>
      </c>
      <c r="CX6" s="69">
        <v>8.0</v>
      </c>
      <c r="CY6" s="59">
        <f t="shared" si="37"/>
        <v>13</v>
      </c>
      <c r="CZ6" s="68">
        <v>129.0</v>
      </c>
      <c r="DA6" s="69">
        <v>120.0</v>
      </c>
      <c r="DB6" s="59">
        <f t="shared" si="38"/>
        <v>249</v>
      </c>
      <c r="DC6" s="68">
        <v>7.0</v>
      </c>
      <c r="DD6" s="69">
        <v>9.0</v>
      </c>
      <c r="DE6" s="59">
        <f t="shared" si="39"/>
        <v>16</v>
      </c>
      <c r="DF6" s="68">
        <v>115.0</v>
      </c>
      <c r="DG6" s="69">
        <v>113.0</v>
      </c>
      <c r="DH6" s="59">
        <f t="shared" si="40"/>
        <v>228</v>
      </c>
      <c r="DI6" s="70">
        <v>0.0</v>
      </c>
      <c r="DJ6" s="71">
        <v>0.0</v>
      </c>
      <c r="DK6" s="59">
        <f t="shared" si="41"/>
        <v>0</v>
      </c>
      <c r="DL6" s="60">
        <f t="shared" ref="DL6:DM6" si="64">SUM(CT6+CW6+CZ6+DC6+DF6+DI6)</f>
        <v>263</v>
      </c>
      <c r="DM6" s="61">
        <f t="shared" si="64"/>
        <v>269</v>
      </c>
      <c r="DN6" s="28">
        <f t="shared" si="43"/>
        <v>532</v>
      </c>
      <c r="DO6" s="43">
        <f t="shared" ref="DO6:DP6" si="65">SUM(CQ6-DL6)</f>
        <v>0</v>
      </c>
      <c r="DP6" s="43">
        <f t="shared" si="65"/>
        <v>0</v>
      </c>
      <c r="DQ6" s="60">
        <f t="shared" si="45"/>
        <v>532</v>
      </c>
      <c r="DR6" s="33">
        <f t="shared" si="46"/>
        <v>532</v>
      </c>
      <c r="DS6" s="54">
        <f t="shared" si="47"/>
        <v>0</v>
      </c>
      <c r="DT6" s="54">
        <f t="shared" si="48"/>
        <v>0</v>
      </c>
      <c r="DU6" s="49">
        <f t="shared" ref="DU6:DV6" si="66">SUM(CN6-CQ6)</f>
        <v>0</v>
      </c>
      <c r="DV6" s="49">
        <f t="shared" si="66"/>
        <v>0</v>
      </c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</row>
    <row r="7" ht="19.5" customHeight="1">
      <c r="A7" s="20">
        <v>5.0</v>
      </c>
      <c r="B7" s="62" t="s">
        <v>62</v>
      </c>
      <c r="C7" s="22">
        <v>1555.0</v>
      </c>
      <c r="D7" s="23" t="s">
        <v>57</v>
      </c>
      <c r="E7" s="24" t="s">
        <v>58</v>
      </c>
      <c r="F7" s="46">
        <v>2.0</v>
      </c>
      <c r="G7" s="47">
        <v>36.0</v>
      </c>
      <c r="H7" s="48">
        <v>50.0</v>
      </c>
      <c r="I7" s="49">
        <f t="shared" si="10"/>
        <v>86</v>
      </c>
      <c r="J7" s="46">
        <v>2.0</v>
      </c>
      <c r="K7" s="47">
        <v>44.0</v>
      </c>
      <c r="L7" s="48">
        <v>38.0</v>
      </c>
      <c r="M7" s="50">
        <f t="shared" si="11"/>
        <v>82</v>
      </c>
      <c r="N7" s="46">
        <v>2.0</v>
      </c>
      <c r="O7" s="47">
        <v>40.0</v>
      </c>
      <c r="P7" s="48">
        <v>42.0</v>
      </c>
      <c r="Q7" s="50">
        <f t="shared" si="12"/>
        <v>82</v>
      </c>
      <c r="R7" s="46">
        <v>2.0</v>
      </c>
      <c r="S7" s="47">
        <v>43.0</v>
      </c>
      <c r="T7" s="48">
        <v>42.0</v>
      </c>
      <c r="U7" s="50">
        <f t="shared" si="13"/>
        <v>85</v>
      </c>
      <c r="V7" s="46">
        <v>2.0</v>
      </c>
      <c r="W7" s="47">
        <v>43.0</v>
      </c>
      <c r="X7" s="48">
        <v>38.0</v>
      </c>
      <c r="Y7" s="50">
        <f t="shared" si="14"/>
        <v>81</v>
      </c>
      <c r="Z7" s="51">
        <f t="shared" ref="Z7:AA7" si="67">SUM(G7,K7,O7,S7,W7)</f>
        <v>206</v>
      </c>
      <c r="AA7" s="52">
        <f t="shared" si="67"/>
        <v>210</v>
      </c>
      <c r="AB7" s="50">
        <f t="shared" si="16"/>
        <v>416</v>
      </c>
      <c r="AC7" s="46">
        <v>2.0</v>
      </c>
      <c r="AD7" s="47">
        <v>48.0</v>
      </c>
      <c r="AE7" s="48">
        <v>36.0</v>
      </c>
      <c r="AF7" s="50">
        <f t="shared" si="17"/>
        <v>84</v>
      </c>
      <c r="AG7" s="46">
        <v>2.0</v>
      </c>
      <c r="AH7" s="47">
        <v>37.0</v>
      </c>
      <c r="AI7" s="48">
        <v>44.0</v>
      </c>
      <c r="AJ7" s="50">
        <f t="shared" si="18"/>
        <v>81</v>
      </c>
      <c r="AK7" s="46">
        <v>2.0</v>
      </c>
      <c r="AL7" s="47">
        <v>43.0</v>
      </c>
      <c r="AM7" s="48">
        <v>39.0</v>
      </c>
      <c r="AN7" s="50">
        <f t="shared" si="19"/>
        <v>82</v>
      </c>
      <c r="AO7" s="51">
        <f t="shared" ref="AO7:AP7" si="68">SUM(AD7,AH7,AL7)</f>
        <v>128</v>
      </c>
      <c r="AP7" s="52">
        <f t="shared" si="68"/>
        <v>119</v>
      </c>
      <c r="AQ7" s="50">
        <f t="shared" si="21"/>
        <v>247</v>
      </c>
      <c r="AR7" s="46">
        <v>2.0</v>
      </c>
      <c r="AS7" s="47">
        <v>47.0</v>
      </c>
      <c r="AT7" s="48">
        <v>36.0</v>
      </c>
      <c r="AU7" s="50">
        <f t="shared" si="22"/>
        <v>83</v>
      </c>
      <c r="AV7" s="46">
        <v>2.0</v>
      </c>
      <c r="AW7" s="47">
        <v>43.0</v>
      </c>
      <c r="AX7" s="48">
        <v>40.0</v>
      </c>
      <c r="AY7" s="50">
        <f t="shared" si="23"/>
        <v>83</v>
      </c>
      <c r="AZ7" s="51">
        <f t="shared" ref="AZ7:BA7" si="69">SUM(AS7,AW7)</f>
        <v>90</v>
      </c>
      <c r="BA7" s="52">
        <f t="shared" si="69"/>
        <v>76</v>
      </c>
      <c r="BB7" s="50">
        <f t="shared" si="25"/>
        <v>166</v>
      </c>
      <c r="BC7" s="46">
        <v>1.0</v>
      </c>
      <c r="BD7" s="48">
        <v>42.0</v>
      </c>
      <c r="BE7" s="46">
        <v>1.0</v>
      </c>
      <c r="BF7" s="48">
        <v>26.0</v>
      </c>
      <c r="BG7" s="46">
        <v>0.0</v>
      </c>
      <c r="BH7" s="48">
        <v>0.0</v>
      </c>
      <c r="BI7" s="32">
        <f t="shared" si="26"/>
        <v>68</v>
      </c>
      <c r="BJ7" s="47">
        <v>39.0</v>
      </c>
      <c r="BK7" s="48">
        <v>29.0</v>
      </c>
      <c r="BL7" s="53">
        <f t="shared" si="27"/>
        <v>68</v>
      </c>
      <c r="BM7" s="46">
        <v>1.0</v>
      </c>
      <c r="BN7" s="48">
        <v>40.0</v>
      </c>
      <c r="BO7" s="46">
        <v>1.0</v>
      </c>
      <c r="BP7" s="48">
        <v>24.0</v>
      </c>
      <c r="BQ7" s="46">
        <v>0.0</v>
      </c>
      <c r="BR7" s="48">
        <v>0.0</v>
      </c>
      <c r="BS7" s="53">
        <f t="shared" si="28"/>
        <v>64</v>
      </c>
      <c r="BT7" s="47">
        <v>33.0</v>
      </c>
      <c r="BU7" s="48">
        <v>31.0</v>
      </c>
      <c r="BV7" s="53">
        <f t="shared" si="29"/>
        <v>64</v>
      </c>
      <c r="BW7" s="33">
        <f t="shared" ref="BW7:BX7" si="70">SUM(BJ7,BT7)</f>
        <v>72</v>
      </c>
      <c r="BX7" s="54">
        <f t="shared" si="70"/>
        <v>60</v>
      </c>
      <c r="BY7" s="49">
        <f t="shared" si="31"/>
        <v>132</v>
      </c>
      <c r="BZ7" s="55">
        <v>175.0</v>
      </c>
      <c r="CA7" s="48">
        <v>169.0</v>
      </c>
      <c r="CB7" s="55">
        <v>84.0</v>
      </c>
      <c r="CC7" s="48">
        <v>87.0</v>
      </c>
      <c r="CD7" s="55">
        <v>50.0</v>
      </c>
      <c r="CE7" s="48">
        <v>41.0</v>
      </c>
      <c r="CF7" s="55">
        <v>1.0</v>
      </c>
      <c r="CG7" s="48">
        <v>1.0</v>
      </c>
      <c r="CH7" s="55">
        <v>176.0</v>
      </c>
      <c r="CI7" s="48">
        <v>157.0</v>
      </c>
      <c r="CJ7" s="55">
        <v>9.0</v>
      </c>
      <c r="CK7" s="48">
        <v>5.0</v>
      </c>
      <c r="CL7" s="55">
        <v>1.0</v>
      </c>
      <c r="CM7" s="48">
        <v>5.0</v>
      </c>
      <c r="CN7" s="35">
        <f t="shared" si="62"/>
        <v>496</v>
      </c>
      <c r="CO7" s="56">
        <f t="shared" si="71"/>
        <v>465</v>
      </c>
      <c r="CP7" s="36">
        <f t="shared" si="33"/>
        <v>961</v>
      </c>
      <c r="CQ7" s="56">
        <f t="shared" ref="CQ7:CR7" si="72">SUM(Z7,AO7,AZ7,BW7)</f>
        <v>496</v>
      </c>
      <c r="CR7" s="56">
        <f t="shared" si="72"/>
        <v>465</v>
      </c>
      <c r="CS7" s="37">
        <f t="shared" si="35"/>
        <v>961</v>
      </c>
      <c r="CT7" s="57">
        <v>86.0</v>
      </c>
      <c r="CU7" s="58">
        <v>103.0</v>
      </c>
      <c r="CV7" s="59">
        <f t="shared" si="36"/>
        <v>189</v>
      </c>
      <c r="CW7" s="57">
        <v>11.0</v>
      </c>
      <c r="CX7" s="58">
        <v>12.0</v>
      </c>
      <c r="CY7" s="59">
        <f t="shared" si="37"/>
        <v>23</v>
      </c>
      <c r="CZ7" s="57">
        <v>142.0</v>
      </c>
      <c r="DA7" s="58">
        <v>121.0</v>
      </c>
      <c r="DB7" s="59">
        <f t="shared" si="38"/>
        <v>263</v>
      </c>
      <c r="DC7" s="57">
        <v>40.0</v>
      </c>
      <c r="DD7" s="58">
        <v>36.0</v>
      </c>
      <c r="DE7" s="59">
        <f t="shared" si="39"/>
        <v>76</v>
      </c>
      <c r="DF7" s="57">
        <v>217.0</v>
      </c>
      <c r="DG7" s="58">
        <v>193.0</v>
      </c>
      <c r="DH7" s="59">
        <f t="shared" si="40"/>
        <v>410</v>
      </c>
      <c r="DI7" s="57">
        <v>0.0</v>
      </c>
      <c r="DJ7" s="58">
        <v>0.0</v>
      </c>
      <c r="DK7" s="72">
        <v>0.0</v>
      </c>
      <c r="DL7" s="60">
        <f t="shared" ref="DL7:DM7" si="73">SUM(CT7+CW7+CZ7+DC7+DF7+DI7)</f>
        <v>496</v>
      </c>
      <c r="DM7" s="61">
        <f t="shared" si="73"/>
        <v>465</v>
      </c>
      <c r="DN7" s="28">
        <f t="shared" si="43"/>
        <v>961</v>
      </c>
      <c r="DO7" s="43">
        <f t="shared" ref="DO7:DP7" si="74">SUM(CQ7-DL7)</f>
        <v>0</v>
      </c>
      <c r="DP7" s="43">
        <f t="shared" si="74"/>
        <v>0</v>
      </c>
      <c r="DQ7" s="60">
        <f t="shared" si="45"/>
        <v>961</v>
      </c>
      <c r="DR7" s="33">
        <f t="shared" si="46"/>
        <v>961</v>
      </c>
      <c r="DS7" s="54">
        <f t="shared" si="47"/>
        <v>0</v>
      </c>
      <c r="DT7" s="54">
        <f t="shared" si="48"/>
        <v>0</v>
      </c>
      <c r="DU7" s="49">
        <f t="shared" ref="DU7:DV7" si="75">SUM(CN7-CQ7)</f>
        <v>0</v>
      </c>
      <c r="DV7" s="49">
        <f t="shared" si="75"/>
        <v>0</v>
      </c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</row>
    <row r="8" ht="19.5" customHeight="1">
      <c r="A8" s="20">
        <v>6.0</v>
      </c>
      <c r="B8" s="21" t="s">
        <v>63</v>
      </c>
      <c r="C8" s="22">
        <v>1547.0</v>
      </c>
      <c r="D8" s="23" t="s">
        <v>57</v>
      </c>
      <c r="E8" s="24" t="s">
        <v>58</v>
      </c>
      <c r="F8" s="46">
        <v>4.0</v>
      </c>
      <c r="G8" s="47">
        <v>100.0</v>
      </c>
      <c r="H8" s="48">
        <v>90.0</v>
      </c>
      <c r="I8" s="49">
        <f t="shared" si="10"/>
        <v>190</v>
      </c>
      <c r="J8" s="46">
        <v>4.0</v>
      </c>
      <c r="K8" s="47">
        <v>97.0</v>
      </c>
      <c r="L8" s="48">
        <v>104.0</v>
      </c>
      <c r="M8" s="50">
        <f t="shared" si="11"/>
        <v>201</v>
      </c>
      <c r="N8" s="46">
        <v>4.0</v>
      </c>
      <c r="O8" s="47">
        <v>101.0</v>
      </c>
      <c r="P8" s="48">
        <v>90.0</v>
      </c>
      <c r="Q8" s="50">
        <f t="shared" si="12"/>
        <v>191</v>
      </c>
      <c r="R8" s="46">
        <v>4.0</v>
      </c>
      <c r="S8" s="47">
        <v>111.0</v>
      </c>
      <c r="T8" s="48">
        <v>93.0</v>
      </c>
      <c r="U8" s="50">
        <f t="shared" si="13"/>
        <v>204</v>
      </c>
      <c r="V8" s="46">
        <v>4.0</v>
      </c>
      <c r="W8" s="47">
        <v>104.0</v>
      </c>
      <c r="X8" s="48">
        <v>99.0</v>
      </c>
      <c r="Y8" s="50">
        <f t="shared" si="14"/>
        <v>203</v>
      </c>
      <c r="Z8" s="51">
        <f t="shared" ref="Z8:AA8" si="76">SUM(G8,K8,O8,S8,W8)</f>
        <v>513</v>
      </c>
      <c r="AA8" s="52">
        <f t="shared" si="76"/>
        <v>476</v>
      </c>
      <c r="AB8" s="50">
        <f t="shared" si="16"/>
        <v>989</v>
      </c>
      <c r="AC8" s="46">
        <v>4.0</v>
      </c>
      <c r="AD8" s="47">
        <v>101.0</v>
      </c>
      <c r="AE8" s="48">
        <v>100.0</v>
      </c>
      <c r="AF8" s="50">
        <f t="shared" si="17"/>
        <v>201</v>
      </c>
      <c r="AG8" s="46">
        <v>4.0</v>
      </c>
      <c r="AH8" s="47">
        <v>113.0</v>
      </c>
      <c r="AI8" s="48">
        <v>101.0</v>
      </c>
      <c r="AJ8" s="50">
        <f t="shared" si="18"/>
        <v>214</v>
      </c>
      <c r="AK8" s="46">
        <v>4.0</v>
      </c>
      <c r="AL8" s="47">
        <v>94.0</v>
      </c>
      <c r="AM8" s="48">
        <v>88.0</v>
      </c>
      <c r="AN8" s="50">
        <f t="shared" si="19"/>
        <v>182</v>
      </c>
      <c r="AO8" s="51">
        <f t="shared" ref="AO8:AP8" si="77">SUM(AD8,AH8,AL8)</f>
        <v>308</v>
      </c>
      <c r="AP8" s="52">
        <f t="shared" si="77"/>
        <v>289</v>
      </c>
      <c r="AQ8" s="50">
        <f t="shared" si="21"/>
        <v>597</v>
      </c>
      <c r="AR8" s="46">
        <v>4.0</v>
      </c>
      <c r="AS8" s="47">
        <v>124.0</v>
      </c>
      <c r="AT8" s="48">
        <v>95.0</v>
      </c>
      <c r="AU8" s="50">
        <f t="shared" si="22"/>
        <v>219</v>
      </c>
      <c r="AV8" s="46">
        <v>4.0</v>
      </c>
      <c r="AW8" s="47">
        <v>111.0</v>
      </c>
      <c r="AX8" s="48">
        <v>114.0</v>
      </c>
      <c r="AY8" s="50">
        <f t="shared" si="23"/>
        <v>225</v>
      </c>
      <c r="AZ8" s="51">
        <f t="shared" ref="AZ8:BA8" si="78">SUM(AS8,AW8)</f>
        <v>235</v>
      </c>
      <c r="BA8" s="52">
        <f t="shared" si="78"/>
        <v>209</v>
      </c>
      <c r="BB8" s="50">
        <f t="shared" si="25"/>
        <v>444</v>
      </c>
      <c r="BC8" s="46">
        <v>2.0</v>
      </c>
      <c r="BD8" s="48">
        <v>97.0</v>
      </c>
      <c r="BE8" s="46">
        <v>2.0</v>
      </c>
      <c r="BF8" s="48">
        <v>59.0</v>
      </c>
      <c r="BG8" s="46">
        <v>1.0</v>
      </c>
      <c r="BH8" s="48">
        <v>36.0</v>
      </c>
      <c r="BI8" s="32">
        <f t="shared" si="26"/>
        <v>192</v>
      </c>
      <c r="BJ8" s="47">
        <v>97.0</v>
      </c>
      <c r="BK8" s="48">
        <v>95.0</v>
      </c>
      <c r="BL8" s="53">
        <f t="shared" si="27"/>
        <v>192</v>
      </c>
      <c r="BM8" s="46">
        <v>2.0</v>
      </c>
      <c r="BN8" s="48">
        <v>109.0</v>
      </c>
      <c r="BO8" s="46">
        <v>2.0</v>
      </c>
      <c r="BP8" s="48">
        <v>46.0</v>
      </c>
      <c r="BQ8" s="46">
        <v>1.0</v>
      </c>
      <c r="BR8" s="48">
        <v>31.0</v>
      </c>
      <c r="BS8" s="53">
        <f t="shared" si="28"/>
        <v>186</v>
      </c>
      <c r="BT8" s="47">
        <v>94.0</v>
      </c>
      <c r="BU8" s="48">
        <v>92.0</v>
      </c>
      <c r="BV8" s="53">
        <f t="shared" si="29"/>
        <v>186</v>
      </c>
      <c r="BW8" s="33">
        <f t="shared" ref="BW8:BX8" si="79">SUM(BJ8,BT8)</f>
        <v>191</v>
      </c>
      <c r="BX8" s="54">
        <f t="shared" si="79"/>
        <v>187</v>
      </c>
      <c r="BY8" s="49">
        <f t="shared" si="31"/>
        <v>378</v>
      </c>
      <c r="BZ8" s="55">
        <v>504.0</v>
      </c>
      <c r="CA8" s="48">
        <v>509.0</v>
      </c>
      <c r="CB8" s="55">
        <v>174.0</v>
      </c>
      <c r="CC8" s="48">
        <v>157.0</v>
      </c>
      <c r="CD8" s="55">
        <v>121.0</v>
      </c>
      <c r="CE8" s="48">
        <v>114.0</v>
      </c>
      <c r="CF8" s="55">
        <v>5.0</v>
      </c>
      <c r="CG8" s="48">
        <v>4.0</v>
      </c>
      <c r="CH8" s="55">
        <v>375.0</v>
      </c>
      <c r="CI8" s="48">
        <v>311.0</v>
      </c>
      <c r="CJ8" s="55">
        <v>49.0</v>
      </c>
      <c r="CK8" s="48">
        <v>37.0</v>
      </c>
      <c r="CL8" s="55">
        <v>19.0</v>
      </c>
      <c r="CM8" s="48">
        <v>29.0</v>
      </c>
      <c r="CN8" s="35">
        <f t="shared" si="62"/>
        <v>1247</v>
      </c>
      <c r="CO8" s="56">
        <f t="shared" si="71"/>
        <v>1161</v>
      </c>
      <c r="CP8" s="36">
        <f t="shared" si="33"/>
        <v>2408</v>
      </c>
      <c r="CQ8" s="56">
        <f t="shared" ref="CQ8:CR8" si="80">SUM(Z8,AO8,AZ8,BW8)</f>
        <v>1247</v>
      </c>
      <c r="CR8" s="56">
        <f t="shared" si="80"/>
        <v>1161</v>
      </c>
      <c r="CS8" s="37">
        <f t="shared" si="35"/>
        <v>2408</v>
      </c>
      <c r="CT8" s="57">
        <v>554.0</v>
      </c>
      <c r="CU8" s="58">
        <v>492.0</v>
      </c>
      <c r="CV8" s="59">
        <f t="shared" si="36"/>
        <v>1046</v>
      </c>
      <c r="CW8" s="57">
        <v>40.0</v>
      </c>
      <c r="CX8" s="58">
        <v>50.0</v>
      </c>
      <c r="CY8" s="59">
        <f t="shared" si="37"/>
        <v>90</v>
      </c>
      <c r="CZ8" s="57">
        <v>284.0</v>
      </c>
      <c r="DA8" s="58">
        <v>293.0</v>
      </c>
      <c r="DB8" s="59">
        <f t="shared" si="38"/>
        <v>577</v>
      </c>
      <c r="DC8" s="57">
        <v>52.0</v>
      </c>
      <c r="DD8" s="58">
        <v>55.0</v>
      </c>
      <c r="DE8" s="59">
        <f t="shared" si="39"/>
        <v>107</v>
      </c>
      <c r="DF8" s="57">
        <v>317.0</v>
      </c>
      <c r="DG8" s="58">
        <v>271.0</v>
      </c>
      <c r="DH8" s="59">
        <f t="shared" si="40"/>
        <v>588</v>
      </c>
      <c r="DI8" s="57">
        <v>0.0</v>
      </c>
      <c r="DJ8" s="58">
        <v>0.0</v>
      </c>
      <c r="DK8" s="72">
        <v>0.0</v>
      </c>
      <c r="DL8" s="60">
        <f t="shared" ref="DL8:DM8" si="81">SUM(CT8+CW8+CZ8+DC8+DF8+DI8)</f>
        <v>1247</v>
      </c>
      <c r="DM8" s="61">
        <f t="shared" si="81"/>
        <v>1161</v>
      </c>
      <c r="DN8" s="28">
        <f t="shared" si="43"/>
        <v>2408</v>
      </c>
      <c r="DO8" s="43">
        <f t="shared" ref="DO8:DP8" si="82">SUM(CQ8-DL8)</f>
        <v>0</v>
      </c>
      <c r="DP8" s="43">
        <f t="shared" si="82"/>
        <v>0</v>
      </c>
      <c r="DQ8" s="60">
        <f t="shared" si="45"/>
        <v>2408</v>
      </c>
      <c r="DR8" s="33">
        <f t="shared" si="46"/>
        <v>2408</v>
      </c>
      <c r="DS8" s="54">
        <f t="shared" si="47"/>
        <v>0</v>
      </c>
      <c r="DT8" s="54">
        <f t="shared" si="48"/>
        <v>0</v>
      </c>
      <c r="DU8" s="49">
        <f t="shared" ref="DU8:DV8" si="83">SUM(CN8-CQ8)</f>
        <v>0</v>
      </c>
      <c r="DV8" s="49">
        <f t="shared" si="83"/>
        <v>0</v>
      </c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</row>
    <row r="9" ht="19.5" customHeight="1">
      <c r="A9" s="20">
        <v>7.0</v>
      </c>
      <c r="B9" s="62" t="s">
        <v>64</v>
      </c>
      <c r="C9" s="22">
        <v>1564.0</v>
      </c>
      <c r="D9" s="23" t="s">
        <v>57</v>
      </c>
      <c r="E9" s="24" t="s">
        <v>58</v>
      </c>
      <c r="F9" s="46">
        <v>3.0</v>
      </c>
      <c r="G9" s="47">
        <v>58.0</v>
      </c>
      <c r="H9" s="48">
        <v>69.0</v>
      </c>
      <c r="I9" s="49">
        <f t="shared" si="10"/>
        <v>127</v>
      </c>
      <c r="J9" s="46">
        <v>3.0</v>
      </c>
      <c r="K9" s="47">
        <v>68.0</v>
      </c>
      <c r="L9" s="48">
        <v>54.0</v>
      </c>
      <c r="M9" s="50">
        <f t="shared" si="11"/>
        <v>122</v>
      </c>
      <c r="N9" s="46">
        <v>3.0</v>
      </c>
      <c r="O9" s="47">
        <v>67.0</v>
      </c>
      <c r="P9" s="48">
        <v>60.0</v>
      </c>
      <c r="Q9" s="50">
        <f t="shared" si="12"/>
        <v>127</v>
      </c>
      <c r="R9" s="46">
        <v>3.0</v>
      </c>
      <c r="S9" s="47">
        <v>59.0</v>
      </c>
      <c r="T9" s="48">
        <v>67.0</v>
      </c>
      <c r="U9" s="50">
        <f t="shared" si="13"/>
        <v>126</v>
      </c>
      <c r="V9" s="46">
        <v>3.0</v>
      </c>
      <c r="W9" s="47">
        <v>69.0</v>
      </c>
      <c r="X9" s="48">
        <v>55.0</v>
      </c>
      <c r="Y9" s="50">
        <f t="shared" si="14"/>
        <v>124</v>
      </c>
      <c r="Z9" s="51">
        <f t="shared" ref="Z9:AA9" si="84">SUM(G9,K9,O9,S9,W9)</f>
        <v>321</v>
      </c>
      <c r="AA9" s="52">
        <f t="shared" si="84"/>
        <v>305</v>
      </c>
      <c r="AB9" s="50">
        <f t="shared" si="16"/>
        <v>626</v>
      </c>
      <c r="AC9" s="46">
        <v>3.0</v>
      </c>
      <c r="AD9" s="47">
        <v>66.0</v>
      </c>
      <c r="AE9" s="48">
        <v>57.0</v>
      </c>
      <c r="AF9" s="50">
        <f t="shared" si="17"/>
        <v>123</v>
      </c>
      <c r="AG9" s="46">
        <v>3.0</v>
      </c>
      <c r="AH9" s="47">
        <v>51.0</v>
      </c>
      <c r="AI9" s="48">
        <v>68.0</v>
      </c>
      <c r="AJ9" s="50">
        <f t="shared" si="18"/>
        <v>119</v>
      </c>
      <c r="AK9" s="46">
        <v>3.0</v>
      </c>
      <c r="AL9" s="47">
        <v>67.0</v>
      </c>
      <c r="AM9" s="48">
        <v>56.0</v>
      </c>
      <c r="AN9" s="50">
        <f t="shared" si="19"/>
        <v>123</v>
      </c>
      <c r="AO9" s="51">
        <f t="shared" ref="AO9:AP9" si="85">SUM(AD9,AH9,AL9)</f>
        <v>184</v>
      </c>
      <c r="AP9" s="52">
        <f t="shared" si="85"/>
        <v>181</v>
      </c>
      <c r="AQ9" s="50">
        <f t="shared" si="21"/>
        <v>365</v>
      </c>
      <c r="AR9" s="46">
        <v>3.0</v>
      </c>
      <c r="AS9" s="47">
        <v>51.0</v>
      </c>
      <c r="AT9" s="48">
        <v>64.0</v>
      </c>
      <c r="AU9" s="50">
        <f t="shared" si="22"/>
        <v>115</v>
      </c>
      <c r="AV9" s="46">
        <v>3.0</v>
      </c>
      <c r="AW9" s="47">
        <v>74.0</v>
      </c>
      <c r="AX9" s="48">
        <v>54.0</v>
      </c>
      <c r="AY9" s="50">
        <f t="shared" si="23"/>
        <v>128</v>
      </c>
      <c r="AZ9" s="51">
        <f t="shared" ref="AZ9:BA9" si="86">SUM(AS9,AW9)</f>
        <v>125</v>
      </c>
      <c r="BA9" s="52">
        <f t="shared" si="86"/>
        <v>118</v>
      </c>
      <c r="BB9" s="50">
        <f t="shared" si="25"/>
        <v>243</v>
      </c>
      <c r="BC9" s="46">
        <v>1.0</v>
      </c>
      <c r="BD9" s="48">
        <v>35.0</v>
      </c>
      <c r="BE9" s="46">
        <v>1.0</v>
      </c>
      <c r="BF9" s="48">
        <v>47.0</v>
      </c>
      <c r="BG9" s="46">
        <v>0.0</v>
      </c>
      <c r="BH9" s="48">
        <v>0.0</v>
      </c>
      <c r="BI9" s="53">
        <f t="shared" si="26"/>
        <v>82</v>
      </c>
      <c r="BJ9" s="47">
        <v>48.0</v>
      </c>
      <c r="BK9" s="48">
        <v>34.0</v>
      </c>
      <c r="BL9" s="53">
        <f t="shared" si="27"/>
        <v>82</v>
      </c>
      <c r="BM9" s="46">
        <v>1.0</v>
      </c>
      <c r="BN9" s="48">
        <v>47.0</v>
      </c>
      <c r="BO9" s="46">
        <v>1.0</v>
      </c>
      <c r="BP9" s="48">
        <v>31.0</v>
      </c>
      <c r="BQ9" s="46">
        <v>0.0</v>
      </c>
      <c r="BR9" s="48">
        <v>0.0</v>
      </c>
      <c r="BS9" s="53">
        <f t="shared" si="28"/>
        <v>78</v>
      </c>
      <c r="BT9" s="47">
        <v>29.0</v>
      </c>
      <c r="BU9" s="48">
        <v>49.0</v>
      </c>
      <c r="BV9" s="53">
        <f t="shared" si="29"/>
        <v>78</v>
      </c>
      <c r="BW9" s="33">
        <f t="shared" ref="BW9:BX9" si="87">SUM(BJ9,BT9)</f>
        <v>77</v>
      </c>
      <c r="BX9" s="54">
        <f t="shared" si="87"/>
        <v>83</v>
      </c>
      <c r="BY9" s="49">
        <f t="shared" si="31"/>
        <v>160</v>
      </c>
      <c r="BZ9" s="55">
        <v>317.0</v>
      </c>
      <c r="CA9" s="48">
        <v>310.0</v>
      </c>
      <c r="CB9" s="55">
        <v>78.0</v>
      </c>
      <c r="CC9" s="48">
        <v>73.0</v>
      </c>
      <c r="CD9" s="55">
        <v>156.0</v>
      </c>
      <c r="CE9" s="48">
        <v>134.0</v>
      </c>
      <c r="CF9" s="55">
        <v>3.0</v>
      </c>
      <c r="CG9" s="48">
        <v>3.0</v>
      </c>
      <c r="CH9" s="55">
        <v>124.0</v>
      </c>
      <c r="CI9" s="48">
        <v>124.0</v>
      </c>
      <c r="CJ9" s="55">
        <v>24.0</v>
      </c>
      <c r="CK9" s="48">
        <v>30.0</v>
      </c>
      <c r="CL9" s="55">
        <v>5.0</v>
      </c>
      <c r="CM9" s="48">
        <v>13.0</v>
      </c>
      <c r="CN9" s="35">
        <f t="shared" si="62"/>
        <v>707</v>
      </c>
      <c r="CO9" s="56">
        <f t="shared" si="71"/>
        <v>687</v>
      </c>
      <c r="CP9" s="36">
        <f t="shared" si="33"/>
        <v>1394</v>
      </c>
      <c r="CQ9" s="56">
        <f t="shared" ref="CQ9:CR9" si="88">SUM(Z9,AO9,AZ9,BW9)</f>
        <v>707</v>
      </c>
      <c r="CR9" s="56">
        <f t="shared" si="88"/>
        <v>687</v>
      </c>
      <c r="CS9" s="37">
        <f t="shared" si="35"/>
        <v>1394</v>
      </c>
      <c r="CT9" s="57">
        <v>72.0</v>
      </c>
      <c r="CU9" s="48">
        <v>65.0</v>
      </c>
      <c r="CV9" s="59">
        <f t="shared" si="36"/>
        <v>137</v>
      </c>
      <c r="CW9" s="57">
        <v>21.0</v>
      </c>
      <c r="CX9" s="48">
        <v>31.0</v>
      </c>
      <c r="CY9" s="59">
        <f t="shared" si="37"/>
        <v>52</v>
      </c>
      <c r="CZ9" s="57">
        <v>330.0</v>
      </c>
      <c r="DA9" s="48">
        <v>313.0</v>
      </c>
      <c r="DB9" s="59">
        <f t="shared" si="38"/>
        <v>643</v>
      </c>
      <c r="DC9" s="57">
        <v>26.0</v>
      </c>
      <c r="DD9" s="48">
        <v>28.0</v>
      </c>
      <c r="DE9" s="59">
        <f t="shared" si="39"/>
        <v>54</v>
      </c>
      <c r="DF9" s="57">
        <v>258.0</v>
      </c>
      <c r="DG9" s="48">
        <v>250.0</v>
      </c>
      <c r="DH9" s="59">
        <f t="shared" si="40"/>
        <v>508</v>
      </c>
      <c r="DI9" s="57">
        <v>0.0</v>
      </c>
      <c r="DJ9" s="48">
        <v>0.0</v>
      </c>
      <c r="DK9" s="59">
        <f t="shared" ref="DK9:DK15" si="97">SUM(DI9+DJ9)</f>
        <v>0</v>
      </c>
      <c r="DL9" s="60">
        <f t="shared" ref="DL9:DM9" si="89">SUM(CT9+CW9+CZ9+DC9+DF9+DI9)</f>
        <v>707</v>
      </c>
      <c r="DM9" s="61">
        <f t="shared" si="89"/>
        <v>687</v>
      </c>
      <c r="DN9" s="28">
        <f t="shared" si="43"/>
        <v>1394</v>
      </c>
      <c r="DO9" s="43">
        <f t="shared" ref="DO9:DP9" si="90">SUM(CQ9-DL9)</f>
        <v>0</v>
      </c>
      <c r="DP9" s="43">
        <f t="shared" si="90"/>
        <v>0</v>
      </c>
      <c r="DQ9" s="60">
        <f t="shared" si="45"/>
        <v>1394</v>
      </c>
      <c r="DR9" s="33">
        <f t="shared" si="46"/>
        <v>1394</v>
      </c>
      <c r="DS9" s="54">
        <f t="shared" si="47"/>
        <v>0</v>
      </c>
      <c r="DT9" s="54">
        <f t="shared" si="48"/>
        <v>0</v>
      </c>
      <c r="DU9" s="49">
        <f t="shared" ref="DU9:DV9" si="91">SUM(CN9-CQ9)</f>
        <v>0</v>
      </c>
      <c r="DV9" s="49">
        <f t="shared" si="91"/>
        <v>0</v>
      </c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</row>
    <row r="10" ht="19.5" customHeight="1">
      <c r="A10" s="20">
        <v>8.0</v>
      </c>
      <c r="B10" s="62" t="s">
        <v>65</v>
      </c>
      <c r="C10" s="22">
        <v>2288.0</v>
      </c>
      <c r="D10" s="23" t="s">
        <v>57</v>
      </c>
      <c r="E10" s="24" t="s">
        <v>58</v>
      </c>
      <c r="F10" s="46">
        <v>2.0</v>
      </c>
      <c r="G10" s="47">
        <v>42.0</v>
      </c>
      <c r="H10" s="48">
        <v>56.0</v>
      </c>
      <c r="I10" s="49">
        <f t="shared" si="10"/>
        <v>98</v>
      </c>
      <c r="J10" s="46">
        <v>2.0</v>
      </c>
      <c r="K10" s="47">
        <v>52.0</v>
      </c>
      <c r="L10" s="48">
        <v>49.0</v>
      </c>
      <c r="M10" s="50">
        <f t="shared" si="11"/>
        <v>101</v>
      </c>
      <c r="N10" s="46">
        <v>2.0</v>
      </c>
      <c r="O10" s="47">
        <v>57.0</v>
      </c>
      <c r="P10" s="48">
        <v>40.0</v>
      </c>
      <c r="Q10" s="50">
        <f t="shared" si="12"/>
        <v>97</v>
      </c>
      <c r="R10" s="46">
        <v>2.0</v>
      </c>
      <c r="S10" s="47">
        <v>52.0</v>
      </c>
      <c r="T10" s="48">
        <v>51.0</v>
      </c>
      <c r="U10" s="50">
        <f t="shared" si="13"/>
        <v>103</v>
      </c>
      <c r="V10" s="46">
        <v>2.0</v>
      </c>
      <c r="W10" s="47">
        <v>51.0</v>
      </c>
      <c r="X10" s="48">
        <v>39.0</v>
      </c>
      <c r="Y10" s="50">
        <f t="shared" si="14"/>
        <v>90</v>
      </c>
      <c r="Z10" s="51">
        <f t="shared" ref="Z10:AA10" si="92">SUM(G10,K10,O10,S10,W10)</f>
        <v>254</v>
      </c>
      <c r="AA10" s="52">
        <f t="shared" si="92"/>
        <v>235</v>
      </c>
      <c r="AB10" s="50">
        <f t="shared" si="16"/>
        <v>489</v>
      </c>
      <c r="AC10" s="46">
        <v>2.0</v>
      </c>
      <c r="AD10" s="47">
        <v>54.0</v>
      </c>
      <c r="AE10" s="48">
        <v>33.0</v>
      </c>
      <c r="AF10" s="50">
        <f t="shared" si="17"/>
        <v>87</v>
      </c>
      <c r="AG10" s="46">
        <v>2.0</v>
      </c>
      <c r="AH10" s="47">
        <v>47.0</v>
      </c>
      <c r="AI10" s="48">
        <v>41.0</v>
      </c>
      <c r="AJ10" s="50">
        <f t="shared" si="18"/>
        <v>88</v>
      </c>
      <c r="AK10" s="46">
        <v>2.0</v>
      </c>
      <c r="AL10" s="47">
        <v>48.0</v>
      </c>
      <c r="AM10" s="48">
        <v>39.0</v>
      </c>
      <c r="AN10" s="50">
        <f t="shared" si="19"/>
        <v>87</v>
      </c>
      <c r="AO10" s="51">
        <f t="shared" ref="AO10:AP10" si="93">SUM(AD10,AH10,AL10)</f>
        <v>149</v>
      </c>
      <c r="AP10" s="52">
        <f t="shared" si="93"/>
        <v>113</v>
      </c>
      <c r="AQ10" s="50">
        <f t="shared" si="21"/>
        <v>262</v>
      </c>
      <c r="AR10" s="46">
        <v>2.0</v>
      </c>
      <c r="AS10" s="47">
        <v>50.0</v>
      </c>
      <c r="AT10" s="48">
        <v>42.0</v>
      </c>
      <c r="AU10" s="50">
        <f t="shared" si="22"/>
        <v>92</v>
      </c>
      <c r="AV10" s="46">
        <v>2.0</v>
      </c>
      <c r="AW10" s="47">
        <v>46.0</v>
      </c>
      <c r="AX10" s="48">
        <v>38.0</v>
      </c>
      <c r="AY10" s="50">
        <f t="shared" si="23"/>
        <v>84</v>
      </c>
      <c r="AZ10" s="51">
        <f t="shared" ref="AZ10:BA10" si="94">SUM(AS10,AW10)</f>
        <v>96</v>
      </c>
      <c r="BA10" s="52">
        <f t="shared" si="94"/>
        <v>80</v>
      </c>
      <c r="BB10" s="50">
        <f t="shared" si="25"/>
        <v>176</v>
      </c>
      <c r="BC10" s="46">
        <v>1.0</v>
      </c>
      <c r="BD10" s="48">
        <v>49.0</v>
      </c>
      <c r="BE10" s="46">
        <v>1.0</v>
      </c>
      <c r="BF10" s="48">
        <v>23.0</v>
      </c>
      <c r="BG10" s="46">
        <v>0.0</v>
      </c>
      <c r="BH10" s="48">
        <v>0.0</v>
      </c>
      <c r="BI10" s="53">
        <f t="shared" si="26"/>
        <v>72</v>
      </c>
      <c r="BJ10" s="47">
        <v>38.0</v>
      </c>
      <c r="BK10" s="48">
        <v>34.0</v>
      </c>
      <c r="BL10" s="53">
        <f t="shared" si="27"/>
        <v>72</v>
      </c>
      <c r="BM10" s="46"/>
      <c r="BN10" s="48"/>
      <c r="BO10" s="46"/>
      <c r="BP10" s="48"/>
      <c r="BQ10" s="46"/>
      <c r="BR10" s="48"/>
      <c r="BS10" s="53">
        <f t="shared" si="28"/>
        <v>0</v>
      </c>
      <c r="BT10" s="47"/>
      <c r="BU10" s="48"/>
      <c r="BV10" s="53">
        <f t="shared" si="29"/>
        <v>0</v>
      </c>
      <c r="BW10" s="33">
        <f t="shared" ref="BW10:BX10" si="95">SUM(BJ10,BT10)</f>
        <v>38</v>
      </c>
      <c r="BX10" s="54">
        <f t="shared" si="95"/>
        <v>34</v>
      </c>
      <c r="BY10" s="49">
        <f t="shared" si="31"/>
        <v>72</v>
      </c>
      <c r="BZ10" s="55">
        <v>150.0</v>
      </c>
      <c r="CA10" s="48">
        <v>128.0</v>
      </c>
      <c r="CB10" s="55">
        <v>114.0</v>
      </c>
      <c r="CC10" s="48">
        <v>95.0</v>
      </c>
      <c r="CD10" s="55">
        <v>45.0</v>
      </c>
      <c r="CE10" s="48">
        <v>37.0</v>
      </c>
      <c r="CF10" s="55">
        <v>1.0</v>
      </c>
      <c r="CG10" s="48">
        <v>0.0</v>
      </c>
      <c r="CH10" s="55">
        <v>227.0</v>
      </c>
      <c r="CI10" s="48">
        <v>202.0</v>
      </c>
      <c r="CJ10" s="55">
        <v>0.0</v>
      </c>
      <c r="CK10" s="48">
        <v>0.0</v>
      </c>
      <c r="CL10" s="55">
        <v>0.0</v>
      </c>
      <c r="CM10" s="48">
        <v>0.0</v>
      </c>
      <c r="CN10" s="35">
        <f t="shared" si="62"/>
        <v>537</v>
      </c>
      <c r="CO10" s="56">
        <f t="shared" si="71"/>
        <v>462</v>
      </c>
      <c r="CP10" s="36">
        <f t="shared" si="33"/>
        <v>999</v>
      </c>
      <c r="CQ10" s="56">
        <f t="shared" ref="CQ10:CR10" si="96">SUM(Z10,AO10,AZ10,BW10)</f>
        <v>537</v>
      </c>
      <c r="CR10" s="56">
        <f t="shared" si="96"/>
        <v>462</v>
      </c>
      <c r="CS10" s="37">
        <f t="shared" si="35"/>
        <v>999</v>
      </c>
      <c r="CT10" s="57">
        <v>102.0</v>
      </c>
      <c r="CU10" s="58">
        <v>105.0</v>
      </c>
      <c r="CV10" s="59">
        <f t="shared" si="36"/>
        <v>207</v>
      </c>
      <c r="CW10" s="57">
        <v>10.0</v>
      </c>
      <c r="CX10" s="58">
        <v>12.0</v>
      </c>
      <c r="CY10" s="59">
        <f t="shared" si="37"/>
        <v>22</v>
      </c>
      <c r="CZ10" s="57">
        <v>296.0</v>
      </c>
      <c r="DA10" s="58">
        <v>247.0</v>
      </c>
      <c r="DB10" s="59">
        <f t="shared" si="38"/>
        <v>543</v>
      </c>
      <c r="DC10" s="57">
        <v>37.0</v>
      </c>
      <c r="DD10" s="58">
        <v>31.0</v>
      </c>
      <c r="DE10" s="59">
        <f t="shared" si="39"/>
        <v>68</v>
      </c>
      <c r="DF10" s="57">
        <v>92.0</v>
      </c>
      <c r="DG10" s="58">
        <v>67.0</v>
      </c>
      <c r="DH10" s="59">
        <f t="shared" si="40"/>
        <v>159</v>
      </c>
      <c r="DI10" s="57">
        <v>0.0</v>
      </c>
      <c r="DJ10" s="58">
        <v>0.0</v>
      </c>
      <c r="DK10" s="59">
        <f t="shared" si="97"/>
        <v>0</v>
      </c>
      <c r="DL10" s="60">
        <f t="shared" ref="DL10:DM10" si="98">SUM(CT10+CW10+CZ10+DC10+DF10+DI10)</f>
        <v>537</v>
      </c>
      <c r="DM10" s="61">
        <f t="shared" si="98"/>
        <v>462</v>
      </c>
      <c r="DN10" s="28">
        <f t="shared" si="43"/>
        <v>999</v>
      </c>
      <c r="DO10" s="43">
        <f t="shared" ref="DO10:DP10" si="99">SUM(CQ10-DL10)</f>
        <v>0</v>
      </c>
      <c r="DP10" s="43">
        <f t="shared" si="99"/>
        <v>0</v>
      </c>
      <c r="DQ10" s="60">
        <f t="shared" si="45"/>
        <v>999</v>
      </c>
      <c r="DR10" s="33">
        <f t="shared" si="46"/>
        <v>999</v>
      </c>
      <c r="DS10" s="54">
        <f t="shared" si="47"/>
        <v>0</v>
      </c>
      <c r="DT10" s="54">
        <f t="shared" si="48"/>
        <v>0</v>
      </c>
      <c r="DU10" s="49">
        <f t="shared" ref="DU10:DV10" si="100">SUM(CN10-CQ10)</f>
        <v>0</v>
      </c>
      <c r="DV10" s="49">
        <f t="shared" si="100"/>
        <v>0</v>
      </c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</row>
    <row r="11" ht="19.5" customHeight="1">
      <c r="A11" s="20">
        <v>9.0</v>
      </c>
      <c r="B11" s="62" t="s">
        <v>66</v>
      </c>
      <c r="C11" s="22">
        <v>1576.0</v>
      </c>
      <c r="D11" s="23" t="s">
        <v>57</v>
      </c>
      <c r="E11" s="24" t="s">
        <v>58</v>
      </c>
      <c r="F11" s="46">
        <v>2.0</v>
      </c>
      <c r="G11" s="47">
        <v>48.0</v>
      </c>
      <c r="H11" s="48">
        <v>39.0</v>
      </c>
      <c r="I11" s="49">
        <f t="shared" si="10"/>
        <v>87</v>
      </c>
      <c r="J11" s="46">
        <v>2.0</v>
      </c>
      <c r="K11" s="47">
        <v>54.0</v>
      </c>
      <c r="L11" s="48">
        <v>38.0</v>
      </c>
      <c r="M11" s="50">
        <f t="shared" si="11"/>
        <v>92</v>
      </c>
      <c r="N11" s="46">
        <v>2.0</v>
      </c>
      <c r="O11" s="47">
        <v>40.0</v>
      </c>
      <c r="P11" s="48">
        <v>58.0</v>
      </c>
      <c r="Q11" s="50">
        <f t="shared" si="12"/>
        <v>98</v>
      </c>
      <c r="R11" s="46">
        <v>2.0</v>
      </c>
      <c r="S11" s="47">
        <v>50.0</v>
      </c>
      <c r="T11" s="48">
        <v>43.0</v>
      </c>
      <c r="U11" s="50">
        <f t="shared" si="13"/>
        <v>93</v>
      </c>
      <c r="V11" s="46">
        <v>2.0</v>
      </c>
      <c r="W11" s="47">
        <v>49.0</v>
      </c>
      <c r="X11" s="48">
        <v>47.0</v>
      </c>
      <c r="Y11" s="50">
        <f t="shared" si="14"/>
        <v>96</v>
      </c>
      <c r="Z11" s="51">
        <f t="shared" ref="Z11:AA11" si="101">SUM(G11,K11,O11,S11,W11)</f>
        <v>241</v>
      </c>
      <c r="AA11" s="52">
        <f t="shared" si="101"/>
        <v>225</v>
      </c>
      <c r="AB11" s="50">
        <f t="shared" si="16"/>
        <v>466</v>
      </c>
      <c r="AC11" s="46">
        <v>2.0</v>
      </c>
      <c r="AD11" s="47">
        <v>47.0</v>
      </c>
      <c r="AE11" s="48">
        <v>46.0</v>
      </c>
      <c r="AF11" s="50">
        <f t="shared" si="17"/>
        <v>93</v>
      </c>
      <c r="AG11" s="46">
        <v>2.0</v>
      </c>
      <c r="AH11" s="47">
        <v>46.0</v>
      </c>
      <c r="AI11" s="48">
        <v>52.0</v>
      </c>
      <c r="AJ11" s="50">
        <f t="shared" si="18"/>
        <v>98</v>
      </c>
      <c r="AK11" s="46">
        <v>2.0</v>
      </c>
      <c r="AL11" s="47">
        <v>43.0</v>
      </c>
      <c r="AM11" s="48">
        <v>47.0</v>
      </c>
      <c r="AN11" s="50">
        <f t="shared" si="19"/>
        <v>90</v>
      </c>
      <c r="AO11" s="51">
        <f t="shared" ref="AO11:AP11" si="102">SUM(AD11,AH11,AL11)</f>
        <v>136</v>
      </c>
      <c r="AP11" s="52">
        <f t="shared" si="102"/>
        <v>145</v>
      </c>
      <c r="AQ11" s="50">
        <f t="shared" si="21"/>
        <v>281</v>
      </c>
      <c r="AR11" s="46">
        <v>2.0</v>
      </c>
      <c r="AS11" s="47">
        <v>53.0</v>
      </c>
      <c r="AT11" s="48">
        <v>40.0</v>
      </c>
      <c r="AU11" s="50">
        <f t="shared" si="22"/>
        <v>93</v>
      </c>
      <c r="AV11" s="46">
        <v>2.0</v>
      </c>
      <c r="AW11" s="47">
        <v>43.0</v>
      </c>
      <c r="AX11" s="48">
        <v>47.0</v>
      </c>
      <c r="AY11" s="50">
        <f t="shared" si="23"/>
        <v>90</v>
      </c>
      <c r="AZ11" s="51">
        <f t="shared" ref="AZ11:BA11" si="103">SUM(AS11,AW11)</f>
        <v>96</v>
      </c>
      <c r="BA11" s="52">
        <f t="shared" si="103"/>
        <v>87</v>
      </c>
      <c r="BB11" s="50">
        <f t="shared" si="25"/>
        <v>183</v>
      </c>
      <c r="BC11" s="46">
        <v>1.0</v>
      </c>
      <c r="BD11" s="48">
        <v>42.0</v>
      </c>
      <c r="BE11" s="46">
        <v>1.0</v>
      </c>
      <c r="BF11" s="48">
        <v>39.0</v>
      </c>
      <c r="BG11" s="46">
        <v>0.0</v>
      </c>
      <c r="BH11" s="48">
        <v>0.0</v>
      </c>
      <c r="BI11" s="53">
        <f t="shared" si="26"/>
        <v>81</v>
      </c>
      <c r="BJ11" s="47">
        <v>49.0</v>
      </c>
      <c r="BK11" s="48">
        <v>32.0</v>
      </c>
      <c r="BL11" s="53">
        <f t="shared" si="27"/>
        <v>81</v>
      </c>
      <c r="BM11" s="46">
        <v>1.0</v>
      </c>
      <c r="BN11" s="48">
        <v>44.0</v>
      </c>
      <c r="BO11" s="46">
        <v>1.0</v>
      </c>
      <c r="BP11" s="48">
        <v>40.0</v>
      </c>
      <c r="BQ11" s="46">
        <v>0.0</v>
      </c>
      <c r="BR11" s="48">
        <v>0.0</v>
      </c>
      <c r="BS11" s="53">
        <f t="shared" si="28"/>
        <v>84</v>
      </c>
      <c r="BT11" s="47">
        <v>42.0</v>
      </c>
      <c r="BU11" s="48">
        <v>42.0</v>
      </c>
      <c r="BV11" s="53">
        <f t="shared" si="29"/>
        <v>84</v>
      </c>
      <c r="BW11" s="33">
        <f t="shared" ref="BW11:BX11" si="104">SUM(BJ11,BT11)</f>
        <v>91</v>
      </c>
      <c r="BX11" s="54">
        <f t="shared" si="104"/>
        <v>74</v>
      </c>
      <c r="BY11" s="49">
        <f t="shared" si="31"/>
        <v>165</v>
      </c>
      <c r="BZ11" s="55">
        <v>112.0</v>
      </c>
      <c r="CA11" s="48">
        <v>92.0</v>
      </c>
      <c r="CB11" s="55">
        <v>97.0</v>
      </c>
      <c r="CC11" s="48">
        <v>72.0</v>
      </c>
      <c r="CD11" s="55">
        <v>69.0</v>
      </c>
      <c r="CE11" s="48">
        <v>57.0</v>
      </c>
      <c r="CF11" s="55">
        <v>1.0</v>
      </c>
      <c r="CG11" s="48">
        <v>1.0</v>
      </c>
      <c r="CH11" s="55">
        <v>273.0</v>
      </c>
      <c r="CI11" s="48">
        <v>291.0</v>
      </c>
      <c r="CJ11" s="55">
        <v>5.0</v>
      </c>
      <c r="CK11" s="48">
        <v>9.0</v>
      </c>
      <c r="CL11" s="55">
        <v>7.0</v>
      </c>
      <c r="CM11" s="48">
        <v>9.0</v>
      </c>
      <c r="CN11" s="35">
        <f t="shared" si="62"/>
        <v>564</v>
      </c>
      <c r="CO11" s="56">
        <f t="shared" si="71"/>
        <v>531</v>
      </c>
      <c r="CP11" s="36">
        <f t="shared" si="33"/>
        <v>1095</v>
      </c>
      <c r="CQ11" s="56">
        <f t="shared" ref="CQ11:CR11" si="105">SUM(Z11,AO11,AZ11,BW11)</f>
        <v>564</v>
      </c>
      <c r="CR11" s="56">
        <f t="shared" si="105"/>
        <v>531</v>
      </c>
      <c r="CS11" s="37">
        <f t="shared" si="35"/>
        <v>1095</v>
      </c>
      <c r="CT11" s="57">
        <v>84.0</v>
      </c>
      <c r="CU11" s="58">
        <v>80.0</v>
      </c>
      <c r="CV11" s="72">
        <v>163.0</v>
      </c>
      <c r="CW11" s="57">
        <v>14.0</v>
      </c>
      <c r="CX11" s="58">
        <v>9.0</v>
      </c>
      <c r="CY11" s="59">
        <f t="shared" si="37"/>
        <v>23</v>
      </c>
      <c r="CZ11" s="57">
        <v>241.0</v>
      </c>
      <c r="DA11" s="58">
        <v>220.0</v>
      </c>
      <c r="DB11" s="59">
        <f t="shared" si="38"/>
        <v>461</v>
      </c>
      <c r="DC11" s="57">
        <v>68.0</v>
      </c>
      <c r="DD11" s="58">
        <v>67.0</v>
      </c>
      <c r="DE11" s="59">
        <f t="shared" si="39"/>
        <v>135</v>
      </c>
      <c r="DF11" s="57">
        <v>157.0</v>
      </c>
      <c r="DG11" s="58">
        <v>155.0</v>
      </c>
      <c r="DH11" s="59">
        <f t="shared" si="40"/>
        <v>312</v>
      </c>
      <c r="DI11" s="57">
        <v>0.0</v>
      </c>
      <c r="DJ11" s="58">
        <v>0.0</v>
      </c>
      <c r="DK11" s="59">
        <f t="shared" si="97"/>
        <v>0</v>
      </c>
      <c r="DL11" s="60">
        <f t="shared" ref="DL11:DM11" si="106">SUM(CT11+CW11+CZ11+DC11+DF11+DI11)</f>
        <v>564</v>
      </c>
      <c r="DM11" s="61">
        <f t="shared" si="106"/>
        <v>531</v>
      </c>
      <c r="DN11" s="28">
        <f t="shared" si="43"/>
        <v>1095</v>
      </c>
      <c r="DO11" s="43">
        <f t="shared" ref="DO11:DP11" si="107">SUM(CQ11-DL11)</f>
        <v>0</v>
      </c>
      <c r="DP11" s="43">
        <f t="shared" si="107"/>
        <v>0</v>
      </c>
      <c r="DQ11" s="60">
        <f t="shared" si="45"/>
        <v>1095</v>
      </c>
      <c r="DR11" s="33">
        <f t="shared" si="46"/>
        <v>1095</v>
      </c>
      <c r="DS11" s="54">
        <f t="shared" si="47"/>
        <v>0</v>
      </c>
      <c r="DT11" s="54">
        <f t="shared" si="48"/>
        <v>0</v>
      </c>
      <c r="DU11" s="49">
        <f t="shared" ref="DU11:DV11" si="108">SUM(CN11-CQ11)</f>
        <v>0</v>
      </c>
      <c r="DV11" s="49">
        <f t="shared" si="108"/>
        <v>0</v>
      </c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</row>
    <row r="12" ht="19.5" customHeight="1">
      <c r="A12" s="20">
        <v>10.0</v>
      </c>
      <c r="B12" s="62" t="s">
        <v>67</v>
      </c>
      <c r="C12" s="22">
        <v>1578.0</v>
      </c>
      <c r="D12" s="23" t="s">
        <v>57</v>
      </c>
      <c r="E12" s="24" t="s">
        <v>58</v>
      </c>
      <c r="F12" s="25">
        <v>1.0</v>
      </c>
      <c r="G12" s="26">
        <v>16.0</v>
      </c>
      <c r="H12" s="27">
        <v>23.0</v>
      </c>
      <c r="I12" s="73">
        <f t="shared" si="10"/>
        <v>39</v>
      </c>
      <c r="J12" s="29">
        <v>1.0</v>
      </c>
      <c r="K12" s="26">
        <v>18.0</v>
      </c>
      <c r="L12" s="27">
        <v>20.0</v>
      </c>
      <c r="M12" s="50">
        <f t="shared" si="11"/>
        <v>38</v>
      </c>
      <c r="N12" s="29">
        <v>1.0</v>
      </c>
      <c r="O12" s="26">
        <v>25.0</v>
      </c>
      <c r="P12" s="27">
        <v>18.0</v>
      </c>
      <c r="Q12" s="50">
        <f t="shared" si="12"/>
        <v>43</v>
      </c>
      <c r="R12" s="29">
        <v>1.0</v>
      </c>
      <c r="S12" s="26">
        <v>22.0</v>
      </c>
      <c r="T12" s="27">
        <v>18.0</v>
      </c>
      <c r="U12" s="50">
        <f t="shared" si="13"/>
        <v>40</v>
      </c>
      <c r="V12" s="29">
        <v>1.0</v>
      </c>
      <c r="W12" s="26">
        <v>17.0</v>
      </c>
      <c r="X12" s="27">
        <v>22.0</v>
      </c>
      <c r="Y12" s="50">
        <f t="shared" si="14"/>
        <v>39</v>
      </c>
      <c r="Z12" s="51">
        <f t="shared" ref="Z12:AA12" si="109">SUM(G12,K12,O12,S12,W12)</f>
        <v>98</v>
      </c>
      <c r="AA12" s="52">
        <f t="shared" si="109"/>
        <v>101</v>
      </c>
      <c r="AB12" s="50">
        <f t="shared" si="16"/>
        <v>199</v>
      </c>
      <c r="AC12" s="29">
        <v>1.0</v>
      </c>
      <c r="AD12" s="26">
        <v>15.0</v>
      </c>
      <c r="AE12" s="27">
        <v>27.0</v>
      </c>
      <c r="AF12" s="50">
        <f t="shared" si="17"/>
        <v>42</v>
      </c>
      <c r="AG12" s="29">
        <v>1.0</v>
      </c>
      <c r="AH12" s="26">
        <v>24.0</v>
      </c>
      <c r="AI12" s="27">
        <v>18.0</v>
      </c>
      <c r="AJ12" s="50">
        <f t="shared" si="18"/>
        <v>42</v>
      </c>
      <c r="AK12" s="29">
        <v>1.0</v>
      </c>
      <c r="AL12" s="26">
        <v>24.0</v>
      </c>
      <c r="AM12" s="27">
        <v>18.0</v>
      </c>
      <c r="AN12" s="50">
        <f t="shared" si="19"/>
        <v>42</v>
      </c>
      <c r="AO12" s="51">
        <f t="shared" ref="AO12:AP12" si="110">SUM(AD12,AH12,AL12)</f>
        <v>63</v>
      </c>
      <c r="AP12" s="52">
        <f t="shared" si="110"/>
        <v>63</v>
      </c>
      <c r="AQ12" s="50">
        <f t="shared" si="21"/>
        <v>126</v>
      </c>
      <c r="AR12" s="29">
        <v>1.0</v>
      </c>
      <c r="AS12" s="26">
        <v>20.0</v>
      </c>
      <c r="AT12" s="27">
        <v>18.0</v>
      </c>
      <c r="AU12" s="50">
        <f t="shared" si="22"/>
        <v>38</v>
      </c>
      <c r="AV12" s="29">
        <v>1.0</v>
      </c>
      <c r="AW12" s="26">
        <v>19.0</v>
      </c>
      <c r="AX12" s="27">
        <v>21.0</v>
      </c>
      <c r="AY12" s="50">
        <f t="shared" si="23"/>
        <v>40</v>
      </c>
      <c r="AZ12" s="51">
        <f t="shared" ref="AZ12:BA12" si="111">SUM(AS12,AW12)</f>
        <v>39</v>
      </c>
      <c r="BA12" s="52">
        <f t="shared" si="111"/>
        <v>39</v>
      </c>
      <c r="BB12" s="50">
        <f t="shared" si="25"/>
        <v>78</v>
      </c>
      <c r="BC12" s="29">
        <v>1.0</v>
      </c>
      <c r="BD12" s="27">
        <v>33.0</v>
      </c>
      <c r="BE12" s="29">
        <v>0.0</v>
      </c>
      <c r="BF12" s="27">
        <v>0.0</v>
      </c>
      <c r="BG12" s="29">
        <v>0.0</v>
      </c>
      <c r="BH12" s="27">
        <v>0.0</v>
      </c>
      <c r="BI12" s="53">
        <f t="shared" si="26"/>
        <v>33</v>
      </c>
      <c r="BJ12" s="26">
        <v>16.0</v>
      </c>
      <c r="BK12" s="27">
        <v>17.0</v>
      </c>
      <c r="BL12" s="53">
        <f t="shared" si="27"/>
        <v>33</v>
      </c>
      <c r="BM12" s="29">
        <v>1.0</v>
      </c>
      <c r="BN12" s="27">
        <v>20.0</v>
      </c>
      <c r="BO12" s="29">
        <v>0.0</v>
      </c>
      <c r="BP12" s="27">
        <v>0.0</v>
      </c>
      <c r="BQ12" s="29">
        <v>0.0</v>
      </c>
      <c r="BR12" s="27">
        <v>0.0</v>
      </c>
      <c r="BS12" s="53">
        <f t="shared" si="28"/>
        <v>20</v>
      </c>
      <c r="BT12" s="26">
        <v>7.0</v>
      </c>
      <c r="BU12" s="27">
        <v>13.0</v>
      </c>
      <c r="BV12" s="53">
        <f t="shared" si="29"/>
        <v>20</v>
      </c>
      <c r="BW12" s="74">
        <f t="shared" ref="BW12:BX12" si="112">SUM(BJ12,BT12)</f>
        <v>23</v>
      </c>
      <c r="BX12" s="75">
        <f t="shared" si="112"/>
        <v>30</v>
      </c>
      <c r="BY12" s="73">
        <f t="shared" si="31"/>
        <v>53</v>
      </c>
      <c r="BZ12" s="34">
        <v>102.0</v>
      </c>
      <c r="CA12" s="27">
        <v>125.0</v>
      </c>
      <c r="CB12" s="34">
        <v>29.0</v>
      </c>
      <c r="CC12" s="27">
        <v>22.0</v>
      </c>
      <c r="CD12" s="34">
        <v>14.0</v>
      </c>
      <c r="CE12" s="27">
        <v>18.0</v>
      </c>
      <c r="CF12" s="34">
        <v>0.0</v>
      </c>
      <c r="CG12" s="27">
        <v>0.0</v>
      </c>
      <c r="CH12" s="34">
        <v>44.0</v>
      </c>
      <c r="CI12" s="27">
        <v>44.0</v>
      </c>
      <c r="CJ12" s="34">
        <v>27.0</v>
      </c>
      <c r="CK12" s="27">
        <v>18.0</v>
      </c>
      <c r="CL12" s="34">
        <v>7.0</v>
      </c>
      <c r="CM12" s="27">
        <v>6.0</v>
      </c>
      <c r="CN12" s="35">
        <f t="shared" si="62"/>
        <v>223</v>
      </c>
      <c r="CO12" s="76">
        <f t="shared" si="71"/>
        <v>233</v>
      </c>
      <c r="CP12" s="36">
        <f t="shared" si="33"/>
        <v>456</v>
      </c>
      <c r="CQ12" s="76">
        <f t="shared" ref="CQ12:CR12" si="113">SUM(Z12,AO12,AZ12,BW12)</f>
        <v>223</v>
      </c>
      <c r="CR12" s="76">
        <f t="shared" si="113"/>
        <v>233</v>
      </c>
      <c r="CS12" s="37">
        <f t="shared" si="35"/>
        <v>456</v>
      </c>
      <c r="CT12" s="38">
        <v>46.0</v>
      </c>
      <c r="CU12" s="39">
        <v>69.0</v>
      </c>
      <c r="CV12" s="77">
        <f>SUM(CT12+CU12)</f>
        <v>115</v>
      </c>
      <c r="CW12" s="38">
        <v>4.0</v>
      </c>
      <c r="CX12" s="39">
        <v>4.0</v>
      </c>
      <c r="CY12" s="77">
        <f t="shared" si="37"/>
        <v>8</v>
      </c>
      <c r="CZ12" s="38">
        <v>57.0</v>
      </c>
      <c r="DA12" s="39">
        <v>50.0</v>
      </c>
      <c r="DB12" s="77">
        <f t="shared" si="38"/>
        <v>107</v>
      </c>
      <c r="DC12" s="38">
        <v>3.0</v>
      </c>
      <c r="DD12" s="39">
        <v>6.0</v>
      </c>
      <c r="DE12" s="77">
        <f t="shared" si="39"/>
        <v>9</v>
      </c>
      <c r="DF12" s="38">
        <v>113.0</v>
      </c>
      <c r="DG12" s="39">
        <v>104.0</v>
      </c>
      <c r="DH12" s="77">
        <f t="shared" si="40"/>
        <v>217</v>
      </c>
      <c r="DI12" s="38">
        <v>0.0</v>
      </c>
      <c r="DJ12" s="39">
        <v>0.0</v>
      </c>
      <c r="DK12" s="77">
        <f t="shared" si="97"/>
        <v>0</v>
      </c>
      <c r="DL12" s="78">
        <f t="shared" ref="DL12:DM12" si="114">SUM(CT12+CW12+CZ12+DC12+DF12+DI12)</f>
        <v>223</v>
      </c>
      <c r="DM12" s="79">
        <f t="shared" si="114"/>
        <v>233</v>
      </c>
      <c r="DN12" s="28">
        <f t="shared" si="43"/>
        <v>456</v>
      </c>
      <c r="DO12" s="43">
        <f t="shared" ref="DO12:DP12" si="115">SUM(CQ12-DL12)</f>
        <v>0</v>
      </c>
      <c r="DP12" s="43">
        <f t="shared" si="115"/>
        <v>0</v>
      </c>
      <c r="DQ12" s="60">
        <f t="shared" si="45"/>
        <v>456</v>
      </c>
      <c r="DR12" s="33">
        <f t="shared" si="46"/>
        <v>456</v>
      </c>
      <c r="DS12" s="54">
        <f t="shared" si="47"/>
        <v>0</v>
      </c>
      <c r="DT12" s="54">
        <f t="shared" si="48"/>
        <v>0</v>
      </c>
      <c r="DU12" s="49">
        <f t="shared" ref="DU12:DV12" si="116">SUM(CN12-CQ12)</f>
        <v>0</v>
      </c>
      <c r="DV12" s="49">
        <f t="shared" si="116"/>
        <v>0</v>
      </c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</row>
    <row r="13" ht="19.5" customHeight="1">
      <c r="A13" s="20">
        <v>11.0</v>
      </c>
      <c r="B13" s="62" t="s">
        <v>68</v>
      </c>
      <c r="C13" s="22">
        <v>1581.0</v>
      </c>
      <c r="D13" s="23" t="s">
        <v>57</v>
      </c>
      <c r="E13" s="24" t="s">
        <v>58</v>
      </c>
      <c r="F13" s="46">
        <v>2.0</v>
      </c>
      <c r="G13" s="47">
        <v>60.0</v>
      </c>
      <c r="H13" s="48">
        <v>43.0</v>
      </c>
      <c r="I13" s="49">
        <f t="shared" si="10"/>
        <v>103</v>
      </c>
      <c r="J13" s="46">
        <v>2.0</v>
      </c>
      <c r="K13" s="47">
        <v>50.0</v>
      </c>
      <c r="L13" s="48">
        <v>39.0</v>
      </c>
      <c r="M13" s="50">
        <f t="shared" si="11"/>
        <v>89</v>
      </c>
      <c r="N13" s="46">
        <v>2.0</v>
      </c>
      <c r="O13" s="47">
        <v>53.0</v>
      </c>
      <c r="P13" s="48">
        <v>32.0</v>
      </c>
      <c r="Q13" s="50">
        <f t="shared" si="12"/>
        <v>85</v>
      </c>
      <c r="R13" s="46">
        <v>2.0</v>
      </c>
      <c r="S13" s="47">
        <v>46.0</v>
      </c>
      <c r="T13" s="48">
        <v>43.0</v>
      </c>
      <c r="U13" s="50">
        <f t="shared" si="13"/>
        <v>89</v>
      </c>
      <c r="V13" s="46">
        <v>2.0</v>
      </c>
      <c r="W13" s="47">
        <v>47.0</v>
      </c>
      <c r="X13" s="48">
        <v>51.0</v>
      </c>
      <c r="Y13" s="50">
        <f t="shared" si="14"/>
        <v>98</v>
      </c>
      <c r="Z13" s="51">
        <f t="shared" ref="Z13:AA13" si="117">SUM(G13,K13,O13,S13,W13)</f>
        <v>256</v>
      </c>
      <c r="AA13" s="52">
        <f t="shared" si="117"/>
        <v>208</v>
      </c>
      <c r="AB13" s="50">
        <f t="shared" si="16"/>
        <v>464</v>
      </c>
      <c r="AC13" s="46">
        <v>2.0</v>
      </c>
      <c r="AD13" s="47">
        <v>54.0</v>
      </c>
      <c r="AE13" s="48">
        <v>35.0</v>
      </c>
      <c r="AF13" s="80">
        <v>89.0</v>
      </c>
      <c r="AG13" s="46">
        <v>2.0</v>
      </c>
      <c r="AH13" s="47">
        <v>54.0</v>
      </c>
      <c r="AI13" s="48">
        <v>38.0</v>
      </c>
      <c r="AJ13" s="50">
        <f t="shared" si="18"/>
        <v>92</v>
      </c>
      <c r="AK13" s="46">
        <v>2.0</v>
      </c>
      <c r="AL13" s="47">
        <v>58.0</v>
      </c>
      <c r="AM13" s="48">
        <v>34.0</v>
      </c>
      <c r="AN13" s="50">
        <f t="shared" si="19"/>
        <v>92</v>
      </c>
      <c r="AO13" s="51">
        <f t="shared" ref="AO13:AP13" si="118">SUM(AD13,AH13,AL13)</f>
        <v>166</v>
      </c>
      <c r="AP13" s="52">
        <f t="shared" si="118"/>
        <v>107</v>
      </c>
      <c r="AQ13" s="50">
        <f t="shared" si="21"/>
        <v>273</v>
      </c>
      <c r="AR13" s="46">
        <v>2.0</v>
      </c>
      <c r="AS13" s="47">
        <v>55.0</v>
      </c>
      <c r="AT13" s="48">
        <v>40.0</v>
      </c>
      <c r="AU13" s="50">
        <f t="shared" si="22"/>
        <v>95</v>
      </c>
      <c r="AV13" s="46">
        <v>2.0</v>
      </c>
      <c r="AW13" s="47">
        <v>58.0</v>
      </c>
      <c r="AX13" s="48">
        <v>38.0</v>
      </c>
      <c r="AY13" s="50">
        <f t="shared" si="23"/>
        <v>96</v>
      </c>
      <c r="AZ13" s="51">
        <f t="shared" ref="AZ13:BA13" si="119">SUM(AS13,AW13)</f>
        <v>113</v>
      </c>
      <c r="BA13" s="52">
        <f t="shared" si="119"/>
        <v>78</v>
      </c>
      <c r="BB13" s="50">
        <f t="shared" si="25"/>
        <v>191</v>
      </c>
      <c r="BC13" s="46">
        <v>1.0</v>
      </c>
      <c r="BD13" s="48">
        <v>42.0</v>
      </c>
      <c r="BE13" s="46">
        <v>1.0</v>
      </c>
      <c r="BF13" s="48">
        <v>39.0</v>
      </c>
      <c r="BG13" s="46">
        <v>0.0</v>
      </c>
      <c r="BH13" s="48">
        <v>0.0</v>
      </c>
      <c r="BI13" s="53">
        <f t="shared" si="26"/>
        <v>81</v>
      </c>
      <c r="BJ13" s="47">
        <v>41.0</v>
      </c>
      <c r="BK13" s="48">
        <v>40.0</v>
      </c>
      <c r="BL13" s="53">
        <f t="shared" si="27"/>
        <v>81</v>
      </c>
      <c r="BM13" s="46">
        <v>1.0</v>
      </c>
      <c r="BN13" s="48">
        <v>50.0</v>
      </c>
      <c r="BO13" s="46">
        <v>1.0</v>
      </c>
      <c r="BP13" s="48">
        <v>29.0</v>
      </c>
      <c r="BQ13" s="46">
        <v>0.0</v>
      </c>
      <c r="BR13" s="48">
        <v>0.0</v>
      </c>
      <c r="BS13" s="53">
        <f t="shared" si="28"/>
        <v>79</v>
      </c>
      <c r="BT13" s="47">
        <v>36.0</v>
      </c>
      <c r="BU13" s="48">
        <v>43.0</v>
      </c>
      <c r="BV13" s="53">
        <f t="shared" si="29"/>
        <v>79</v>
      </c>
      <c r="BW13" s="33">
        <f t="shared" ref="BW13:BX13" si="120">SUM(BJ13,BT13)</f>
        <v>77</v>
      </c>
      <c r="BX13" s="54">
        <f t="shared" si="120"/>
        <v>83</v>
      </c>
      <c r="BY13" s="49">
        <f t="shared" si="31"/>
        <v>160</v>
      </c>
      <c r="BZ13" s="55">
        <v>190.0</v>
      </c>
      <c r="CA13" s="48">
        <v>148.0</v>
      </c>
      <c r="CB13" s="55">
        <v>97.0</v>
      </c>
      <c r="CC13" s="48">
        <v>84.0</v>
      </c>
      <c r="CD13" s="55">
        <v>89.0</v>
      </c>
      <c r="CE13" s="48">
        <v>72.0</v>
      </c>
      <c r="CF13" s="55">
        <v>6.0</v>
      </c>
      <c r="CG13" s="48">
        <v>2.0</v>
      </c>
      <c r="CH13" s="55">
        <v>212.0</v>
      </c>
      <c r="CI13" s="48">
        <v>150.0</v>
      </c>
      <c r="CJ13" s="55">
        <v>9.0</v>
      </c>
      <c r="CK13" s="48">
        <v>9.0</v>
      </c>
      <c r="CL13" s="55">
        <v>9.0</v>
      </c>
      <c r="CM13" s="48">
        <v>11.0</v>
      </c>
      <c r="CN13" s="81">
        <v>612.0</v>
      </c>
      <c r="CO13" s="56">
        <f t="shared" si="71"/>
        <v>476</v>
      </c>
      <c r="CP13" s="36">
        <f t="shared" si="33"/>
        <v>1088</v>
      </c>
      <c r="CQ13" s="56">
        <f t="shared" ref="CQ13:CR13" si="121">SUM(Z13,AO13,AZ13,BW13)</f>
        <v>612</v>
      </c>
      <c r="CR13" s="56">
        <f t="shared" si="121"/>
        <v>476</v>
      </c>
      <c r="CS13" s="82">
        <v>1088.0</v>
      </c>
      <c r="CT13" s="57">
        <v>147.0</v>
      </c>
      <c r="CU13" s="48">
        <v>108.0</v>
      </c>
      <c r="CV13" s="72">
        <v>255.0</v>
      </c>
      <c r="CW13" s="57">
        <v>44.0</v>
      </c>
      <c r="CX13" s="48">
        <v>28.0</v>
      </c>
      <c r="CY13" s="72">
        <v>72.0</v>
      </c>
      <c r="CZ13" s="57">
        <v>166.0</v>
      </c>
      <c r="DA13" s="48">
        <v>144.0</v>
      </c>
      <c r="DB13" s="72">
        <v>310.0</v>
      </c>
      <c r="DC13" s="57">
        <v>55.0</v>
      </c>
      <c r="DD13" s="48">
        <v>42.0</v>
      </c>
      <c r="DE13" s="59">
        <f t="shared" si="39"/>
        <v>97</v>
      </c>
      <c r="DF13" s="57">
        <v>200.0</v>
      </c>
      <c r="DG13" s="48">
        <v>154.0</v>
      </c>
      <c r="DH13" s="72">
        <v>354.0</v>
      </c>
      <c r="DI13" s="57">
        <v>0.0</v>
      </c>
      <c r="DJ13" s="48">
        <v>0.0</v>
      </c>
      <c r="DK13" s="59">
        <f t="shared" si="97"/>
        <v>0</v>
      </c>
      <c r="DL13" s="60">
        <f t="shared" ref="DL13:DM13" si="122">SUM(CT13+CW13+CZ13+DC13+DF13+DI13)</f>
        <v>612</v>
      </c>
      <c r="DM13" s="61">
        <f t="shared" si="122"/>
        <v>476</v>
      </c>
      <c r="DN13" s="28">
        <f t="shared" si="43"/>
        <v>1088</v>
      </c>
      <c r="DO13" s="83">
        <v>0.0</v>
      </c>
      <c r="DP13" s="83">
        <v>0.0</v>
      </c>
      <c r="DQ13" s="60">
        <f t="shared" si="45"/>
        <v>1088</v>
      </c>
      <c r="DR13" s="33">
        <f t="shared" si="46"/>
        <v>1088</v>
      </c>
      <c r="DS13" s="54">
        <f t="shared" si="47"/>
        <v>0</v>
      </c>
      <c r="DT13" s="54">
        <f t="shared" si="48"/>
        <v>0</v>
      </c>
      <c r="DU13" s="84">
        <v>0.0</v>
      </c>
      <c r="DV13" s="84">
        <v>0.0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</row>
    <row r="14" ht="19.5" customHeight="1">
      <c r="A14" s="85">
        <v>12.0</v>
      </c>
      <c r="B14" s="62" t="s">
        <v>69</v>
      </c>
      <c r="C14" s="22">
        <v>1582.0</v>
      </c>
      <c r="D14" s="23" t="s">
        <v>57</v>
      </c>
      <c r="E14" s="24" t="s">
        <v>58</v>
      </c>
      <c r="F14" s="63">
        <v>8.0</v>
      </c>
      <c r="G14" s="64">
        <v>172.0</v>
      </c>
      <c r="H14" s="65">
        <v>167.0</v>
      </c>
      <c r="I14" s="49">
        <f t="shared" si="10"/>
        <v>339</v>
      </c>
      <c r="J14" s="63">
        <v>8.0</v>
      </c>
      <c r="K14" s="64">
        <v>165.0</v>
      </c>
      <c r="L14" s="65">
        <v>152.0</v>
      </c>
      <c r="M14" s="50">
        <f t="shared" si="11"/>
        <v>317</v>
      </c>
      <c r="N14" s="63">
        <v>8.0</v>
      </c>
      <c r="O14" s="64">
        <v>176.0</v>
      </c>
      <c r="P14" s="65">
        <v>155.0</v>
      </c>
      <c r="Q14" s="50">
        <f t="shared" si="12"/>
        <v>331</v>
      </c>
      <c r="R14" s="63">
        <v>8.0</v>
      </c>
      <c r="S14" s="64">
        <v>162.0</v>
      </c>
      <c r="T14" s="65">
        <v>173.0</v>
      </c>
      <c r="U14" s="50">
        <f t="shared" si="13"/>
        <v>335</v>
      </c>
      <c r="V14" s="63">
        <v>8.0</v>
      </c>
      <c r="W14" s="64">
        <v>186.0</v>
      </c>
      <c r="X14" s="65">
        <v>149.0</v>
      </c>
      <c r="Y14" s="50">
        <f t="shared" si="14"/>
        <v>335</v>
      </c>
      <c r="Z14" s="51">
        <f t="shared" ref="Z14:AA14" si="123">SUM(G14,K14,O14,S14,W14)</f>
        <v>861</v>
      </c>
      <c r="AA14" s="52">
        <f t="shared" si="123"/>
        <v>796</v>
      </c>
      <c r="AB14" s="50">
        <f t="shared" si="16"/>
        <v>1657</v>
      </c>
      <c r="AC14" s="63">
        <v>8.0</v>
      </c>
      <c r="AD14" s="64">
        <v>177.0</v>
      </c>
      <c r="AE14" s="65">
        <v>145.0</v>
      </c>
      <c r="AF14" s="50">
        <f t="shared" ref="AF14:AF15" si="133">SUM(AD14:AE14)</f>
        <v>322</v>
      </c>
      <c r="AG14" s="63">
        <v>8.0</v>
      </c>
      <c r="AH14" s="64">
        <v>168.0</v>
      </c>
      <c r="AI14" s="65">
        <v>176.0</v>
      </c>
      <c r="AJ14" s="50">
        <f t="shared" si="18"/>
        <v>344</v>
      </c>
      <c r="AK14" s="63">
        <v>8.0</v>
      </c>
      <c r="AL14" s="64">
        <v>157.0</v>
      </c>
      <c r="AM14" s="65">
        <v>173.0</v>
      </c>
      <c r="AN14" s="50">
        <f t="shared" si="19"/>
        <v>330</v>
      </c>
      <c r="AO14" s="51">
        <f t="shared" ref="AO14:AP14" si="124">SUM(AD14,AH14,AL14)</f>
        <v>502</v>
      </c>
      <c r="AP14" s="52">
        <f t="shared" si="124"/>
        <v>494</v>
      </c>
      <c r="AQ14" s="50">
        <f t="shared" si="21"/>
        <v>996</v>
      </c>
      <c r="AR14" s="63">
        <v>7.0</v>
      </c>
      <c r="AS14" s="65">
        <v>170.0</v>
      </c>
      <c r="AT14" s="65">
        <v>153.0</v>
      </c>
      <c r="AU14" s="50">
        <f t="shared" si="22"/>
        <v>323</v>
      </c>
      <c r="AV14" s="63">
        <v>7.0</v>
      </c>
      <c r="AW14" s="64">
        <v>213.0</v>
      </c>
      <c r="AX14" s="65">
        <v>151.0</v>
      </c>
      <c r="AY14" s="50">
        <f t="shared" si="23"/>
        <v>364</v>
      </c>
      <c r="AZ14" s="51">
        <f t="shared" ref="AZ14:BA14" si="125">SUM(AS14,AW14)</f>
        <v>383</v>
      </c>
      <c r="BA14" s="52">
        <f t="shared" si="125"/>
        <v>304</v>
      </c>
      <c r="BB14" s="50">
        <f t="shared" si="25"/>
        <v>687</v>
      </c>
      <c r="BC14" s="63">
        <v>3.0</v>
      </c>
      <c r="BD14" s="65">
        <v>165.0</v>
      </c>
      <c r="BE14" s="66">
        <v>2.0</v>
      </c>
      <c r="BF14" s="65">
        <v>74.0</v>
      </c>
      <c r="BG14" s="66">
        <v>1.0</v>
      </c>
      <c r="BH14" s="65">
        <v>62.0</v>
      </c>
      <c r="BI14" s="53">
        <f t="shared" si="26"/>
        <v>301</v>
      </c>
      <c r="BJ14" s="86">
        <v>156.0</v>
      </c>
      <c r="BK14" s="65">
        <v>145.0</v>
      </c>
      <c r="BL14" s="53">
        <f t="shared" si="27"/>
        <v>301</v>
      </c>
      <c r="BM14" s="63">
        <v>3.0</v>
      </c>
      <c r="BN14" s="65">
        <v>119.0</v>
      </c>
      <c r="BO14" s="66">
        <v>2.0</v>
      </c>
      <c r="BP14" s="65">
        <v>68.0</v>
      </c>
      <c r="BQ14" s="66">
        <v>1.0</v>
      </c>
      <c r="BR14" s="65">
        <v>38.0</v>
      </c>
      <c r="BS14" s="53">
        <f t="shared" si="28"/>
        <v>225</v>
      </c>
      <c r="BT14" s="86">
        <v>106.0</v>
      </c>
      <c r="BU14" s="65">
        <v>119.0</v>
      </c>
      <c r="BV14" s="53">
        <f t="shared" si="29"/>
        <v>225</v>
      </c>
      <c r="BW14" s="33">
        <f t="shared" ref="BW14:BX14" si="126">SUM(BJ14,BT14)</f>
        <v>262</v>
      </c>
      <c r="BX14" s="54">
        <f t="shared" si="126"/>
        <v>264</v>
      </c>
      <c r="BY14" s="49">
        <f t="shared" si="31"/>
        <v>526</v>
      </c>
      <c r="BZ14" s="87">
        <v>739.0</v>
      </c>
      <c r="CA14" s="65">
        <v>740.0</v>
      </c>
      <c r="CB14" s="67">
        <v>384.0</v>
      </c>
      <c r="CC14" s="65">
        <v>342.0</v>
      </c>
      <c r="CD14" s="67">
        <v>184.0</v>
      </c>
      <c r="CE14" s="65">
        <v>171.0</v>
      </c>
      <c r="CF14" s="67">
        <v>11.0</v>
      </c>
      <c r="CG14" s="65">
        <v>16.0</v>
      </c>
      <c r="CH14" s="67">
        <v>620.0</v>
      </c>
      <c r="CI14" s="65">
        <v>528.0</v>
      </c>
      <c r="CJ14" s="67">
        <v>44.0</v>
      </c>
      <c r="CK14" s="65">
        <v>38.0</v>
      </c>
      <c r="CL14" s="67">
        <v>26.0</v>
      </c>
      <c r="CM14" s="65">
        <v>23.0</v>
      </c>
      <c r="CN14" s="35">
        <f t="shared" ref="CN14:CO14" si="127">SUM(BZ14,CB14,CD14,CF14,CH14,CJ14,CL14)</f>
        <v>2008</v>
      </c>
      <c r="CO14" s="56">
        <f t="shared" si="127"/>
        <v>1858</v>
      </c>
      <c r="CP14" s="36">
        <f t="shared" si="33"/>
        <v>3866</v>
      </c>
      <c r="CQ14" s="56">
        <f t="shared" ref="CQ14:CR14" si="128">SUM(Z14,AO14,AZ14,BW14)</f>
        <v>2008</v>
      </c>
      <c r="CR14" s="56">
        <f t="shared" si="128"/>
        <v>1858</v>
      </c>
      <c r="CS14" s="37">
        <f t="shared" ref="CS14:CS15" si="139">SUM(I14,M14,Q14,U14,Y14,AF14,AJ14,AN14,AU14,AY14,BI14,BS14)</f>
        <v>3866</v>
      </c>
      <c r="CT14" s="88">
        <v>802.0</v>
      </c>
      <c r="CU14" s="65">
        <v>814.0</v>
      </c>
      <c r="CV14" s="59">
        <f t="shared" ref="CV14:CV15" si="140">SUM(CT14+CU14)</f>
        <v>1616</v>
      </c>
      <c r="CW14" s="88">
        <v>56.0</v>
      </c>
      <c r="CX14" s="65">
        <v>49.0</v>
      </c>
      <c r="CY14" s="59">
        <f t="shared" ref="CY14:CY15" si="141">SUM(CW14+CX14)</f>
        <v>105</v>
      </c>
      <c r="CZ14" s="88">
        <v>378.0</v>
      </c>
      <c r="DA14" s="65">
        <v>331.0</v>
      </c>
      <c r="DB14" s="59">
        <f t="shared" ref="DB14:DB15" si="142">SUM(CZ14+DA14)</f>
        <v>709</v>
      </c>
      <c r="DC14" s="88">
        <v>94.0</v>
      </c>
      <c r="DD14" s="65">
        <v>65.0</v>
      </c>
      <c r="DE14" s="59">
        <f t="shared" si="39"/>
        <v>159</v>
      </c>
      <c r="DF14" s="88">
        <v>678.0</v>
      </c>
      <c r="DG14" s="65">
        <v>599.0</v>
      </c>
      <c r="DH14" s="59">
        <f t="shared" ref="DH14:DH15" si="143">SUM(DF14+DG14)</f>
        <v>1277</v>
      </c>
      <c r="DI14" s="57"/>
      <c r="DJ14" s="48"/>
      <c r="DK14" s="59">
        <f t="shared" si="97"/>
        <v>0</v>
      </c>
      <c r="DL14" s="60">
        <f t="shared" ref="DL14:DM14" si="129">SUM(CT14+CW14+CZ14+DC14+DF14+DI14)</f>
        <v>2008</v>
      </c>
      <c r="DM14" s="61">
        <f t="shared" si="129"/>
        <v>1858</v>
      </c>
      <c r="DN14" s="28">
        <f t="shared" si="43"/>
        <v>3866</v>
      </c>
      <c r="DO14" s="43">
        <f t="shared" ref="DO14:DP14" si="130">SUM(CQ14-DL14)</f>
        <v>0</v>
      </c>
      <c r="DP14" s="43">
        <f t="shared" si="130"/>
        <v>0</v>
      </c>
      <c r="DQ14" s="60">
        <f t="shared" si="45"/>
        <v>3866</v>
      </c>
      <c r="DR14" s="33">
        <f t="shared" si="46"/>
        <v>3866</v>
      </c>
      <c r="DS14" s="54">
        <f t="shared" si="47"/>
        <v>0</v>
      </c>
      <c r="DT14" s="54">
        <f t="shared" si="48"/>
        <v>0</v>
      </c>
      <c r="DU14" s="49">
        <f t="shared" ref="DU14:DV14" si="131">SUM(CN14-CQ14)</f>
        <v>0</v>
      </c>
      <c r="DV14" s="49">
        <f t="shared" si="131"/>
        <v>0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</row>
    <row r="15" ht="19.5" customHeight="1">
      <c r="A15" s="20">
        <f>9</f>
        <v>9</v>
      </c>
      <c r="B15" s="62" t="s">
        <v>70</v>
      </c>
      <c r="C15" s="22">
        <v>1583.0</v>
      </c>
      <c r="D15" s="23" t="s">
        <v>57</v>
      </c>
      <c r="E15" s="24" t="s">
        <v>58</v>
      </c>
      <c r="F15" s="89">
        <v>4.0</v>
      </c>
      <c r="G15" s="90">
        <v>90.0</v>
      </c>
      <c r="H15" s="91">
        <v>98.0</v>
      </c>
      <c r="I15" s="49">
        <f t="shared" si="10"/>
        <v>188</v>
      </c>
      <c r="J15" s="89">
        <v>4.0</v>
      </c>
      <c r="K15" s="90">
        <v>102.0</v>
      </c>
      <c r="L15" s="91">
        <v>90.0</v>
      </c>
      <c r="M15" s="50">
        <f t="shared" si="11"/>
        <v>192</v>
      </c>
      <c r="N15" s="89">
        <v>4.0</v>
      </c>
      <c r="O15" s="90">
        <v>103.0</v>
      </c>
      <c r="P15" s="91">
        <v>85.0</v>
      </c>
      <c r="Q15" s="50">
        <f t="shared" si="12"/>
        <v>188</v>
      </c>
      <c r="R15" s="89">
        <v>4.0</v>
      </c>
      <c r="S15" s="90">
        <v>114.0</v>
      </c>
      <c r="T15" s="91">
        <v>91.0</v>
      </c>
      <c r="U15" s="50">
        <f t="shared" si="13"/>
        <v>205</v>
      </c>
      <c r="V15" s="89">
        <v>4.0</v>
      </c>
      <c r="W15" s="90">
        <v>103.0</v>
      </c>
      <c r="X15" s="90">
        <v>92.0</v>
      </c>
      <c r="Y15" s="50">
        <f t="shared" si="14"/>
        <v>195</v>
      </c>
      <c r="Z15" s="51">
        <f t="shared" ref="Z15:AA15" si="132">SUM(G15,K15,O15,S15,W15)</f>
        <v>512</v>
      </c>
      <c r="AA15" s="52">
        <f t="shared" si="132"/>
        <v>456</v>
      </c>
      <c r="AB15" s="50">
        <f t="shared" si="16"/>
        <v>968</v>
      </c>
      <c r="AC15" s="89">
        <v>4.0</v>
      </c>
      <c r="AD15" s="90">
        <v>109.0</v>
      </c>
      <c r="AE15" s="91">
        <v>91.0</v>
      </c>
      <c r="AF15" s="50">
        <f t="shared" si="133"/>
        <v>200</v>
      </c>
      <c r="AG15" s="89">
        <v>4.0</v>
      </c>
      <c r="AH15" s="90">
        <v>113.0</v>
      </c>
      <c r="AI15" s="91">
        <v>91.0</v>
      </c>
      <c r="AJ15" s="50">
        <f t="shared" si="18"/>
        <v>204</v>
      </c>
      <c r="AK15" s="89">
        <v>4.0</v>
      </c>
      <c r="AL15" s="90">
        <v>104.0</v>
      </c>
      <c r="AM15" s="91">
        <v>105.0</v>
      </c>
      <c r="AN15" s="50">
        <f t="shared" si="19"/>
        <v>209</v>
      </c>
      <c r="AO15" s="51">
        <f t="shared" ref="AO15:AP15" si="134">SUM(AD15,AH15,AL15)</f>
        <v>326</v>
      </c>
      <c r="AP15" s="52">
        <f t="shared" si="134"/>
        <v>287</v>
      </c>
      <c r="AQ15" s="50">
        <f t="shared" si="21"/>
        <v>613</v>
      </c>
      <c r="AR15" s="89">
        <v>4.0</v>
      </c>
      <c r="AS15" s="90">
        <v>118.0</v>
      </c>
      <c r="AT15" s="91">
        <v>89.0</v>
      </c>
      <c r="AU15" s="50">
        <f t="shared" si="22"/>
        <v>207</v>
      </c>
      <c r="AV15" s="89">
        <v>4.0</v>
      </c>
      <c r="AW15" s="90">
        <v>106.0</v>
      </c>
      <c r="AX15" s="91">
        <v>98.0</v>
      </c>
      <c r="AY15" s="50">
        <f t="shared" si="23"/>
        <v>204</v>
      </c>
      <c r="AZ15" s="51">
        <f t="shared" ref="AZ15:BA15" si="135">SUM(AS15,AW15)</f>
        <v>224</v>
      </c>
      <c r="BA15" s="52">
        <f t="shared" si="135"/>
        <v>187</v>
      </c>
      <c r="BB15" s="50">
        <f t="shared" si="25"/>
        <v>411</v>
      </c>
      <c r="BC15" s="89">
        <v>1.0</v>
      </c>
      <c r="BD15" s="91">
        <v>65.0</v>
      </c>
      <c r="BE15" s="92">
        <v>1.0</v>
      </c>
      <c r="BF15" s="91">
        <v>52.0</v>
      </c>
      <c r="BG15" s="92">
        <v>1.0</v>
      </c>
      <c r="BH15" s="91">
        <v>41.0</v>
      </c>
      <c r="BI15" s="53">
        <f t="shared" si="26"/>
        <v>158</v>
      </c>
      <c r="BJ15" s="93">
        <v>77.0</v>
      </c>
      <c r="BK15" s="91">
        <v>81.0</v>
      </c>
      <c r="BL15" s="53">
        <f t="shared" si="27"/>
        <v>158</v>
      </c>
      <c r="BM15" s="89">
        <v>1.0</v>
      </c>
      <c r="BN15" s="91">
        <v>54.0</v>
      </c>
      <c r="BO15" s="92">
        <v>1.0</v>
      </c>
      <c r="BP15" s="91">
        <v>33.0</v>
      </c>
      <c r="BQ15" s="92">
        <v>1.0</v>
      </c>
      <c r="BR15" s="91">
        <v>25.0</v>
      </c>
      <c r="BS15" s="53">
        <f t="shared" si="28"/>
        <v>112</v>
      </c>
      <c r="BT15" s="93">
        <v>56.0</v>
      </c>
      <c r="BU15" s="91">
        <v>56.0</v>
      </c>
      <c r="BV15" s="53">
        <f t="shared" si="29"/>
        <v>112</v>
      </c>
      <c r="BW15" s="33">
        <f t="shared" ref="BW15:BX15" si="136">SUM(BJ15,BT15)</f>
        <v>133</v>
      </c>
      <c r="BX15" s="54">
        <f t="shared" si="136"/>
        <v>137</v>
      </c>
      <c r="BY15" s="49">
        <f t="shared" si="31"/>
        <v>270</v>
      </c>
      <c r="BZ15" s="94">
        <v>496.0</v>
      </c>
      <c r="CA15" s="91">
        <v>477.0</v>
      </c>
      <c r="CB15" s="95">
        <v>187.0</v>
      </c>
      <c r="CC15" s="91">
        <v>136.0</v>
      </c>
      <c r="CD15" s="95">
        <v>147.0</v>
      </c>
      <c r="CE15" s="91">
        <v>126.0</v>
      </c>
      <c r="CF15" s="95">
        <v>2.0</v>
      </c>
      <c r="CG15" s="91">
        <v>0.0</v>
      </c>
      <c r="CH15" s="95">
        <v>352.0</v>
      </c>
      <c r="CI15" s="91">
        <v>319.0</v>
      </c>
      <c r="CJ15" s="95">
        <v>9.0</v>
      </c>
      <c r="CK15" s="91">
        <v>8.0</v>
      </c>
      <c r="CL15" s="95">
        <v>2.0</v>
      </c>
      <c r="CM15" s="91">
        <v>1.0</v>
      </c>
      <c r="CN15" s="35">
        <f t="shared" ref="CN15:CO15" si="137">SUM(BZ15,CB15,CD15,CF15,CH15,CJ15,CL15)</f>
        <v>1195</v>
      </c>
      <c r="CO15" s="56">
        <f t="shared" si="137"/>
        <v>1067</v>
      </c>
      <c r="CP15" s="36">
        <f t="shared" si="33"/>
        <v>2262</v>
      </c>
      <c r="CQ15" s="56">
        <f t="shared" ref="CQ15:CR15" si="138">SUM(Z15,AO15,AZ15,BW15)</f>
        <v>1195</v>
      </c>
      <c r="CR15" s="56">
        <f t="shared" si="138"/>
        <v>1067</v>
      </c>
      <c r="CS15" s="37">
        <f t="shared" si="139"/>
        <v>2262</v>
      </c>
      <c r="CT15" s="96">
        <v>249.0</v>
      </c>
      <c r="CU15" s="91">
        <v>211.0</v>
      </c>
      <c r="CV15" s="59">
        <f t="shared" si="140"/>
        <v>460</v>
      </c>
      <c r="CW15" s="96">
        <v>119.0</v>
      </c>
      <c r="CX15" s="91">
        <v>100.0</v>
      </c>
      <c r="CY15" s="59">
        <f t="shared" si="141"/>
        <v>219</v>
      </c>
      <c r="CZ15" s="96">
        <v>477.0</v>
      </c>
      <c r="DA15" s="91">
        <v>411.0</v>
      </c>
      <c r="DB15" s="59">
        <f t="shared" si="142"/>
        <v>888</v>
      </c>
      <c r="DC15" s="96">
        <v>72.0</v>
      </c>
      <c r="DD15" s="91">
        <v>63.0</v>
      </c>
      <c r="DE15" s="59">
        <f t="shared" si="39"/>
        <v>135</v>
      </c>
      <c r="DF15" s="96">
        <v>278.0</v>
      </c>
      <c r="DG15" s="91">
        <v>282.0</v>
      </c>
      <c r="DH15" s="59">
        <f t="shared" si="143"/>
        <v>560</v>
      </c>
      <c r="DI15" s="57">
        <v>0.0</v>
      </c>
      <c r="DJ15" s="58">
        <v>0.0</v>
      </c>
      <c r="DK15" s="59">
        <f t="shared" si="97"/>
        <v>0</v>
      </c>
      <c r="DL15" s="60">
        <f t="shared" ref="DL15:DM15" si="144">SUM(CT15+CW15+CZ15+DC15+DF15+DI15)</f>
        <v>1195</v>
      </c>
      <c r="DM15" s="61">
        <f t="shared" si="144"/>
        <v>1067</v>
      </c>
      <c r="DN15" s="28">
        <f t="shared" si="43"/>
        <v>2262</v>
      </c>
      <c r="DO15" s="43">
        <f t="shared" ref="DO15:DP15" si="145">SUM(CQ15-DL15)</f>
        <v>0</v>
      </c>
      <c r="DP15" s="43">
        <f t="shared" si="145"/>
        <v>0</v>
      </c>
      <c r="DQ15" s="60">
        <f t="shared" si="45"/>
        <v>2262</v>
      </c>
      <c r="DR15" s="33">
        <f t="shared" si="46"/>
        <v>2262</v>
      </c>
      <c r="DS15" s="97">
        <v>0.0</v>
      </c>
      <c r="DT15" s="97">
        <v>0.0</v>
      </c>
      <c r="DU15" s="84">
        <v>0.0</v>
      </c>
      <c r="DV15" s="84">
        <v>0.0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</row>
    <row r="16" ht="19.5" customHeight="1">
      <c r="A16" s="20">
        <v>14.0</v>
      </c>
      <c r="B16" s="62" t="s">
        <v>71</v>
      </c>
      <c r="C16" s="22">
        <v>2080.0</v>
      </c>
      <c r="D16" s="23" t="s">
        <v>57</v>
      </c>
      <c r="E16" s="24" t="s">
        <v>58</v>
      </c>
      <c r="F16" s="63">
        <v>1.0</v>
      </c>
      <c r="G16" s="64">
        <v>28.0</v>
      </c>
      <c r="H16" s="65">
        <v>21.0</v>
      </c>
      <c r="I16" s="98">
        <v>49.0</v>
      </c>
      <c r="J16" s="66">
        <v>1.0</v>
      </c>
      <c r="K16" s="64">
        <v>25.0</v>
      </c>
      <c r="L16" s="65">
        <v>21.0</v>
      </c>
      <c r="M16" s="98">
        <v>46.0</v>
      </c>
      <c r="N16" s="66">
        <v>1.0</v>
      </c>
      <c r="O16" s="64">
        <v>26.0</v>
      </c>
      <c r="P16" s="65">
        <v>26.0</v>
      </c>
      <c r="Q16" s="98">
        <v>52.0</v>
      </c>
      <c r="R16" s="66">
        <v>1.0</v>
      </c>
      <c r="S16" s="64">
        <v>21.0</v>
      </c>
      <c r="T16" s="65">
        <v>24.0</v>
      </c>
      <c r="U16" s="98">
        <v>45.0</v>
      </c>
      <c r="V16" s="66">
        <v>1.0</v>
      </c>
      <c r="W16" s="64">
        <v>35.0</v>
      </c>
      <c r="X16" s="65">
        <v>23.0</v>
      </c>
      <c r="Y16" s="98">
        <v>58.0</v>
      </c>
      <c r="Z16" s="99">
        <v>135.0</v>
      </c>
      <c r="AA16" s="100">
        <v>115.0</v>
      </c>
      <c r="AB16" s="98">
        <v>250.0</v>
      </c>
      <c r="AC16" s="66">
        <v>1.0</v>
      </c>
      <c r="AD16" s="64">
        <v>30.0</v>
      </c>
      <c r="AE16" s="65">
        <v>26.0</v>
      </c>
      <c r="AF16" s="98">
        <v>56.0</v>
      </c>
      <c r="AG16" s="66">
        <v>1.0</v>
      </c>
      <c r="AH16" s="64">
        <v>25.0</v>
      </c>
      <c r="AI16" s="65">
        <v>19.0</v>
      </c>
      <c r="AJ16" s="98">
        <v>44.0</v>
      </c>
      <c r="AK16" s="66">
        <v>1.0</v>
      </c>
      <c r="AL16" s="64">
        <v>27.0</v>
      </c>
      <c r="AM16" s="65">
        <v>21.0</v>
      </c>
      <c r="AN16" s="98">
        <v>48.0</v>
      </c>
      <c r="AO16" s="99">
        <v>82.0</v>
      </c>
      <c r="AP16" s="100">
        <v>66.0</v>
      </c>
      <c r="AQ16" s="98">
        <v>148.0</v>
      </c>
      <c r="AR16" s="66">
        <v>1.0</v>
      </c>
      <c r="AS16" s="64">
        <v>23.0</v>
      </c>
      <c r="AT16" s="65">
        <v>20.0</v>
      </c>
      <c r="AU16" s="98">
        <v>43.0</v>
      </c>
      <c r="AV16" s="66">
        <v>1.0</v>
      </c>
      <c r="AW16" s="64">
        <v>22.0</v>
      </c>
      <c r="AX16" s="65">
        <v>22.0</v>
      </c>
      <c r="AY16" s="98">
        <v>44.0</v>
      </c>
      <c r="AZ16" s="99">
        <v>45.0</v>
      </c>
      <c r="BA16" s="100">
        <v>42.0</v>
      </c>
      <c r="BB16" s="98">
        <v>87.0</v>
      </c>
      <c r="BC16" s="66">
        <v>1.0</v>
      </c>
      <c r="BD16" s="65">
        <v>40.0</v>
      </c>
      <c r="BE16" s="66">
        <v>0.0</v>
      </c>
      <c r="BF16" s="65">
        <v>0.0</v>
      </c>
      <c r="BG16" s="66">
        <v>0.0</v>
      </c>
      <c r="BH16" s="65">
        <v>0.0</v>
      </c>
      <c r="BI16" s="101">
        <v>40.0</v>
      </c>
      <c r="BJ16" s="64">
        <v>16.0</v>
      </c>
      <c r="BK16" s="65">
        <v>24.0</v>
      </c>
      <c r="BL16" s="101">
        <v>40.0</v>
      </c>
      <c r="BM16" s="66">
        <v>1.0</v>
      </c>
      <c r="BN16" s="65">
        <v>40.0</v>
      </c>
      <c r="BO16" s="66">
        <v>0.0</v>
      </c>
      <c r="BP16" s="65">
        <v>0.0</v>
      </c>
      <c r="BQ16" s="66">
        <v>0.0</v>
      </c>
      <c r="BR16" s="65">
        <v>0.0</v>
      </c>
      <c r="BS16" s="101">
        <v>40.0</v>
      </c>
      <c r="BT16" s="64">
        <v>20.0</v>
      </c>
      <c r="BU16" s="65">
        <v>20.0</v>
      </c>
      <c r="BV16" s="101">
        <v>40.0</v>
      </c>
      <c r="BW16" s="99">
        <v>36.0</v>
      </c>
      <c r="BX16" s="100">
        <v>44.0</v>
      </c>
      <c r="BY16" s="98">
        <v>80.0</v>
      </c>
      <c r="BZ16" s="67">
        <v>57.0</v>
      </c>
      <c r="CA16" s="65">
        <v>55.0</v>
      </c>
      <c r="CB16" s="67">
        <v>32.0</v>
      </c>
      <c r="CC16" s="65">
        <v>29.0</v>
      </c>
      <c r="CD16" s="67">
        <v>47.0</v>
      </c>
      <c r="CE16" s="65">
        <v>50.0</v>
      </c>
      <c r="CF16" s="67">
        <v>1.0</v>
      </c>
      <c r="CG16" s="65">
        <v>0.0</v>
      </c>
      <c r="CH16" s="67">
        <v>160.0</v>
      </c>
      <c r="CI16" s="65">
        <v>132.0</v>
      </c>
      <c r="CJ16" s="67">
        <v>1.0</v>
      </c>
      <c r="CK16" s="65">
        <v>1.0</v>
      </c>
      <c r="CL16" s="67">
        <v>0.0</v>
      </c>
      <c r="CM16" s="65">
        <v>0.0</v>
      </c>
      <c r="CN16" s="102">
        <v>298.0</v>
      </c>
      <c r="CO16" s="102">
        <v>267.0</v>
      </c>
      <c r="CP16" s="103">
        <v>565.0</v>
      </c>
      <c r="CQ16" s="102">
        <v>298.0</v>
      </c>
      <c r="CR16" s="102">
        <v>267.0</v>
      </c>
      <c r="CS16" s="104">
        <v>565.0</v>
      </c>
      <c r="CT16" s="68">
        <v>40.0</v>
      </c>
      <c r="CU16" s="69">
        <v>38.0</v>
      </c>
      <c r="CV16" s="105">
        <v>78.0</v>
      </c>
      <c r="CW16" s="68">
        <v>15.0</v>
      </c>
      <c r="CX16" s="69">
        <v>22.0</v>
      </c>
      <c r="CY16" s="105">
        <v>37.0</v>
      </c>
      <c r="CZ16" s="68">
        <v>131.0</v>
      </c>
      <c r="DA16" s="69">
        <v>107.0</v>
      </c>
      <c r="DB16" s="105">
        <v>238.0</v>
      </c>
      <c r="DC16" s="68">
        <v>53.0</v>
      </c>
      <c r="DD16" s="69">
        <v>46.0</v>
      </c>
      <c r="DE16" s="105">
        <v>99.0</v>
      </c>
      <c r="DF16" s="68">
        <v>59.0</v>
      </c>
      <c r="DG16" s="69">
        <v>54.0</v>
      </c>
      <c r="DH16" s="105">
        <v>113.0</v>
      </c>
      <c r="DI16" s="68">
        <v>0.0</v>
      </c>
      <c r="DJ16" s="69">
        <v>0.0</v>
      </c>
      <c r="DK16" s="105">
        <v>0.0</v>
      </c>
      <c r="DL16" s="60">
        <f t="shared" ref="DL16:DM16" si="146">SUM(CT16+CW16+CZ16+DC16+DF16+DI16)</f>
        <v>298</v>
      </c>
      <c r="DM16" s="61">
        <f t="shared" si="146"/>
        <v>267</v>
      </c>
      <c r="DN16" s="28">
        <f t="shared" si="43"/>
        <v>565</v>
      </c>
      <c r="DO16" s="43">
        <f t="shared" ref="DO16:DP16" si="147">SUM(CQ16-DL16)</f>
        <v>0</v>
      </c>
      <c r="DP16" s="43">
        <f t="shared" si="147"/>
        <v>0</v>
      </c>
      <c r="DQ16" s="60">
        <f t="shared" si="45"/>
        <v>565</v>
      </c>
      <c r="DR16" s="33">
        <f t="shared" si="46"/>
        <v>565</v>
      </c>
      <c r="DS16" s="54">
        <f t="shared" ref="DS16:DS38" si="154">SUM(CP16-CS16)</f>
        <v>0</v>
      </c>
      <c r="DT16" s="54">
        <f t="shared" ref="DT16:DT30" si="155">SUM(CP16-DN16)</f>
        <v>0</v>
      </c>
      <c r="DU16" s="49">
        <f t="shared" ref="DU16:DV16" si="148">SUM(CN16-CQ16)</f>
        <v>0</v>
      </c>
      <c r="DV16" s="49">
        <f t="shared" si="148"/>
        <v>0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</row>
    <row r="17" ht="19.5" customHeight="1">
      <c r="A17" s="106">
        <v>15.0</v>
      </c>
      <c r="B17" s="107" t="s">
        <v>72</v>
      </c>
      <c r="C17" s="108">
        <v>2081.0</v>
      </c>
      <c r="D17" s="109" t="s">
        <v>57</v>
      </c>
      <c r="E17" s="110" t="s">
        <v>58</v>
      </c>
      <c r="F17" s="66">
        <v>1.0</v>
      </c>
      <c r="G17" s="64">
        <v>29.0</v>
      </c>
      <c r="H17" s="65">
        <v>17.0</v>
      </c>
      <c r="I17" s="49">
        <f>SUM(G17:H17)</f>
        <v>46</v>
      </c>
      <c r="J17" s="66">
        <v>1.0</v>
      </c>
      <c r="K17" s="64">
        <v>27.0</v>
      </c>
      <c r="L17" s="65">
        <v>23.0</v>
      </c>
      <c r="M17" s="50">
        <f>SUM(K17:L17)</f>
        <v>50</v>
      </c>
      <c r="N17" s="66">
        <v>1.0</v>
      </c>
      <c r="O17" s="64">
        <v>37.0</v>
      </c>
      <c r="P17" s="65">
        <v>22.0</v>
      </c>
      <c r="Q17" s="50">
        <f>SUM(O17:P17)</f>
        <v>59</v>
      </c>
      <c r="R17" s="66">
        <v>1.0</v>
      </c>
      <c r="S17" s="64">
        <v>26.0</v>
      </c>
      <c r="T17" s="65">
        <v>26.0</v>
      </c>
      <c r="U17" s="50">
        <f>SUM(S17:T17)</f>
        <v>52</v>
      </c>
      <c r="V17" s="66">
        <v>1.0</v>
      </c>
      <c r="W17" s="64">
        <v>28.0</v>
      </c>
      <c r="X17" s="65">
        <v>27.0</v>
      </c>
      <c r="Y17" s="50">
        <f t="shared" ref="Y17:Y20" si="157">SUM(W17:X17)</f>
        <v>55</v>
      </c>
      <c r="Z17" s="99">
        <v>147.0</v>
      </c>
      <c r="AA17" s="100">
        <v>115.0</v>
      </c>
      <c r="AB17" s="50">
        <f t="shared" ref="AB17:AB20" si="159">SUM(Z17:AA17)</f>
        <v>262</v>
      </c>
      <c r="AC17" s="66">
        <v>1.0</v>
      </c>
      <c r="AD17" s="64">
        <v>33.0</v>
      </c>
      <c r="AE17" s="65">
        <v>18.0</v>
      </c>
      <c r="AF17" s="50">
        <f>SUM(AD17:AE17)</f>
        <v>51</v>
      </c>
      <c r="AG17" s="66">
        <v>1.0</v>
      </c>
      <c r="AH17" s="64">
        <v>27.0</v>
      </c>
      <c r="AI17" s="65">
        <v>24.0</v>
      </c>
      <c r="AJ17" s="50">
        <f>SUM(AH17:AI17)</f>
        <v>51</v>
      </c>
      <c r="AK17" s="66">
        <v>1.0</v>
      </c>
      <c r="AL17" s="64">
        <v>32.0</v>
      </c>
      <c r="AM17" s="65">
        <v>19.0</v>
      </c>
      <c r="AN17" s="50">
        <f t="shared" ref="AN17:AN20" si="160">SUM(AL17:AM17)</f>
        <v>51</v>
      </c>
      <c r="AO17" s="99">
        <v>92.0</v>
      </c>
      <c r="AP17" s="100">
        <v>61.0</v>
      </c>
      <c r="AQ17" s="50">
        <f t="shared" ref="AQ17:AQ20" si="162">SUM(AO17:AP17)</f>
        <v>153</v>
      </c>
      <c r="AR17" s="66">
        <v>1.0</v>
      </c>
      <c r="AS17" s="64">
        <v>26.0</v>
      </c>
      <c r="AT17" s="65">
        <v>24.0</v>
      </c>
      <c r="AU17" s="50">
        <f>SUM(AS17:AT17)</f>
        <v>50</v>
      </c>
      <c r="AV17" s="66">
        <v>1.0</v>
      </c>
      <c r="AW17" s="64">
        <v>28.0</v>
      </c>
      <c r="AX17" s="65">
        <v>20.0</v>
      </c>
      <c r="AY17" s="50">
        <f>SUM(AW17:AX17)</f>
        <v>48</v>
      </c>
      <c r="AZ17" s="99">
        <v>54.0</v>
      </c>
      <c r="BA17" s="100">
        <v>44.0</v>
      </c>
      <c r="BB17" s="50">
        <f t="shared" ref="BB17:BB20" si="164">SUM(AZ17:BA17)</f>
        <v>98</v>
      </c>
      <c r="BC17" s="66">
        <v>1.0</v>
      </c>
      <c r="BD17" s="65">
        <v>32.0</v>
      </c>
      <c r="BE17" s="66">
        <v>0.0</v>
      </c>
      <c r="BF17" s="65">
        <v>0.0</v>
      </c>
      <c r="BG17" s="66">
        <v>1.0</v>
      </c>
      <c r="BH17" s="65">
        <v>15.0</v>
      </c>
      <c r="BI17" s="53">
        <f t="shared" ref="BI17:BI34" si="165">SUM(BD17,BF17,BH17)</f>
        <v>47</v>
      </c>
      <c r="BJ17" s="64">
        <v>22.0</v>
      </c>
      <c r="BK17" s="65">
        <v>25.0</v>
      </c>
      <c r="BL17" s="53">
        <f t="shared" ref="BL17:BL28" si="166">SUM(BJ17:BK17)</f>
        <v>47</v>
      </c>
      <c r="BM17" s="66">
        <v>1.0</v>
      </c>
      <c r="BN17" s="65">
        <v>38.0</v>
      </c>
      <c r="BO17" s="66">
        <v>0.0</v>
      </c>
      <c r="BP17" s="65">
        <v>0.0</v>
      </c>
      <c r="BQ17" s="66">
        <v>1.0</v>
      </c>
      <c r="BR17" s="65">
        <v>11.0</v>
      </c>
      <c r="BS17" s="53">
        <f t="shared" ref="BS17:BS30" si="167">SUM(BN17,BP17,BR17)</f>
        <v>49</v>
      </c>
      <c r="BT17" s="64">
        <v>24.0</v>
      </c>
      <c r="BU17" s="65">
        <v>25.0</v>
      </c>
      <c r="BV17" s="53">
        <f t="shared" ref="BV17:BV30" si="168">SUM(BT17:BU17)</f>
        <v>49</v>
      </c>
      <c r="BW17" s="33">
        <f t="shared" ref="BW17:BX17" si="149">SUM(BJ17,BT17)</f>
        <v>46</v>
      </c>
      <c r="BX17" s="54">
        <f t="shared" si="149"/>
        <v>50</v>
      </c>
      <c r="BY17" s="49">
        <f t="shared" ref="BY17:BY32" si="170">SUM(BI17,BS17)</f>
        <v>96</v>
      </c>
      <c r="BZ17" s="67">
        <v>85.0</v>
      </c>
      <c r="CA17" s="65">
        <v>51.0</v>
      </c>
      <c r="CB17" s="67">
        <v>39.0</v>
      </c>
      <c r="CC17" s="65">
        <v>29.0</v>
      </c>
      <c r="CD17" s="67">
        <v>123.0</v>
      </c>
      <c r="CE17" s="65">
        <v>97.0</v>
      </c>
      <c r="CF17" s="67">
        <v>0.0</v>
      </c>
      <c r="CG17" s="65">
        <v>1.0</v>
      </c>
      <c r="CH17" s="67">
        <v>80.0</v>
      </c>
      <c r="CI17" s="65">
        <v>75.0</v>
      </c>
      <c r="CJ17" s="67">
        <v>12.0</v>
      </c>
      <c r="CK17" s="65">
        <v>17.0</v>
      </c>
      <c r="CL17" s="67">
        <v>0.0</v>
      </c>
      <c r="CM17" s="65">
        <v>0.0</v>
      </c>
      <c r="CN17" s="35">
        <f t="shared" ref="CN17:CO17" si="150">SUM(BZ17,CB17,CD17,CF17,CH17,CJ17,CL17)</f>
        <v>339</v>
      </c>
      <c r="CO17" s="56">
        <f t="shared" si="150"/>
        <v>270</v>
      </c>
      <c r="CP17" s="36">
        <f t="shared" ref="CP17:CP38" si="172">SUM(CN17:CO17)</f>
        <v>609</v>
      </c>
      <c r="CQ17" s="56">
        <f t="shared" ref="CQ17:CR17" si="151">SUM(Z17,AO17,AZ17,BW17)</f>
        <v>339</v>
      </c>
      <c r="CR17" s="56">
        <f t="shared" si="151"/>
        <v>270</v>
      </c>
      <c r="CS17" s="37">
        <f t="shared" ref="CS17:CS38" si="174">SUM(I17,M17,Q17,U17,Y17,AF17,AJ17,AN17,AU17,AY17,BI17,BS17)</f>
        <v>609</v>
      </c>
      <c r="CT17" s="68">
        <v>57.0</v>
      </c>
      <c r="CU17" s="69">
        <v>43.0</v>
      </c>
      <c r="CV17" s="59">
        <f>SUM(CT17+CU17)</f>
        <v>100</v>
      </c>
      <c r="CW17" s="68">
        <v>12.0</v>
      </c>
      <c r="CX17" s="69">
        <v>4.0</v>
      </c>
      <c r="CY17" s="59">
        <f>SUM(CW17+CX17)</f>
        <v>16</v>
      </c>
      <c r="CZ17" s="68">
        <v>189.0</v>
      </c>
      <c r="DA17" s="69">
        <v>158.0</v>
      </c>
      <c r="DB17" s="59">
        <f>SUM(CZ17+DA17)</f>
        <v>347</v>
      </c>
      <c r="DC17" s="68">
        <v>20.0</v>
      </c>
      <c r="DD17" s="69">
        <v>13.0</v>
      </c>
      <c r="DE17" s="59">
        <f>SUM(DC17+DD17)</f>
        <v>33</v>
      </c>
      <c r="DF17" s="68">
        <v>61.0</v>
      </c>
      <c r="DG17" s="69">
        <v>52.0</v>
      </c>
      <c r="DH17" s="59">
        <f>SUM(DF17+DG17)</f>
        <v>113</v>
      </c>
      <c r="DI17" s="68">
        <v>0.0</v>
      </c>
      <c r="DJ17" s="69">
        <v>0.0</v>
      </c>
      <c r="DK17" s="59">
        <f>SUM(DI17+DJ17)</f>
        <v>0</v>
      </c>
      <c r="DL17" s="60">
        <f t="shared" ref="DL17:DM17" si="152">SUM(CT17+CW17+CZ17+DC17+DF17+DI17)</f>
        <v>339</v>
      </c>
      <c r="DM17" s="61">
        <f t="shared" si="152"/>
        <v>270</v>
      </c>
      <c r="DN17" s="28">
        <f t="shared" si="43"/>
        <v>609</v>
      </c>
      <c r="DO17" s="43">
        <f t="shared" ref="DO17:DP17" si="153">SUM(CQ17-DL17)</f>
        <v>0</v>
      </c>
      <c r="DP17" s="43">
        <f t="shared" si="153"/>
        <v>0</v>
      </c>
      <c r="DQ17" s="60">
        <f t="shared" si="45"/>
        <v>609</v>
      </c>
      <c r="DR17" s="33">
        <f t="shared" si="46"/>
        <v>609</v>
      </c>
      <c r="DS17" s="54">
        <f t="shared" si="154"/>
        <v>0</v>
      </c>
      <c r="DT17" s="54">
        <f t="shared" si="155"/>
        <v>0</v>
      </c>
      <c r="DU17" s="49">
        <f t="shared" ref="DU17:DV17" si="156">SUM(CN17-CQ17)</f>
        <v>0</v>
      </c>
      <c r="DV17" s="49">
        <f t="shared" si="156"/>
        <v>0</v>
      </c>
      <c r="DW17" s="111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</row>
    <row r="18" ht="19.5" customHeight="1">
      <c r="A18" s="20">
        <v>16.0</v>
      </c>
      <c r="B18" s="62" t="s">
        <v>73</v>
      </c>
      <c r="C18" s="22">
        <v>2152.0</v>
      </c>
      <c r="D18" s="23" t="s">
        <v>57</v>
      </c>
      <c r="E18" s="24" t="s">
        <v>58</v>
      </c>
      <c r="F18" s="63">
        <v>2.0</v>
      </c>
      <c r="G18" s="64">
        <v>39.0</v>
      </c>
      <c r="H18" s="65">
        <v>45.0</v>
      </c>
      <c r="I18" s="98">
        <v>84.0</v>
      </c>
      <c r="J18" s="66">
        <v>2.0</v>
      </c>
      <c r="K18" s="64">
        <v>45.0</v>
      </c>
      <c r="L18" s="65">
        <v>36.0</v>
      </c>
      <c r="M18" s="98">
        <v>81.0</v>
      </c>
      <c r="N18" s="66">
        <v>2.0</v>
      </c>
      <c r="O18" s="64">
        <v>46.0</v>
      </c>
      <c r="P18" s="65">
        <v>39.0</v>
      </c>
      <c r="Q18" s="98">
        <v>85.0</v>
      </c>
      <c r="R18" s="66">
        <v>2.0</v>
      </c>
      <c r="S18" s="64">
        <v>43.0</v>
      </c>
      <c r="T18" s="65">
        <v>39.0</v>
      </c>
      <c r="U18" s="98">
        <v>82.0</v>
      </c>
      <c r="V18" s="66">
        <v>2.0</v>
      </c>
      <c r="W18" s="64">
        <v>50.0</v>
      </c>
      <c r="X18" s="65">
        <v>32.0</v>
      </c>
      <c r="Y18" s="50">
        <f t="shared" si="157"/>
        <v>82</v>
      </c>
      <c r="Z18" s="51">
        <f t="shared" ref="Z18:AA18" si="158">SUM(G18,K18,O18,S18,W18)</f>
        <v>223</v>
      </c>
      <c r="AA18" s="52">
        <f t="shared" si="158"/>
        <v>191</v>
      </c>
      <c r="AB18" s="50">
        <f t="shared" si="159"/>
        <v>414</v>
      </c>
      <c r="AC18" s="63">
        <v>2.0</v>
      </c>
      <c r="AD18" s="64">
        <v>41.0</v>
      </c>
      <c r="AE18" s="65">
        <v>42.0</v>
      </c>
      <c r="AF18" s="98">
        <v>83.0</v>
      </c>
      <c r="AG18" s="66">
        <v>2.0</v>
      </c>
      <c r="AH18" s="64">
        <v>37.0</v>
      </c>
      <c r="AI18" s="65">
        <v>44.0</v>
      </c>
      <c r="AJ18" s="98">
        <v>81.0</v>
      </c>
      <c r="AK18" s="66">
        <v>2.0</v>
      </c>
      <c r="AL18" s="64">
        <v>49.0</v>
      </c>
      <c r="AM18" s="65">
        <v>29.0</v>
      </c>
      <c r="AN18" s="50">
        <f t="shared" si="160"/>
        <v>78</v>
      </c>
      <c r="AO18" s="51">
        <f t="shared" ref="AO18:AP18" si="161">SUM(AD18,AH18,AL18)</f>
        <v>127</v>
      </c>
      <c r="AP18" s="52">
        <f t="shared" si="161"/>
        <v>115</v>
      </c>
      <c r="AQ18" s="50">
        <f t="shared" si="162"/>
        <v>242</v>
      </c>
      <c r="AR18" s="63">
        <v>2.0</v>
      </c>
      <c r="AS18" s="64">
        <v>39.0</v>
      </c>
      <c r="AT18" s="65">
        <v>39.0</v>
      </c>
      <c r="AU18" s="98">
        <v>78.0</v>
      </c>
      <c r="AV18" s="66">
        <v>2.0</v>
      </c>
      <c r="AW18" s="64">
        <v>45.0</v>
      </c>
      <c r="AX18" s="65">
        <v>39.0</v>
      </c>
      <c r="AY18" s="98">
        <v>84.0</v>
      </c>
      <c r="AZ18" s="51">
        <f t="shared" ref="AZ18:BA18" si="163">SUM(AS18,AW18)</f>
        <v>84</v>
      </c>
      <c r="BA18" s="52">
        <f t="shared" si="163"/>
        <v>78</v>
      </c>
      <c r="BB18" s="50">
        <f t="shared" si="164"/>
        <v>162</v>
      </c>
      <c r="BC18" s="46">
        <v>1.0</v>
      </c>
      <c r="BD18" s="48">
        <v>38.0</v>
      </c>
      <c r="BE18" s="46">
        <v>1.0</v>
      </c>
      <c r="BF18" s="48">
        <v>25.0</v>
      </c>
      <c r="BG18" s="46">
        <v>0.0</v>
      </c>
      <c r="BH18" s="48">
        <v>0.0</v>
      </c>
      <c r="BI18" s="53">
        <f t="shared" si="165"/>
        <v>63</v>
      </c>
      <c r="BJ18" s="47">
        <v>36.0</v>
      </c>
      <c r="BK18" s="48">
        <v>27.0</v>
      </c>
      <c r="BL18" s="53">
        <f t="shared" si="166"/>
        <v>63</v>
      </c>
      <c r="BM18" s="46">
        <v>1.0</v>
      </c>
      <c r="BN18" s="48">
        <v>39.0</v>
      </c>
      <c r="BO18" s="46">
        <v>1.0</v>
      </c>
      <c r="BP18" s="48">
        <v>12.0</v>
      </c>
      <c r="BQ18" s="46">
        <v>0.0</v>
      </c>
      <c r="BR18" s="48">
        <v>0.0</v>
      </c>
      <c r="BS18" s="53">
        <f t="shared" si="167"/>
        <v>51</v>
      </c>
      <c r="BT18" s="47">
        <v>23.0</v>
      </c>
      <c r="BU18" s="48">
        <v>28.0</v>
      </c>
      <c r="BV18" s="53">
        <f t="shared" si="168"/>
        <v>51</v>
      </c>
      <c r="BW18" s="33">
        <f t="shared" ref="BW18:BX18" si="169">SUM(BJ18,BT18)</f>
        <v>59</v>
      </c>
      <c r="BX18" s="54">
        <f t="shared" si="169"/>
        <v>55</v>
      </c>
      <c r="BY18" s="49">
        <f t="shared" si="170"/>
        <v>114</v>
      </c>
      <c r="BZ18" s="87">
        <v>110.0</v>
      </c>
      <c r="CA18" s="65">
        <v>123.0</v>
      </c>
      <c r="CB18" s="67">
        <v>97.0</v>
      </c>
      <c r="CC18" s="65">
        <v>92.0</v>
      </c>
      <c r="CD18" s="67">
        <v>48.0</v>
      </c>
      <c r="CE18" s="65">
        <v>44.0</v>
      </c>
      <c r="CF18" s="67">
        <v>1.0</v>
      </c>
      <c r="CG18" s="65">
        <v>1.0</v>
      </c>
      <c r="CH18" s="67">
        <v>217.0</v>
      </c>
      <c r="CI18" s="65">
        <v>164.0</v>
      </c>
      <c r="CJ18" s="67">
        <v>9.0</v>
      </c>
      <c r="CK18" s="65">
        <v>10.0</v>
      </c>
      <c r="CL18" s="67">
        <v>11.0</v>
      </c>
      <c r="CM18" s="65">
        <v>5.0</v>
      </c>
      <c r="CN18" s="35">
        <f t="shared" ref="CN18:CO18" si="171">SUM(BZ18,CB18,CD18,CF18,CH18,CJ18,CL18)</f>
        <v>493</v>
      </c>
      <c r="CO18" s="56">
        <f t="shared" si="171"/>
        <v>439</v>
      </c>
      <c r="CP18" s="36">
        <f t="shared" si="172"/>
        <v>932</v>
      </c>
      <c r="CQ18" s="56">
        <f t="shared" ref="CQ18:CR18" si="173">SUM(Z18,AO18,AZ18,BW18)</f>
        <v>493</v>
      </c>
      <c r="CR18" s="56">
        <f t="shared" si="173"/>
        <v>439</v>
      </c>
      <c r="CS18" s="37">
        <f t="shared" si="174"/>
        <v>932</v>
      </c>
      <c r="CT18" s="88">
        <v>6.0</v>
      </c>
      <c r="CU18" s="69">
        <v>12.0</v>
      </c>
      <c r="CV18" s="105">
        <v>18.0</v>
      </c>
      <c r="CW18" s="68">
        <v>3.0</v>
      </c>
      <c r="CX18" s="69">
        <v>4.0</v>
      </c>
      <c r="CY18" s="105">
        <v>7.0</v>
      </c>
      <c r="CZ18" s="68">
        <v>214.0</v>
      </c>
      <c r="DA18" s="69">
        <v>189.0</v>
      </c>
      <c r="DB18" s="105">
        <v>404.0</v>
      </c>
      <c r="DC18" s="68">
        <v>176.0</v>
      </c>
      <c r="DD18" s="69">
        <v>144.0</v>
      </c>
      <c r="DE18" s="105">
        <v>320.0</v>
      </c>
      <c r="DF18" s="68">
        <v>94.0</v>
      </c>
      <c r="DG18" s="69">
        <v>90.0</v>
      </c>
      <c r="DH18" s="105">
        <v>184.0</v>
      </c>
      <c r="DI18" s="68">
        <v>0.0</v>
      </c>
      <c r="DJ18" s="69">
        <v>0.0</v>
      </c>
      <c r="DK18" s="105">
        <v>0.0</v>
      </c>
      <c r="DL18" s="60">
        <f t="shared" ref="DL18:DM18" si="175">SUM(CT18+CW18+CZ18+DC18+DF18+DI18)</f>
        <v>493</v>
      </c>
      <c r="DM18" s="61">
        <f t="shared" si="175"/>
        <v>439</v>
      </c>
      <c r="DN18" s="28">
        <f t="shared" si="43"/>
        <v>932</v>
      </c>
      <c r="DO18" s="43">
        <f t="shared" ref="DO18:DP18" si="176">SUM(CQ18-DL18)</f>
        <v>0</v>
      </c>
      <c r="DP18" s="43">
        <f t="shared" si="176"/>
        <v>0</v>
      </c>
      <c r="DQ18" s="60">
        <f t="shared" si="45"/>
        <v>932</v>
      </c>
      <c r="DR18" s="33">
        <f t="shared" si="46"/>
        <v>932</v>
      </c>
      <c r="DS18" s="54">
        <f t="shared" si="154"/>
        <v>0</v>
      </c>
      <c r="DT18" s="54">
        <f t="shared" si="155"/>
        <v>0</v>
      </c>
      <c r="DU18" s="49">
        <f t="shared" ref="DU18:DV18" si="177">SUM(CN18-CQ18)</f>
        <v>0</v>
      </c>
      <c r="DV18" s="49">
        <f t="shared" si="177"/>
        <v>0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</row>
    <row r="19" ht="19.5" customHeight="1">
      <c r="A19" s="20">
        <v>53.0</v>
      </c>
      <c r="B19" s="62" t="s">
        <v>74</v>
      </c>
      <c r="C19" s="22">
        <v>2236.0</v>
      </c>
      <c r="D19" s="23" t="s">
        <v>57</v>
      </c>
      <c r="E19" s="24" t="s">
        <v>58</v>
      </c>
      <c r="F19" s="46">
        <v>1.0</v>
      </c>
      <c r="G19" s="47">
        <v>20.0</v>
      </c>
      <c r="H19" s="48">
        <v>23.0</v>
      </c>
      <c r="I19" s="49">
        <f t="shared" ref="I19:I20" si="187">SUM(G19:H19)</f>
        <v>43</v>
      </c>
      <c r="J19" s="46">
        <v>1.0</v>
      </c>
      <c r="K19" s="47">
        <v>27.0</v>
      </c>
      <c r="L19" s="48">
        <v>20.0</v>
      </c>
      <c r="M19" s="50">
        <f t="shared" ref="M19:M20" si="188">SUM(K19:L19)</f>
        <v>47</v>
      </c>
      <c r="N19" s="46">
        <v>1.0</v>
      </c>
      <c r="O19" s="47">
        <v>21.0</v>
      </c>
      <c r="P19" s="48">
        <v>24.0</v>
      </c>
      <c r="Q19" s="50">
        <f t="shared" ref="Q19:Q20" si="189">SUM(O19:P19)</f>
        <v>45</v>
      </c>
      <c r="R19" s="46">
        <v>1.0</v>
      </c>
      <c r="S19" s="47">
        <v>26.0</v>
      </c>
      <c r="T19" s="48">
        <v>21.0</v>
      </c>
      <c r="U19" s="50">
        <f t="shared" ref="U19:U20" si="190">SUM(S19:T19)</f>
        <v>47</v>
      </c>
      <c r="V19" s="46">
        <v>1.0</v>
      </c>
      <c r="W19" s="47">
        <v>21.0</v>
      </c>
      <c r="X19" s="48">
        <v>23.0</v>
      </c>
      <c r="Y19" s="50">
        <f t="shared" si="157"/>
        <v>44</v>
      </c>
      <c r="Z19" s="51">
        <f t="shared" ref="Z19:AA19" si="178">SUM(G19,K19,O19,S19,W19)</f>
        <v>115</v>
      </c>
      <c r="AA19" s="52">
        <f t="shared" si="178"/>
        <v>111</v>
      </c>
      <c r="AB19" s="50">
        <f t="shared" si="159"/>
        <v>226</v>
      </c>
      <c r="AC19" s="46">
        <v>1.0</v>
      </c>
      <c r="AD19" s="47">
        <v>24.0</v>
      </c>
      <c r="AE19" s="48">
        <v>21.0</v>
      </c>
      <c r="AF19" s="50">
        <f t="shared" ref="AF19:AF20" si="192">SUM(AD19:AE19)</f>
        <v>45</v>
      </c>
      <c r="AG19" s="46">
        <v>1.0</v>
      </c>
      <c r="AH19" s="47">
        <v>25.0</v>
      </c>
      <c r="AI19" s="48">
        <v>22.0</v>
      </c>
      <c r="AJ19" s="50">
        <f t="shared" ref="AJ19:AJ20" si="193">SUM(AH19:AI19)</f>
        <v>47</v>
      </c>
      <c r="AK19" s="46">
        <v>1.0</v>
      </c>
      <c r="AL19" s="47">
        <v>22.0</v>
      </c>
      <c r="AM19" s="48">
        <v>25.0</v>
      </c>
      <c r="AN19" s="50">
        <f t="shared" si="160"/>
        <v>47</v>
      </c>
      <c r="AO19" s="51">
        <f t="shared" ref="AO19:AP19" si="179">SUM(AD19,AH19,AL19)</f>
        <v>71</v>
      </c>
      <c r="AP19" s="52">
        <f t="shared" si="179"/>
        <v>68</v>
      </c>
      <c r="AQ19" s="50">
        <f t="shared" si="162"/>
        <v>139</v>
      </c>
      <c r="AR19" s="46">
        <v>1.0</v>
      </c>
      <c r="AS19" s="47">
        <v>24.0</v>
      </c>
      <c r="AT19" s="48">
        <v>21.0</v>
      </c>
      <c r="AU19" s="50">
        <f t="shared" ref="AU19:AU20" si="195">SUM(AS19:AT19)</f>
        <v>45</v>
      </c>
      <c r="AV19" s="46">
        <v>1.0</v>
      </c>
      <c r="AW19" s="47">
        <v>29.0</v>
      </c>
      <c r="AX19" s="48">
        <v>28.0</v>
      </c>
      <c r="AY19" s="50">
        <f t="shared" ref="AY19:AY20" si="196">SUM(AW19:AX19)</f>
        <v>57</v>
      </c>
      <c r="AZ19" s="51">
        <f t="shared" ref="AZ19:BA19" si="180">SUM(AS19,AW19)</f>
        <v>53</v>
      </c>
      <c r="BA19" s="52">
        <f t="shared" si="180"/>
        <v>49</v>
      </c>
      <c r="BB19" s="50">
        <f t="shared" si="164"/>
        <v>102</v>
      </c>
      <c r="BC19" s="46">
        <v>1.0</v>
      </c>
      <c r="BD19" s="48">
        <v>36.0</v>
      </c>
      <c r="BE19" s="46">
        <v>0.0</v>
      </c>
      <c r="BF19" s="48">
        <v>0.0</v>
      </c>
      <c r="BG19" s="46">
        <v>0.0</v>
      </c>
      <c r="BH19" s="48">
        <v>0.0</v>
      </c>
      <c r="BI19" s="53">
        <f t="shared" si="165"/>
        <v>36</v>
      </c>
      <c r="BJ19" s="47">
        <v>18.0</v>
      </c>
      <c r="BK19" s="48">
        <v>18.0</v>
      </c>
      <c r="BL19" s="53">
        <f t="shared" si="166"/>
        <v>36</v>
      </c>
      <c r="BM19" s="46">
        <v>1.0</v>
      </c>
      <c r="BN19" s="48">
        <v>42.0</v>
      </c>
      <c r="BO19" s="46">
        <v>0.0</v>
      </c>
      <c r="BP19" s="48">
        <v>0.0</v>
      </c>
      <c r="BQ19" s="46">
        <v>0.0</v>
      </c>
      <c r="BR19" s="48">
        <v>0.0</v>
      </c>
      <c r="BS19" s="53">
        <f t="shared" si="167"/>
        <v>42</v>
      </c>
      <c r="BT19" s="47">
        <v>27.0</v>
      </c>
      <c r="BU19" s="48">
        <v>15.0</v>
      </c>
      <c r="BV19" s="53">
        <f t="shared" si="168"/>
        <v>42</v>
      </c>
      <c r="BW19" s="33">
        <f t="shared" ref="BW19:BX19" si="181">SUM(BJ19,BT19)</f>
        <v>45</v>
      </c>
      <c r="BX19" s="54">
        <f t="shared" si="181"/>
        <v>33</v>
      </c>
      <c r="BY19" s="49">
        <f t="shared" si="170"/>
        <v>78</v>
      </c>
      <c r="BZ19" s="55">
        <v>86.0</v>
      </c>
      <c r="CA19" s="48">
        <v>78.0</v>
      </c>
      <c r="CB19" s="55">
        <v>41.0</v>
      </c>
      <c r="CC19" s="48">
        <v>39.0</v>
      </c>
      <c r="CD19" s="55">
        <v>32.0</v>
      </c>
      <c r="CE19" s="48">
        <v>21.0</v>
      </c>
      <c r="CF19" s="55">
        <v>0.0</v>
      </c>
      <c r="CG19" s="48">
        <v>0.0</v>
      </c>
      <c r="CH19" s="55">
        <v>118.0</v>
      </c>
      <c r="CI19" s="48">
        <v>116.0</v>
      </c>
      <c r="CJ19" s="55">
        <v>5.0</v>
      </c>
      <c r="CK19" s="48">
        <v>5.0</v>
      </c>
      <c r="CL19" s="55">
        <v>2.0</v>
      </c>
      <c r="CM19" s="48">
        <v>2.0</v>
      </c>
      <c r="CN19" s="35">
        <f t="shared" ref="CN19:CO19" si="182">SUM(BZ19,CB19,CD19,CF19,CH19,CJ19,CL19)</f>
        <v>284</v>
      </c>
      <c r="CO19" s="56">
        <f t="shared" si="182"/>
        <v>261</v>
      </c>
      <c r="CP19" s="36">
        <f t="shared" si="172"/>
        <v>545</v>
      </c>
      <c r="CQ19" s="56">
        <f t="shared" ref="CQ19:CR19" si="183">SUM(Z19,AO19,AZ19,BW19)</f>
        <v>284</v>
      </c>
      <c r="CR19" s="56">
        <f t="shared" si="183"/>
        <v>261</v>
      </c>
      <c r="CS19" s="37">
        <f t="shared" si="174"/>
        <v>545</v>
      </c>
      <c r="CT19" s="57">
        <v>132.0</v>
      </c>
      <c r="CU19" s="58">
        <v>123.0</v>
      </c>
      <c r="CV19" s="59">
        <f t="shared" ref="CV19:CV38" si="201">SUM(CT19+CU19)</f>
        <v>255</v>
      </c>
      <c r="CW19" s="57">
        <v>8.0</v>
      </c>
      <c r="CX19" s="58">
        <v>9.0</v>
      </c>
      <c r="CY19" s="59">
        <f t="shared" ref="CY19:CY38" si="202">SUM(CW19+CX19)</f>
        <v>17</v>
      </c>
      <c r="CZ19" s="57">
        <v>36.0</v>
      </c>
      <c r="DA19" s="58">
        <v>40.0</v>
      </c>
      <c r="DB19" s="59">
        <f t="shared" ref="DB19:DB38" si="203">SUM(CZ19+DA19)</f>
        <v>76</v>
      </c>
      <c r="DC19" s="57">
        <v>13.0</v>
      </c>
      <c r="DD19" s="58">
        <v>13.0</v>
      </c>
      <c r="DE19" s="59">
        <f t="shared" ref="DE19:DE38" si="204">SUM(DC19+DD19)</f>
        <v>26</v>
      </c>
      <c r="DF19" s="57">
        <v>95.0</v>
      </c>
      <c r="DG19" s="58">
        <v>76.0</v>
      </c>
      <c r="DH19" s="59">
        <f t="shared" ref="DH19:DH38" si="205">SUM(DF19+DG19)</f>
        <v>171</v>
      </c>
      <c r="DI19" s="57">
        <v>0.0</v>
      </c>
      <c r="DJ19" s="58">
        <v>0.0</v>
      </c>
      <c r="DK19" s="59">
        <f>SUM(DI19+DJ19)</f>
        <v>0</v>
      </c>
      <c r="DL19" s="60">
        <f t="shared" ref="DL19:DM19" si="184">SUM(CT19+CW19+CZ19+DC19+DF19+DI19)</f>
        <v>284</v>
      </c>
      <c r="DM19" s="61">
        <f t="shared" si="184"/>
        <v>261</v>
      </c>
      <c r="DN19" s="28">
        <f t="shared" si="43"/>
        <v>545</v>
      </c>
      <c r="DO19" s="43">
        <f t="shared" ref="DO19:DP19" si="185">SUM(CQ19-DL19)</f>
        <v>0</v>
      </c>
      <c r="DP19" s="43">
        <f t="shared" si="185"/>
        <v>0</v>
      </c>
      <c r="DQ19" s="60">
        <f t="shared" si="45"/>
        <v>545</v>
      </c>
      <c r="DR19" s="33">
        <f t="shared" si="46"/>
        <v>545</v>
      </c>
      <c r="DS19" s="54">
        <f t="shared" si="154"/>
        <v>0</v>
      </c>
      <c r="DT19" s="54">
        <f t="shared" si="155"/>
        <v>0</v>
      </c>
      <c r="DU19" s="49">
        <f t="shared" ref="DU19:DV19" si="186">SUM(CN19-CQ19)</f>
        <v>0</v>
      </c>
      <c r="DV19" s="49">
        <f t="shared" si="186"/>
        <v>0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</row>
    <row r="20" ht="19.5" customHeight="1">
      <c r="A20" s="20">
        <v>18.0</v>
      </c>
      <c r="B20" s="62" t="s">
        <v>75</v>
      </c>
      <c r="C20" s="22">
        <v>2264.0</v>
      </c>
      <c r="D20" s="23" t="s">
        <v>57</v>
      </c>
      <c r="E20" s="24" t="s">
        <v>58</v>
      </c>
      <c r="F20" s="113">
        <v>2.0</v>
      </c>
      <c r="G20" s="114">
        <v>48.0</v>
      </c>
      <c r="H20" s="115">
        <v>42.0</v>
      </c>
      <c r="I20" s="49">
        <f t="shared" si="187"/>
        <v>90</v>
      </c>
      <c r="J20" s="116">
        <v>2.0</v>
      </c>
      <c r="K20" s="114">
        <v>49.0</v>
      </c>
      <c r="L20" s="115">
        <v>40.0</v>
      </c>
      <c r="M20" s="50">
        <f t="shared" si="188"/>
        <v>89</v>
      </c>
      <c r="N20" s="116">
        <v>2.0</v>
      </c>
      <c r="O20" s="114">
        <v>49.0</v>
      </c>
      <c r="P20" s="115">
        <v>37.0</v>
      </c>
      <c r="Q20" s="50">
        <f t="shared" si="189"/>
        <v>86</v>
      </c>
      <c r="R20" s="116">
        <v>1.0</v>
      </c>
      <c r="S20" s="114">
        <v>28.0</v>
      </c>
      <c r="T20" s="115">
        <v>26.0</v>
      </c>
      <c r="U20" s="50">
        <f t="shared" si="190"/>
        <v>54</v>
      </c>
      <c r="V20" s="116">
        <v>1.0</v>
      </c>
      <c r="W20" s="114">
        <v>32.0</v>
      </c>
      <c r="X20" s="115">
        <v>32.0</v>
      </c>
      <c r="Y20" s="50">
        <f t="shared" si="157"/>
        <v>64</v>
      </c>
      <c r="Z20" s="51">
        <f t="shared" ref="Z20:AA20" si="191">SUM(G20,K20,O20,S20,W20)</f>
        <v>206</v>
      </c>
      <c r="AA20" s="52">
        <f t="shared" si="191"/>
        <v>177</v>
      </c>
      <c r="AB20" s="50">
        <f t="shared" si="159"/>
        <v>383</v>
      </c>
      <c r="AC20" s="113">
        <v>1.0</v>
      </c>
      <c r="AD20" s="114">
        <v>25.0</v>
      </c>
      <c r="AE20" s="115">
        <v>24.0</v>
      </c>
      <c r="AF20" s="50">
        <f t="shared" si="192"/>
        <v>49</v>
      </c>
      <c r="AG20" s="116">
        <v>1.0</v>
      </c>
      <c r="AH20" s="114">
        <v>23.0</v>
      </c>
      <c r="AI20" s="115">
        <v>27.0</v>
      </c>
      <c r="AJ20" s="50">
        <f t="shared" si="193"/>
        <v>50</v>
      </c>
      <c r="AK20" s="116">
        <v>1.0</v>
      </c>
      <c r="AL20" s="114">
        <v>31.0</v>
      </c>
      <c r="AM20" s="115">
        <v>24.0</v>
      </c>
      <c r="AN20" s="50">
        <f t="shared" si="160"/>
        <v>55</v>
      </c>
      <c r="AO20" s="51">
        <f t="shared" ref="AO20:AP20" si="194">SUM(AD20,AH20,AL20)</f>
        <v>79</v>
      </c>
      <c r="AP20" s="52">
        <f t="shared" si="194"/>
        <v>75</v>
      </c>
      <c r="AQ20" s="50">
        <f t="shared" si="162"/>
        <v>154</v>
      </c>
      <c r="AR20" s="113">
        <v>1.0</v>
      </c>
      <c r="AS20" s="114">
        <v>28.0</v>
      </c>
      <c r="AT20" s="115">
        <v>24.0</v>
      </c>
      <c r="AU20" s="50">
        <f t="shared" si="195"/>
        <v>52</v>
      </c>
      <c r="AV20" s="116">
        <v>1.0</v>
      </c>
      <c r="AW20" s="114">
        <v>27.0</v>
      </c>
      <c r="AX20" s="115">
        <v>24.0</v>
      </c>
      <c r="AY20" s="50">
        <f t="shared" si="196"/>
        <v>51</v>
      </c>
      <c r="AZ20" s="51">
        <f t="shared" ref="AZ20:BA20" si="197">SUM(AS20,AW20)</f>
        <v>55</v>
      </c>
      <c r="BA20" s="52">
        <f t="shared" si="197"/>
        <v>48</v>
      </c>
      <c r="BB20" s="50">
        <f t="shared" si="164"/>
        <v>103</v>
      </c>
      <c r="BC20" s="113">
        <v>1.0</v>
      </c>
      <c r="BD20" s="115">
        <v>39.0</v>
      </c>
      <c r="BE20" s="116">
        <v>1.0</v>
      </c>
      <c r="BF20" s="115">
        <v>26.0</v>
      </c>
      <c r="BG20" s="116">
        <v>0.0</v>
      </c>
      <c r="BH20" s="115">
        <v>0.0</v>
      </c>
      <c r="BI20" s="53">
        <f t="shared" si="165"/>
        <v>65</v>
      </c>
      <c r="BJ20" s="114">
        <v>36.0</v>
      </c>
      <c r="BK20" s="115">
        <v>29.0</v>
      </c>
      <c r="BL20" s="53">
        <f t="shared" si="166"/>
        <v>65</v>
      </c>
      <c r="BM20" s="116">
        <v>1.0</v>
      </c>
      <c r="BN20" s="115">
        <v>36.0</v>
      </c>
      <c r="BO20" s="116">
        <v>1.0</v>
      </c>
      <c r="BP20" s="115">
        <v>28.0</v>
      </c>
      <c r="BQ20" s="116">
        <v>0.0</v>
      </c>
      <c r="BR20" s="115">
        <v>0.0</v>
      </c>
      <c r="BS20" s="53">
        <f t="shared" si="167"/>
        <v>64</v>
      </c>
      <c r="BT20" s="114">
        <v>37.0</v>
      </c>
      <c r="BU20" s="115">
        <v>27.0</v>
      </c>
      <c r="BV20" s="53">
        <f t="shared" si="168"/>
        <v>64</v>
      </c>
      <c r="BW20" s="33">
        <f t="shared" ref="BW20:BX20" si="198">SUM(BJ20,BT20)</f>
        <v>73</v>
      </c>
      <c r="BX20" s="54">
        <f t="shared" si="198"/>
        <v>56</v>
      </c>
      <c r="BY20" s="49">
        <f t="shared" si="170"/>
        <v>129</v>
      </c>
      <c r="BZ20" s="117">
        <v>109.0</v>
      </c>
      <c r="CA20" s="115">
        <v>97.0</v>
      </c>
      <c r="CB20" s="118">
        <v>82.0</v>
      </c>
      <c r="CC20" s="115">
        <v>64.0</v>
      </c>
      <c r="CD20" s="118">
        <v>54.0</v>
      </c>
      <c r="CE20" s="115">
        <v>61.0</v>
      </c>
      <c r="CF20" s="118">
        <v>3.0</v>
      </c>
      <c r="CG20" s="115">
        <v>2.0</v>
      </c>
      <c r="CH20" s="118">
        <v>146.0</v>
      </c>
      <c r="CI20" s="115">
        <v>120.0</v>
      </c>
      <c r="CJ20" s="118">
        <v>15.0</v>
      </c>
      <c r="CK20" s="115">
        <v>10.0</v>
      </c>
      <c r="CL20" s="118">
        <v>4.0</v>
      </c>
      <c r="CM20" s="115">
        <v>2.0</v>
      </c>
      <c r="CN20" s="35">
        <f t="shared" ref="CN20:CO20" si="199">SUM(BZ20,CB20,CD20,CF20,CH20,CJ20,CL20)</f>
        <v>413</v>
      </c>
      <c r="CO20" s="56">
        <f t="shared" si="199"/>
        <v>356</v>
      </c>
      <c r="CP20" s="36">
        <f t="shared" si="172"/>
        <v>769</v>
      </c>
      <c r="CQ20" s="56">
        <f t="shared" ref="CQ20:CR20" si="200">SUM(Z20,AO20,AZ20,BW20)</f>
        <v>413</v>
      </c>
      <c r="CR20" s="56">
        <f t="shared" si="200"/>
        <v>356</v>
      </c>
      <c r="CS20" s="37">
        <f t="shared" si="174"/>
        <v>769</v>
      </c>
      <c r="CT20" s="119">
        <v>60.0</v>
      </c>
      <c r="CU20" s="115">
        <v>63.0</v>
      </c>
      <c r="CV20" s="59">
        <f t="shared" si="201"/>
        <v>123</v>
      </c>
      <c r="CW20" s="120">
        <v>17.0</v>
      </c>
      <c r="CX20" s="115">
        <v>18.0</v>
      </c>
      <c r="CY20" s="59">
        <f t="shared" si="202"/>
        <v>35</v>
      </c>
      <c r="CZ20" s="120">
        <v>224.0</v>
      </c>
      <c r="DA20" s="115">
        <v>174.0</v>
      </c>
      <c r="DB20" s="59">
        <f t="shared" si="203"/>
        <v>398</v>
      </c>
      <c r="DC20" s="120">
        <v>28.0</v>
      </c>
      <c r="DD20" s="115">
        <v>28.0</v>
      </c>
      <c r="DE20" s="59">
        <f t="shared" si="204"/>
        <v>56</v>
      </c>
      <c r="DF20" s="120">
        <v>84.0</v>
      </c>
      <c r="DG20" s="115">
        <v>73.0</v>
      </c>
      <c r="DH20" s="59">
        <f t="shared" si="205"/>
        <v>157</v>
      </c>
      <c r="DI20" s="120">
        <v>0.0</v>
      </c>
      <c r="DJ20" s="115">
        <v>0.0</v>
      </c>
      <c r="DK20" s="121">
        <v>0.0</v>
      </c>
      <c r="DL20" s="60">
        <f t="shared" ref="DL20:DM20" si="206">SUM(CT20+CW20+CZ20+DC20+DF20+DI20)</f>
        <v>413</v>
      </c>
      <c r="DM20" s="61">
        <f t="shared" si="206"/>
        <v>356</v>
      </c>
      <c r="DN20" s="28">
        <f t="shared" si="43"/>
        <v>769</v>
      </c>
      <c r="DO20" s="43">
        <f t="shared" ref="DO20:DP20" si="207">SUM(CQ20-DL20)</f>
        <v>0</v>
      </c>
      <c r="DP20" s="43">
        <f t="shared" si="207"/>
        <v>0</v>
      </c>
      <c r="DQ20" s="60">
        <f t="shared" si="45"/>
        <v>769</v>
      </c>
      <c r="DR20" s="33">
        <f t="shared" si="46"/>
        <v>769</v>
      </c>
      <c r="DS20" s="54">
        <f t="shared" si="154"/>
        <v>0</v>
      </c>
      <c r="DT20" s="54">
        <f t="shared" si="155"/>
        <v>0</v>
      </c>
      <c r="DU20" s="49">
        <f t="shared" ref="DU20:DV20" si="208">SUM(CN20-CQ20)</f>
        <v>0</v>
      </c>
      <c r="DV20" s="49">
        <f t="shared" si="208"/>
        <v>0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</row>
    <row r="21" ht="19.5" customHeight="1">
      <c r="A21" s="20">
        <v>19.0</v>
      </c>
      <c r="B21" s="62" t="s">
        <v>76</v>
      </c>
      <c r="C21" s="22">
        <v>1575.0</v>
      </c>
      <c r="D21" s="23" t="s">
        <v>57</v>
      </c>
      <c r="E21" s="24" t="s">
        <v>58</v>
      </c>
      <c r="F21" s="63">
        <v>2.0</v>
      </c>
      <c r="G21" s="64">
        <v>41.0</v>
      </c>
      <c r="H21" s="65">
        <v>45.0</v>
      </c>
      <c r="I21" s="98">
        <v>86.0</v>
      </c>
      <c r="J21" s="66">
        <v>2.0</v>
      </c>
      <c r="K21" s="64">
        <v>45.0</v>
      </c>
      <c r="L21" s="65">
        <v>42.0</v>
      </c>
      <c r="M21" s="98">
        <v>87.0</v>
      </c>
      <c r="N21" s="66">
        <v>2.0</v>
      </c>
      <c r="O21" s="64">
        <v>35.0</v>
      </c>
      <c r="P21" s="65">
        <v>44.0</v>
      </c>
      <c r="Q21" s="98">
        <v>79.0</v>
      </c>
      <c r="R21" s="66">
        <v>2.0</v>
      </c>
      <c r="S21" s="64">
        <v>41.0</v>
      </c>
      <c r="T21" s="65">
        <v>47.0</v>
      </c>
      <c r="U21" s="98">
        <v>88.0</v>
      </c>
      <c r="V21" s="66">
        <v>2.0</v>
      </c>
      <c r="W21" s="64">
        <v>56.0</v>
      </c>
      <c r="X21" s="65">
        <v>39.0</v>
      </c>
      <c r="Y21" s="98">
        <v>95.0</v>
      </c>
      <c r="Z21" s="99">
        <v>218.0</v>
      </c>
      <c r="AA21" s="100">
        <v>217.0</v>
      </c>
      <c r="AB21" s="98">
        <v>435.0</v>
      </c>
      <c r="AC21" s="66">
        <v>2.0</v>
      </c>
      <c r="AD21" s="64">
        <v>50.0</v>
      </c>
      <c r="AE21" s="65">
        <v>37.0</v>
      </c>
      <c r="AF21" s="98">
        <v>87.0</v>
      </c>
      <c r="AG21" s="66">
        <v>2.0</v>
      </c>
      <c r="AH21" s="64">
        <v>53.0</v>
      </c>
      <c r="AI21" s="65">
        <v>41.0</v>
      </c>
      <c r="AJ21" s="98">
        <v>94.0</v>
      </c>
      <c r="AK21" s="66">
        <v>2.0</v>
      </c>
      <c r="AL21" s="64">
        <v>40.0</v>
      </c>
      <c r="AM21" s="65">
        <v>48.0</v>
      </c>
      <c r="AN21" s="98">
        <v>88.0</v>
      </c>
      <c r="AO21" s="99">
        <v>143.0</v>
      </c>
      <c r="AP21" s="100">
        <v>126.0</v>
      </c>
      <c r="AQ21" s="98">
        <v>269.0</v>
      </c>
      <c r="AR21" s="66">
        <v>2.0</v>
      </c>
      <c r="AS21" s="64">
        <v>46.0</v>
      </c>
      <c r="AT21" s="65">
        <v>35.0</v>
      </c>
      <c r="AU21" s="98">
        <v>81.0</v>
      </c>
      <c r="AV21" s="66">
        <v>2.0</v>
      </c>
      <c r="AW21" s="64">
        <v>49.0</v>
      </c>
      <c r="AX21" s="65">
        <v>39.0</v>
      </c>
      <c r="AY21" s="98">
        <v>88.0</v>
      </c>
      <c r="AZ21" s="99">
        <v>95.0</v>
      </c>
      <c r="BA21" s="100">
        <v>74.0</v>
      </c>
      <c r="BB21" s="98">
        <v>169.0</v>
      </c>
      <c r="BC21" s="46">
        <v>1.0</v>
      </c>
      <c r="BD21" s="48">
        <v>40.0</v>
      </c>
      <c r="BE21" s="46">
        <v>1.0</v>
      </c>
      <c r="BF21" s="48">
        <v>40.0</v>
      </c>
      <c r="BG21" s="46">
        <v>0.0</v>
      </c>
      <c r="BH21" s="48">
        <v>0.0</v>
      </c>
      <c r="BI21" s="53">
        <f t="shared" si="165"/>
        <v>80</v>
      </c>
      <c r="BJ21" s="47">
        <v>46.0</v>
      </c>
      <c r="BK21" s="48">
        <v>34.0</v>
      </c>
      <c r="BL21" s="53">
        <f t="shared" si="166"/>
        <v>80</v>
      </c>
      <c r="BM21" s="46">
        <v>1.0</v>
      </c>
      <c r="BN21" s="48">
        <v>41.0</v>
      </c>
      <c r="BO21" s="46">
        <v>1.0</v>
      </c>
      <c r="BP21" s="48">
        <v>30.0</v>
      </c>
      <c r="BQ21" s="46">
        <v>0.0</v>
      </c>
      <c r="BR21" s="48">
        <v>0.0</v>
      </c>
      <c r="BS21" s="53">
        <f t="shared" si="167"/>
        <v>71</v>
      </c>
      <c r="BT21" s="47">
        <v>41.0</v>
      </c>
      <c r="BU21" s="48">
        <v>30.0</v>
      </c>
      <c r="BV21" s="53">
        <f t="shared" si="168"/>
        <v>71</v>
      </c>
      <c r="BW21" s="33">
        <f t="shared" ref="BW21:BX21" si="209">SUM(BJ21,BT21)</f>
        <v>87</v>
      </c>
      <c r="BX21" s="54">
        <f t="shared" si="209"/>
        <v>64</v>
      </c>
      <c r="BY21" s="49">
        <f t="shared" si="170"/>
        <v>151</v>
      </c>
      <c r="BZ21" s="55">
        <v>243.0</v>
      </c>
      <c r="CA21" s="48">
        <v>199.0</v>
      </c>
      <c r="CB21" s="55">
        <v>49.0</v>
      </c>
      <c r="CC21" s="48">
        <v>52.0</v>
      </c>
      <c r="CD21" s="55">
        <v>69.0</v>
      </c>
      <c r="CE21" s="48">
        <v>74.0</v>
      </c>
      <c r="CF21" s="55">
        <v>1.0</v>
      </c>
      <c r="CG21" s="48">
        <v>2.0</v>
      </c>
      <c r="CH21" s="55">
        <v>156.0</v>
      </c>
      <c r="CI21" s="48">
        <v>133.0</v>
      </c>
      <c r="CJ21" s="55">
        <v>15.0</v>
      </c>
      <c r="CK21" s="48">
        <v>13.0</v>
      </c>
      <c r="CL21" s="55">
        <v>10.0</v>
      </c>
      <c r="CM21" s="48">
        <v>8.0</v>
      </c>
      <c r="CN21" s="35">
        <f t="shared" ref="CN21:CO21" si="210">SUM(BZ21,CB21,CD21,CF21,CH21,CJ21,CL21)</f>
        <v>543</v>
      </c>
      <c r="CO21" s="56">
        <f t="shared" si="210"/>
        <v>481</v>
      </c>
      <c r="CP21" s="36">
        <f t="shared" si="172"/>
        <v>1024</v>
      </c>
      <c r="CQ21" s="56">
        <f t="shared" ref="CQ21:CR21" si="211">SUM(Z21,AO21,AZ21,BW21)</f>
        <v>543</v>
      </c>
      <c r="CR21" s="56">
        <f t="shared" si="211"/>
        <v>481</v>
      </c>
      <c r="CS21" s="37">
        <f t="shared" si="174"/>
        <v>1024</v>
      </c>
      <c r="CT21" s="57">
        <v>45.0</v>
      </c>
      <c r="CU21" s="58">
        <v>40.0</v>
      </c>
      <c r="CV21" s="59">
        <f t="shared" si="201"/>
        <v>85</v>
      </c>
      <c r="CW21" s="57">
        <v>18.0</v>
      </c>
      <c r="CX21" s="58">
        <v>17.0</v>
      </c>
      <c r="CY21" s="59">
        <f t="shared" si="202"/>
        <v>35</v>
      </c>
      <c r="CZ21" s="57">
        <v>180.0</v>
      </c>
      <c r="DA21" s="58">
        <v>149.0</v>
      </c>
      <c r="DB21" s="59">
        <f t="shared" si="203"/>
        <v>329</v>
      </c>
      <c r="DC21" s="57">
        <v>44.0</v>
      </c>
      <c r="DD21" s="58">
        <v>45.0</v>
      </c>
      <c r="DE21" s="59">
        <f t="shared" si="204"/>
        <v>89</v>
      </c>
      <c r="DF21" s="57">
        <v>256.0</v>
      </c>
      <c r="DG21" s="58">
        <v>230.0</v>
      </c>
      <c r="DH21" s="59">
        <f t="shared" si="205"/>
        <v>486</v>
      </c>
      <c r="DI21" s="57">
        <v>0.0</v>
      </c>
      <c r="DJ21" s="48">
        <v>0.0</v>
      </c>
      <c r="DK21" s="59">
        <f t="shared" ref="DK21:DK30" si="221">SUM(DI21+DJ21)</f>
        <v>0</v>
      </c>
      <c r="DL21" s="60">
        <f t="shared" ref="DL21:DM21" si="212">SUM(CT21+CW21+CZ21+DC21+DF21+DI21)</f>
        <v>543</v>
      </c>
      <c r="DM21" s="61">
        <f t="shared" si="212"/>
        <v>481</v>
      </c>
      <c r="DN21" s="28">
        <f t="shared" si="43"/>
        <v>1024</v>
      </c>
      <c r="DO21" s="43">
        <f t="shared" ref="DO21:DP21" si="213">SUM(CQ21-DL21)</f>
        <v>0</v>
      </c>
      <c r="DP21" s="43">
        <f t="shared" si="213"/>
        <v>0</v>
      </c>
      <c r="DQ21" s="60">
        <f t="shared" si="45"/>
        <v>1024</v>
      </c>
      <c r="DR21" s="33">
        <f t="shared" si="46"/>
        <v>1024</v>
      </c>
      <c r="DS21" s="54">
        <f t="shared" si="154"/>
        <v>0</v>
      </c>
      <c r="DT21" s="54">
        <f t="shared" si="155"/>
        <v>0</v>
      </c>
      <c r="DU21" s="49">
        <f t="shared" ref="DU21:DV21" si="214">SUM(CN21-CQ21)</f>
        <v>0</v>
      </c>
      <c r="DV21" s="49">
        <f t="shared" si="214"/>
        <v>0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</row>
    <row r="22" ht="19.5" customHeight="1">
      <c r="A22" s="20">
        <v>20.0</v>
      </c>
      <c r="B22" s="62" t="s">
        <v>77</v>
      </c>
      <c r="C22" s="22">
        <v>1543.0</v>
      </c>
      <c r="D22" s="23" t="s">
        <v>57</v>
      </c>
      <c r="E22" s="24" t="s">
        <v>58</v>
      </c>
      <c r="F22" s="46">
        <v>2.0</v>
      </c>
      <c r="G22" s="47">
        <v>40.0</v>
      </c>
      <c r="H22" s="48">
        <v>31.0</v>
      </c>
      <c r="I22" s="49">
        <f t="shared" ref="I22:I31" si="225">SUM(G22:H22)</f>
        <v>71</v>
      </c>
      <c r="J22" s="46">
        <v>2.0</v>
      </c>
      <c r="K22" s="47">
        <v>42.0</v>
      </c>
      <c r="L22" s="48">
        <v>39.0</v>
      </c>
      <c r="M22" s="50">
        <f t="shared" ref="M22:M31" si="226">SUM(K22:L22)</f>
        <v>81</v>
      </c>
      <c r="N22" s="46">
        <v>2.0</v>
      </c>
      <c r="O22" s="47">
        <v>50.0</v>
      </c>
      <c r="P22" s="48">
        <v>29.0</v>
      </c>
      <c r="Q22" s="50">
        <f t="shared" ref="Q22:Q31" si="227">SUM(O22:P22)</f>
        <v>79</v>
      </c>
      <c r="R22" s="46">
        <v>2.0</v>
      </c>
      <c r="S22" s="47">
        <v>39.0</v>
      </c>
      <c r="T22" s="48">
        <v>29.0</v>
      </c>
      <c r="U22" s="50">
        <f t="shared" ref="U22:U31" si="228">SUM(S22:T22)</f>
        <v>68</v>
      </c>
      <c r="V22" s="46">
        <v>2.0</v>
      </c>
      <c r="W22" s="47">
        <v>39.0</v>
      </c>
      <c r="X22" s="48">
        <v>35.0</v>
      </c>
      <c r="Y22" s="50">
        <f t="shared" ref="Y22:Y31" si="229">SUM(W22:X22)</f>
        <v>74</v>
      </c>
      <c r="Z22" s="51">
        <f t="shared" ref="Z22:AA22" si="215">SUM(G22,K22,O22,S22,W22)</f>
        <v>210</v>
      </c>
      <c r="AA22" s="52">
        <f t="shared" si="215"/>
        <v>163</v>
      </c>
      <c r="AB22" s="50">
        <f t="shared" ref="AB22:AB38" si="231">SUM(Z22:AA22)</f>
        <v>373</v>
      </c>
      <c r="AC22" s="46">
        <v>2.0</v>
      </c>
      <c r="AD22" s="47">
        <v>42.0</v>
      </c>
      <c r="AE22" s="48">
        <v>36.0</v>
      </c>
      <c r="AF22" s="50">
        <f t="shared" ref="AF22:AF31" si="232">SUM(AD22:AE22)</f>
        <v>78</v>
      </c>
      <c r="AG22" s="46">
        <v>2.0</v>
      </c>
      <c r="AH22" s="47">
        <v>45.0</v>
      </c>
      <c r="AI22" s="48">
        <v>36.0</v>
      </c>
      <c r="AJ22" s="50">
        <f t="shared" ref="AJ22:AJ31" si="233">SUM(AH22:AI22)</f>
        <v>81</v>
      </c>
      <c r="AK22" s="46">
        <v>2.0</v>
      </c>
      <c r="AL22" s="47">
        <v>41.0</v>
      </c>
      <c r="AM22" s="48">
        <v>38.0</v>
      </c>
      <c r="AN22" s="50">
        <f t="shared" ref="AN22:AN36" si="234">SUM(AL22:AM22)</f>
        <v>79</v>
      </c>
      <c r="AO22" s="51">
        <f t="shared" ref="AO22:AP22" si="216">SUM(AD22,AH22,AL22)</f>
        <v>128</v>
      </c>
      <c r="AP22" s="52">
        <f t="shared" si="216"/>
        <v>110</v>
      </c>
      <c r="AQ22" s="50">
        <f t="shared" ref="AQ22:AQ38" si="236">SUM(AO22:AP22)</f>
        <v>238</v>
      </c>
      <c r="AR22" s="46">
        <v>2.0</v>
      </c>
      <c r="AS22" s="47">
        <v>40.0</v>
      </c>
      <c r="AT22" s="48">
        <v>39.0</v>
      </c>
      <c r="AU22" s="50">
        <f t="shared" ref="AU22:AU30" si="237">SUM(AS22:AT22)</f>
        <v>79</v>
      </c>
      <c r="AV22" s="46">
        <v>2.0</v>
      </c>
      <c r="AW22" s="47">
        <v>47.0</v>
      </c>
      <c r="AX22" s="48">
        <v>40.0</v>
      </c>
      <c r="AY22" s="50">
        <f t="shared" ref="AY22:AY31" si="238">SUM(AW22:AX22)</f>
        <v>87</v>
      </c>
      <c r="AZ22" s="51">
        <f t="shared" ref="AZ22:BA22" si="217">SUM(AS22,AW22)</f>
        <v>87</v>
      </c>
      <c r="BA22" s="52">
        <f t="shared" si="217"/>
        <v>79</v>
      </c>
      <c r="BB22" s="50">
        <f t="shared" ref="BB22:BB34" si="240">SUM(AZ22:BA22)</f>
        <v>166</v>
      </c>
      <c r="BC22" s="46">
        <v>1.0</v>
      </c>
      <c r="BD22" s="48">
        <v>42.0</v>
      </c>
      <c r="BE22" s="46">
        <v>1.0</v>
      </c>
      <c r="BF22" s="48">
        <v>29.0</v>
      </c>
      <c r="BG22" s="46">
        <v>0.0</v>
      </c>
      <c r="BH22" s="48">
        <v>0.0</v>
      </c>
      <c r="BI22" s="53">
        <f t="shared" si="165"/>
        <v>71</v>
      </c>
      <c r="BJ22" s="47">
        <v>37.0</v>
      </c>
      <c r="BK22" s="48">
        <v>34.0</v>
      </c>
      <c r="BL22" s="53">
        <f t="shared" si="166"/>
        <v>71</v>
      </c>
      <c r="BM22" s="46">
        <v>1.0</v>
      </c>
      <c r="BN22" s="48">
        <v>32.0</v>
      </c>
      <c r="BO22" s="46">
        <v>1.0</v>
      </c>
      <c r="BP22" s="48">
        <v>30.0</v>
      </c>
      <c r="BQ22" s="46">
        <v>0.0</v>
      </c>
      <c r="BR22" s="48">
        <v>0.0</v>
      </c>
      <c r="BS22" s="53">
        <f t="shared" si="167"/>
        <v>62</v>
      </c>
      <c r="BT22" s="47">
        <v>34.0</v>
      </c>
      <c r="BU22" s="48">
        <v>28.0</v>
      </c>
      <c r="BV22" s="53">
        <f t="shared" si="168"/>
        <v>62</v>
      </c>
      <c r="BW22" s="33">
        <f t="shared" ref="BW22:BX22" si="218">SUM(BJ22,BT22)</f>
        <v>71</v>
      </c>
      <c r="BX22" s="54">
        <f t="shared" si="218"/>
        <v>62</v>
      </c>
      <c r="BY22" s="49">
        <f t="shared" si="170"/>
        <v>133</v>
      </c>
      <c r="BZ22" s="55">
        <v>246.0</v>
      </c>
      <c r="CA22" s="48">
        <v>187.0</v>
      </c>
      <c r="CB22" s="55">
        <v>81.0</v>
      </c>
      <c r="CC22" s="48">
        <v>56.0</v>
      </c>
      <c r="CD22" s="55">
        <v>84.0</v>
      </c>
      <c r="CE22" s="48">
        <v>103.0</v>
      </c>
      <c r="CF22" s="55">
        <v>0.0</v>
      </c>
      <c r="CG22" s="48">
        <v>0.0</v>
      </c>
      <c r="CH22" s="55">
        <v>59.0</v>
      </c>
      <c r="CI22" s="48">
        <v>45.0</v>
      </c>
      <c r="CJ22" s="55">
        <v>12.0</v>
      </c>
      <c r="CK22" s="48">
        <v>7.0</v>
      </c>
      <c r="CL22" s="55">
        <v>14.0</v>
      </c>
      <c r="CM22" s="48">
        <v>16.0</v>
      </c>
      <c r="CN22" s="35">
        <f t="shared" ref="CN22:CO22" si="219">SUM(BZ22,CB22,CD22,CF22,CH22,CJ22,CL22)</f>
        <v>496</v>
      </c>
      <c r="CO22" s="56">
        <f t="shared" si="219"/>
        <v>414</v>
      </c>
      <c r="CP22" s="36">
        <f t="shared" si="172"/>
        <v>910</v>
      </c>
      <c r="CQ22" s="56">
        <f t="shared" ref="CQ22:CR22" si="220">SUM(Z22,AO22,AZ22,BW22)</f>
        <v>496</v>
      </c>
      <c r="CR22" s="56">
        <f t="shared" si="220"/>
        <v>414</v>
      </c>
      <c r="CS22" s="37">
        <f t="shared" si="174"/>
        <v>910</v>
      </c>
      <c r="CT22" s="57">
        <v>159.0</v>
      </c>
      <c r="CU22" s="48">
        <v>151.0</v>
      </c>
      <c r="CV22" s="59">
        <f t="shared" si="201"/>
        <v>310</v>
      </c>
      <c r="CW22" s="57">
        <v>54.0</v>
      </c>
      <c r="CX22" s="48">
        <v>36.0</v>
      </c>
      <c r="CY22" s="59">
        <f t="shared" si="202"/>
        <v>90</v>
      </c>
      <c r="CZ22" s="57">
        <v>5.0</v>
      </c>
      <c r="DA22" s="58">
        <v>4.0</v>
      </c>
      <c r="DB22" s="59">
        <f t="shared" si="203"/>
        <v>9</v>
      </c>
      <c r="DC22" s="57">
        <v>20.0</v>
      </c>
      <c r="DD22" s="48">
        <v>15.0</v>
      </c>
      <c r="DE22" s="59">
        <f t="shared" si="204"/>
        <v>35</v>
      </c>
      <c r="DF22" s="57">
        <v>4.0</v>
      </c>
      <c r="DG22" s="48">
        <v>2.0</v>
      </c>
      <c r="DH22" s="59">
        <f t="shared" si="205"/>
        <v>6</v>
      </c>
      <c r="DI22" s="57">
        <v>254.0</v>
      </c>
      <c r="DJ22" s="48">
        <v>206.0</v>
      </c>
      <c r="DK22" s="59">
        <f t="shared" si="221"/>
        <v>460</v>
      </c>
      <c r="DL22" s="60">
        <f t="shared" ref="DL22:DM22" si="222">SUM(CT22+CW22+CZ22+DC22+DF22+DI22)</f>
        <v>496</v>
      </c>
      <c r="DM22" s="61">
        <f t="shared" si="222"/>
        <v>414</v>
      </c>
      <c r="DN22" s="28">
        <f t="shared" si="43"/>
        <v>910</v>
      </c>
      <c r="DO22" s="43">
        <f t="shared" ref="DO22:DP22" si="223">SUM(CQ22-DL22)</f>
        <v>0</v>
      </c>
      <c r="DP22" s="43">
        <f t="shared" si="223"/>
        <v>0</v>
      </c>
      <c r="DQ22" s="60">
        <f t="shared" si="45"/>
        <v>910</v>
      </c>
      <c r="DR22" s="33">
        <f t="shared" si="46"/>
        <v>910</v>
      </c>
      <c r="DS22" s="54">
        <f t="shared" si="154"/>
        <v>0</v>
      </c>
      <c r="DT22" s="54">
        <f t="shared" si="155"/>
        <v>0</v>
      </c>
      <c r="DU22" s="49">
        <f t="shared" ref="DU22:DV22" si="224">SUM(CN22-CQ22)</f>
        <v>0</v>
      </c>
      <c r="DV22" s="49">
        <f t="shared" si="224"/>
        <v>0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</row>
    <row r="23" ht="19.5" customHeight="1">
      <c r="A23" s="20">
        <v>21.0</v>
      </c>
      <c r="B23" s="62" t="s">
        <v>78</v>
      </c>
      <c r="C23" s="22">
        <v>1544.0</v>
      </c>
      <c r="D23" s="23" t="s">
        <v>57</v>
      </c>
      <c r="E23" s="24" t="s">
        <v>58</v>
      </c>
      <c r="F23" s="46">
        <v>2.0</v>
      </c>
      <c r="G23" s="47">
        <v>48.0</v>
      </c>
      <c r="H23" s="48">
        <v>44.0</v>
      </c>
      <c r="I23" s="49">
        <f t="shared" si="225"/>
        <v>92</v>
      </c>
      <c r="J23" s="46">
        <v>2.0</v>
      </c>
      <c r="K23" s="47">
        <v>41.0</v>
      </c>
      <c r="L23" s="48">
        <v>40.0</v>
      </c>
      <c r="M23" s="50">
        <f t="shared" si="226"/>
        <v>81</v>
      </c>
      <c r="N23" s="46">
        <v>2.0</v>
      </c>
      <c r="O23" s="47">
        <v>42.0</v>
      </c>
      <c r="P23" s="48">
        <v>42.0</v>
      </c>
      <c r="Q23" s="50">
        <f t="shared" si="227"/>
        <v>84</v>
      </c>
      <c r="R23" s="46">
        <v>2.0</v>
      </c>
      <c r="S23" s="47">
        <v>45.0</v>
      </c>
      <c r="T23" s="48">
        <v>38.0</v>
      </c>
      <c r="U23" s="50">
        <f t="shared" si="228"/>
        <v>83</v>
      </c>
      <c r="V23" s="46">
        <v>2.0</v>
      </c>
      <c r="W23" s="47">
        <v>56.0</v>
      </c>
      <c r="X23" s="48">
        <v>33.0</v>
      </c>
      <c r="Y23" s="50">
        <f t="shared" si="229"/>
        <v>89</v>
      </c>
      <c r="Z23" s="51">
        <f t="shared" ref="Z23:AA23" si="230">SUM(G23,K23,O23,S23,W23)</f>
        <v>232</v>
      </c>
      <c r="AA23" s="52">
        <f t="shared" si="230"/>
        <v>197</v>
      </c>
      <c r="AB23" s="50">
        <f t="shared" si="231"/>
        <v>429</v>
      </c>
      <c r="AC23" s="46">
        <v>2.0</v>
      </c>
      <c r="AD23" s="47">
        <v>43.0</v>
      </c>
      <c r="AE23" s="48">
        <v>41.0</v>
      </c>
      <c r="AF23" s="50">
        <f t="shared" si="232"/>
        <v>84</v>
      </c>
      <c r="AG23" s="46">
        <v>2.0</v>
      </c>
      <c r="AH23" s="47">
        <v>50.0</v>
      </c>
      <c r="AI23" s="48">
        <v>31.0</v>
      </c>
      <c r="AJ23" s="50">
        <f t="shared" si="233"/>
        <v>81</v>
      </c>
      <c r="AK23" s="46">
        <v>2.0</v>
      </c>
      <c r="AL23" s="47">
        <v>57.0</v>
      </c>
      <c r="AM23" s="48">
        <v>26.0</v>
      </c>
      <c r="AN23" s="50">
        <f t="shared" si="234"/>
        <v>83</v>
      </c>
      <c r="AO23" s="51">
        <f t="shared" ref="AO23:AP23" si="235">SUM(AD23,AH23,AL23)</f>
        <v>150</v>
      </c>
      <c r="AP23" s="52">
        <f t="shared" si="235"/>
        <v>98</v>
      </c>
      <c r="AQ23" s="50">
        <f t="shared" si="236"/>
        <v>248</v>
      </c>
      <c r="AR23" s="46">
        <v>2.0</v>
      </c>
      <c r="AS23" s="47">
        <v>40.0</v>
      </c>
      <c r="AT23" s="48">
        <v>41.0</v>
      </c>
      <c r="AU23" s="50">
        <f t="shared" si="237"/>
        <v>81</v>
      </c>
      <c r="AV23" s="46">
        <v>2.0</v>
      </c>
      <c r="AW23" s="47">
        <v>48.0</v>
      </c>
      <c r="AX23" s="48">
        <v>35.0</v>
      </c>
      <c r="AY23" s="50">
        <f t="shared" si="238"/>
        <v>83</v>
      </c>
      <c r="AZ23" s="51">
        <f t="shared" ref="AZ23:BA23" si="239">SUM(AS23,AW23)</f>
        <v>88</v>
      </c>
      <c r="BA23" s="52">
        <f t="shared" si="239"/>
        <v>76</v>
      </c>
      <c r="BB23" s="50">
        <f t="shared" si="240"/>
        <v>164</v>
      </c>
      <c r="BC23" s="46">
        <v>1.0</v>
      </c>
      <c r="BD23" s="48">
        <v>44.0</v>
      </c>
      <c r="BE23" s="46">
        <v>1.0</v>
      </c>
      <c r="BF23" s="48">
        <v>40.0</v>
      </c>
      <c r="BG23" s="46">
        <v>0.0</v>
      </c>
      <c r="BH23" s="48">
        <v>0.0</v>
      </c>
      <c r="BI23" s="53">
        <f t="shared" si="165"/>
        <v>84</v>
      </c>
      <c r="BJ23" s="47">
        <v>45.0</v>
      </c>
      <c r="BK23" s="48">
        <v>39.0</v>
      </c>
      <c r="BL23" s="53">
        <f t="shared" si="166"/>
        <v>84</v>
      </c>
      <c r="BM23" s="46">
        <v>1.0</v>
      </c>
      <c r="BN23" s="48">
        <v>39.0</v>
      </c>
      <c r="BO23" s="46">
        <v>1.0</v>
      </c>
      <c r="BP23" s="48">
        <v>38.0</v>
      </c>
      <c r="BQ23" s="46">
        <v>0.0</v>
      </c>
      <c r="BR23" s="48">
        <v>0.0</v>
      </c>
      <c r="BS23" s="53">
        <f t="shared" si="167"/>
        <v>77</v>
      </c>
      <c r="BT23" s="47">
        <v>46.0</v>
      </c>
      <c r="BU23" s="48">
        <v>31.0</v>
      </c>
      <c r="BV23" s="53">
        <f t="shared" si="168"/>
        <v>77</v>
      </c>
      <c r="BW23" s="33">
        <f t="shared" ref="BW23:BX23" si="241">SUM(BJ23,BT23)</f>
        <v>91</v>
      </c>
      <c r="BX23" s="54">
        <f t="shared" si="241"/>
        <v>70</v>
      </c>
      <c r="BY23" s="49">
        <f t="shared" si="170"/>
        <v>161</v>
      </c>
      <c r="BZ23" s="55">
        <v>278.0</v>
      </c>
      <c r="CA23" s="48">
        <v>213.0</v>
      </c>
      <c r="CB23" s="55">
        <v>54.0</v>
      </c>
      <c r="CC23" s="48">
        <v>42.0</v>
      </c>
      <c r="CD23" s="55">
        <v>58.0</v>
      </c>
      <c r="CE23" s="48">
        <v>50.0</v>
      </c>
      <c r="CF23" s="55">
        <v>3.0</v>
      </c>
      <c r="CG23" s="48">
        <v>0.0</v>
      </c>
      <c r="CH23" s="55">
        <v>116.0</v>
      </c>
      <c r="CI23" s="48">
        <v>84.0</v>
      </c>
      <c r="CJ23" s="55">
        <v>51.0</v>
      </c>
      <c r="CK23" s="48">
        <v>49.0</v>
      </c>
      <c r="CL23" s="55">
        <v>1.0</v>
      </c>
      <c r="CM23" s="48">
        <v>3.0</v>
      </c>
      <c r="CN23" s="35">
        <f t="shared" ref="CN23:CO23" si="242">SUM(BZ23,CB23,CD23,CF23,CH23,CJ23,CL23)</f>
        <v>561</v>
      </c>
      <c r="CO23" s="56">
        <f t="shared" si="242"/>
        <v>441</v>
      </c>
      <c r="CP23" s="36">
        <f t="shared" si="172"/>
        <v>1002</v>
      </c>
      <c r="CQ23" s="56">
        <f t="shared" ref="CQ23:CR23" si="243">SUM(Z23,AO23,AZ23,BW23)</f>
        <v>561</v>
      </c>
      <c r="CR23" s="56">
        <f t="shared" si="243"/>
        <v>441</v>
      </c>
      <c r="CS23" s="37">
        <f t="shared" si="174"/>
        <v>1002</v>
      </c>
      <c r="CT23" s="57">
        <v>244.0</v>
      </c>
      <c r="CU23" s="48">
        <v>171.0</v>
      </c>
      <c r="CV23" s="59">
        <f t="shared" si="201"/>
        <v>415</v>
      </c>
      <c r="CW23" s="57">
        <v>22.0</v>
      </c>
      <c r="CX23" s="48">
        <v>18.0</v>
      </c>
      <c r="CY23" s="59">
        <f t="shared" si="202"/>
        <v>40</v>
      </c>
      <c r="CZ23" s="57">
        <v>7.0</v>
      </c>
      <c r="DA23" s="48">
        <v>5.0</v>
      </c>
      <c r="DB23" s="59">
        <f t="shared" si="203"/>
        <v>12</v>
      </c>
      <c r="DC23" s="57">
        <v>108.0</v>
      </c>
      <c r="DD23" s="48">
        <v>93.0</v>
      </c>
      <c r="DE23" s="59">
        <f t="shared" si="204"/>
        <v>201</v>
      </c>
      <c r="DF23" s="57">
        <v>7.0</v>
      </c>
      <c r="DG23" s="48">
        <v>7.0</v>
      </c>
      <c r="DH23" s="59">
        <f t="shared" si="205"/>
        <v>14</v>
      </c>
      <c r="DI23" s="57">
        <v>173.0</v>
      </c>
      <c r="DJ23" s="48">
        <v>147.0</v>
      </c>
      <c r="DK23" s="59">
        <f t="shared" si="221"/>
        <v>320</v>
      </c>
      <c r="DL23" s="60">
        <f t="shared" ref="DL23:DM23" si="244">SUM(CT23+CW23+CZ23+DC23+DF23+DI23)</f>
        <v>561</v>
      </c>
      <c r="DM23" s="61">
        <f t="shared" si="244"/>
        <v>441</v>
      </c>
      <c r="DN23" s="28">
        <f t="shared" si="43"/>
        <v>1002</v>
      </c>
      <c r="DO23" s="43">
        <f t="shared" ref="DO23:DP23" si="245">SUM(CQ23-DL23)</f>
        <v>0</v>
      </c>
      <c r="DP23" s="43">
        <f t="shared" si="245"/>
        <v>0</v>
      </c>
      <c r="DQ23" s="60">
        <f t="shared" si="45"/>
        <v>1002</v>
      </c>
      <c r="DR23" s="33">
        <f t="shared" si="46"/>
        <v>1002</v>
      </c>
      <c r="DS23" s="54">
        <f t="shared" si="154"/>
        <v>0</v>
      </c>
      <c r="DT23" s="54">
        <f t="shared" si="155"/>
        <v>0</v>
      </c>
      <c r="DU23" s="49">
        <f t="shared" ref="DU23:DV23" si="246">SUM(CN23-CQ23)</f>
        <v>0</v>
      </c>
      <c r="DV23" s="49">
        <f t="shared" si="246"/>
        <v>0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</row>
    <row r="24" ht="19.5" customHeight="1">
      <c r="A24" s="20">
        <v>22.0</v>
      </c>
      <c r="B24" s="62" t="s">
        <v>79</v>
      </c>
      <c r="C24" s="22">
        <v>1544.0</v>
      </c>
      <c r="D24" s="23" t="s">
        <v>57</v>
      </c>
      <c r="E24" s="24" t="s">
        <v>58</v>
      </c>
      <c r="F24" s="46">
        <v>2.0</v>
      </c>
      <c r="G24" s="47">
        <v>50.0</v>
      </c>
      <c r="H24" s="48">
        <v>39.0</v>
      </c>
      <c r="I24" s="49">
        <f t="shared" si="225"/>
        <v>89</v>
      </c>
      <c r="J24" s="46">
        <v>2.0</v>
      </c>
      <c r="K24" s="47">
        <f>24+27</f>
        <v>51</v>
      </c>
      <c r="L24" s="48">
        <f>17+21</f>
        <v>38</v>
      </c>
      <c r="M24" s="50">
        <f t="shared" si="226"/>
        <v>89</v>
      </c>
      <c r="N24" s="46">
        <v>2.0</v>
      </c>
      <c r="O24" s="47">
        <v>49.0</v>
      </c>
      <c r="P24" s="48">
        <v>44.0</v>
      </c>
      <c r="Q24" s="50">
        <f t="shared" si="227"/>
        <v>93</v>
      </c>
      <c r="R24" s="46">
        <v>2.0</v>
      </c>
      <c r="S24" s="47">
        <v>51.0</v>
      </c>
      <c r="T24" s="48">
        <v>38.0</v>
      </c>
      <c r="U24" s="50">
        <f t="shared" si="228"/>
        <v>89</v>
      </c>
      <c r="V24" s="46">
        <v>2.0</v>
      </c>
      <c r="W24" s="47">
        <v>47.0</v>
      </c>
      <c r="X24" s="48">
        <f>16+21</f>
        <v>37</v>
      </c>
      <c r="Y24" s="50">
        <f t="shared" si="229"/>
        <v>84</v>
      </c>
      <c r="Z24" s="51">
        <f t="shared" ref="Z24:AA24" si="247">SUM(G24,K24,O24,S24,W24)</f>
        <v>248</v>
      </c>
      <c r="AA24" s="52">
        <f t="shared" si="247"/>
        <v>196</v>
      </c>
      <c r="AB24" s="50">
        <f t="shared" si="231"/>
        <v>444</v>
      </c>
      <c r="AC24" s="46">
        <v>2.0</v>
      </c>
      <c r="AD24" s="47">
        <v>39.0</v>
      </c>
      <c r="AE24" s="48">
        <v>51.0</v>
      </c>
      <c r="AF24" s="50">
        <f t="shared" si="232"/>
        <v>90</v>
      </c>
      <c r="AG24" s="46">
        <v>2.0</v>
      </c>
      <c r="AH24" s="47">
        <v>44.0</v>
      </c>
      <c r="AI24" s="48">
        <v>43.0</v>
      </c>
      <c r="AJ24" s="50">
        <f t="shared" si="233"/>
        <v>87</v>
      </c>
      <c r="AK24" s="46">
        <v>2.0</v>
      </c>
      <c r="AL24" s="47">
        <f>27+24</f>
        <v>51</v>
      </c>
      <c r="AM24" s="48">
        <f>14+17</f>
        <v>31</v>
      </c>
      <c r="AN24" s="50">
        <f t="shared" si="234"/>
        <v>82</v>
      </c>
      <c r="AO24" s="51">
        <f t="shared" ref="AO24:AP24" si="248">SUM(AD24,AH24,AL24)</f>
        <v>134</v>
      </c>
      <c r="AP24" s="52">
        <f t="shared" si="248"/>
        <v>125</v>
      </c>
      <c r="AQ24" s="50">
        <f t="shared" si="236"/>
        <v>259</v>
      </c>
      <c r="AR24" s="46">
        <v>2.0</v>
      </c>
      <c r="AS24" s="47">
        <f>21+26</f>
        <v>47</v>
      </c>
      <c r="AT24" s="48">
        <f>18+15</f>
        <v>33</v>
      </c>
      <c r="AU24" s="50">
        <f t="shared" si="237"/>
        <v>80</v>
      </c>
      <c r="AV24" s="46">
        <v>2.0</v>
      </c>
      <c r="AW24" s="47">
        <f>28+24</f>
        <v>52</v>
      </c>
      <c r="AX24" s="48">
        <f>49</f>
        <v>49</v>
      </c>
      <c r="AY24" s="50">
        <f t="shared" si="238"/>
        <v>101</v>
      </c>
      <c r="AZ24" s="51">
        <f t="shared" ref="AZ24:BA24" si="249">SUM(AS24,AW24)</f>
        <v>99</v>
      </c>
      <c r="BA24" s="52">
        <f t="shared" si="249"/>
        <v>82</v>
      </c>
      <c r="BB24" s="50">
        <f t="shared" si="240"/>
        <v>181</v>
      </c>
      <c r="BC24" s="46">
        <v>1.0</v>
      </c>
      <c r="BD24" s="48">
        <v>38.0</v>
      </c>
      <c r="BE24" s="46">
        <v>1.0</v>
      </c>
      <c r="BF24" s="48">
        <v>33.0</v>
      </c>
      <c r="BG24" s="46">
        <v>0.0</v>
      </c>
      <c r="BH24" s="48">
        <v>0.0</v>
      </c>
      <c r="BI24" s="53">
        <f t="shared" si="165"/>
        <v>71</v>
      </c>
      <c r="BJ24" s="47">
        <f>19+16</f>
        <v>35</v>
      </c>
      <c r="BK24" s="48">
        <f>19+17</f>
        <v>36</v>
      </c>
      <c r="BL24" s="53">
        <f t="shared" si="166"/>
        <v>71</v>
      </c>
      <c r="BM24" s="46">
        <v>1.0</v>
      </c>
      <c r="BN24" s="48">
        <v>30.0</v>
      </c>
      <c r="BO24" s="46">
        <v>1.0</v>
      </c>
      <c r="BP24" s="48">
        <v>29.0</v>
      </c>
      <c r="BQ24" s="46">
        <v>0.0</v>
      </c>
      <c r="BR24" s="48">
        <v>0.0</v>
      </c>
      <c r="BS24" s="53">
        <f t="shared" si="167"/>
        <v>59</v>
      </c>
      <c r="BT24" s="47">
        <v>34.0</v>
      </c>
      <c r="BU24" s="48">
        <v>25.0</v>
      </c>
      <c r="BV24" s="53">
        <f t="shared" si="168"/>
        <v>59</v>
      </c>
      <c r="BW24" s="33">
        <f t="shared" ref="BW24:BX24" si="250">SUM(BJ24,BT24)</f>
        <v>69</v>
      </c>
      <c r="BX24" s="54">
        <f t="shared" si="250"/>
        <v>61</v>
      </c>
      <c r="BY24" s="49">
        <f t="shared" si="170"/>
        <v>130</v>
      </c>
      <c r="BZ24" s="55">
        <v>296.0</v>
      </c>
      <c r="CA24" s="48">
        <v>231.0</v>
      </c>
      <c r="CB24" s="55">
        <v>67.0</v>
      </c>
      <c r="CC24" s="48">
        <v>66.0</v>
      </c>
      <c r="CD24" s="55">
        <v>64.0</v>
      </c>
      <c r="CE24" s="48">
        <v>42.0</v>
      </c>
      <c r="CF24" s="55">
        <v>1.0</v>
      </c>
      <c r="CG24" s="48">
        <v>2.0</v>
      </c>
      <c r="CH24" s="55">
        <v>73.0</v>
      </c>
      <c r="CI24" s="48">
        <v>73.0</v>
      </c>
      <c r="CJ24" s="55">
        <v>41.0</v>
      </c>
      <c r="CK24" s="48">
        <v>46.0</v>
      </c>
      <c r="CL24" s="55">
        <v>8.0</v>
      </c>
      <c r="CM24" s="48">
        <v>4.0</v>
      </c>
      <c r="CN24" s="35">
        <f t="shared" ref="CN24:CO24" si="251">SUM(BZ24,CB24,CD24,CF24,CH24,CJ24,CL24)</f>
        <v>550</v>
      </c>
      <c r="CO24" s="56">
        <f t="shared" si="251"/>
        <v>464</v>
      </c>
      <c r="CP24" s="36">
        <f t="shared" si="172"/>
        <v>1014</v>
      </c>
      <c r="CQ24" s="56">
        <f t="shared" ref="CQ24:CR24" si="252">SUM(Z24,AO24,AZ24,BW24)</f>
        <v>550</v>
      </c>
      <c r="CR24" s="56">
        <f t="shared" si="252"/>
        <v>464</v>
      </c>
      <c r="CS24" s="37">
        <f t="shared" si="174"/>
        <v>1014</v>
      </c>
      <c r="CT24" s="122">
        <v>18.0</v>
      </c>
      <c r="CU24" s="39">
        <v>14.0</v>
      </c>
      <c r="CV24" s="59">
        <f t="shared" si="201"/>
        <v>32</v>
      </c>
      <c r="CW24" s="38">
        <v>7.0</v>
      </c>
      <c r="CX24" s="39">
        <v>3.0</v>
      </c>
      <c r="CY24" s="59">
        <f t="shared" si="202"/>
        <v>10</v>
      </c>
      <c r="CZ24" s="38">
        <v>22.0</v>
      </c>
      <c r="DA24" s="39">
        <v>24.0</v>
      </c>
      <c r="DB24" s="59">
        <f t="shared" si="203"/>
        <v>46</v>
      </c>
      <c r="DC24" s="38">
        <v>8.0</v>
      </c>
      <c r="DD24" s="39">
        <v>5.0</v>
      </c>
      <c r="DE24" s="59">
        <f t="shared" si="204"/>
        <v>13</v>
      </c>
      <c r="DF24" s="38">
        <v>95.0</v>
      </c>
      <c r="DG24" s="39">
        <v>97.0</v>
      </c>
      <c r="DH24" s="59">
        <f t="shared" si="205"/>
        <v>192</v>
      </c>
      <c r="DI24" s="38">
        <v>400.0</v>
      </c>
      <c r="DJ24" s="39">
        <v>321.0</v>
      </c>
      <c r="DK24" s="59">
        <f t="shared" si="221"/>
        <v>721</v>
      </c>
      <c r="DL24" s="60">
        <f t="shared" ref="DL24:DM24" si="253">SUM(CT24+CW24+CZ24+DC24+DF24+DI24)</f>
        <v>550</v>
      </c>
      <c r="DM24" s="61">
        <f t="shared" si="253"/>
        <v>464</v>
      </c>
      <c r="DN24" s="28">
        <f t="shared" si="43"/>
        <v>1014</v>
      </c>
      <c r="DO24" s="43">
        <f t="shared" ref="DO24:DP24" si="254">SUM(CQ24-DL24)</f>
        <v>0</v>
      </c>
      <c r="DP24" s="43">
        <f t="shared" si="254"/>
        <v>0</v>
      </c>
      <c r="DQ24" s="60">
        <f t="shared" si="45"/>
        <v>1014</v>
      </c>
      <c r="DR24" s="33">
        <f t="shared" si="46"/>
        <v>1014</v>
      </c>
      <c r="DS24" s="54">
        <f t="shared" si="154"/>
        <v>0</v>
      </c>
      <c r="DT24" s="54">
        <f t="shared" si="155"/>
        <v>0</v>
      </c>
      <c r="DU24" s="49">
        <f t="shared" ref="DU24:DV24" si="255">SUM(CN24-CQ24)</f>
        <v>0</v>
      </c>
      <c r="DV24" s="49">
        <f t="shared" si="255"/>
        <v>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</row>
    <row r="25" ht="19.5" customHeight="1">
      <c r="A25" s="20">
        <v>23.0</v>
      </c>
      <c r="B25" s="62" t="s">
        <v>80</v>
      </c>
      <c r="C25" s="22">
        <v>1568.0</v>
      </c>
      <c r="D25" s="23" t="s">
        <v>57</v>
      </c>
      <c r="E25" s="24" t="s">
        <v>58</v>
      </c>
      <c r="F25" s="46">
        <v>2.0</v>
      </c>
      <c r="G25" s="47">
        <v>48.0</v>
      </c>
      <c r="H25" s="48">
        <v>40.0</v>
      </c>
      <c r="I25" s="49">
        <f t="shared" si="225"/>
        <v>88</v>
      </c>
      <c r="J25" s="46">
        <v>2.0</v>
      </c>
      <c r="K25" s="47">
        <v>45.0</v>
      </c>
      <c r="L25" s="48">
        <v>39.0</v>
      </c>
      <c r="M25" s="50">
        <f t="shared" si="226"/>
        <v>84</v>
      </c>
      <c r="N25" s="46">
        <v>2.0</v>
      </c>
      <c r="O25" s="47">
        <v>43.0</v>
      </c>
      <c r="P25" s="48">
        <v>40.0</v>
      </c>
      <c r="Q25" s="50">
        <f t="shared" si="227"/>
        <v>83</v>
      </c>
      <c r="R25" s="46">
        <v>2.0</v>
      </c>
      <c r="S25" s="47">
        <v>45.0</v>
      </c>
      <c r="T25" s="48">
        <v>39.0</v>
      </c>
      <c r="U25" s="50">
        <f t="shared" si="228"/>
        <v>84</v>
      </c>
      <c r="V25" s="46">
        <v>2.0</v>
      </c>
      <c r="W25" s="47">
        <v>52.0</v>
      </c>
      <c r="X25" s="48">
        <v>31.0</v>
      </c>
      <c r="Y25" s="50">
        <f t="shared" si="229"/>
        <v>83</v>
      </c>
      <c r="Z25" s="51">
        <f t="shared" ref="Z25:AA25" si="256">SUM(G25,K25,O25,S25,W25)</f>
        <v>233</v>
      </c>
      <c r="AA25" s="52">
        <f t="shared" si="256"/>
        <v>189</v>
      </c>
      <c r="AB25" s="50">
        <f t="shared" si="231"/>
        <v>422</v>
      </c>
      <c r="AC25" s="46">
        <v>2.0</v>
      </c>
      <c r="AD25" s="47">
        <v>44.0</v>
      </c>
      <c r="AE25" s="48">
        <v>40.0</v>
      </c>
      <c r="AF25" s="50">
        <f t="shared" si="232"/>
        <v>84</v>
      </c>
      <c r="AG25" s="46">
        <v>2.0</v>
      </c>
      <c r="AH25" s="47">
        <v>40.0</v>
      </c>
      <c r="AI25" s="48">
        <v>44.0</v>
      </c>
      <c r="AJ25" s="50">
        <f t="shared" si="233"/>
        <v>84</v>
      </c>
      <c r="AK25" s="46">
        <v>2.0</v>
      </c>
      <c r="AL25" s="47">
        <v>52.0</v>
      </c>
      <c r="AM25" s="48">
        <v>29.0</v>
      </c>
      <c r="AN25" s="50">
        <f t="shared" si="234"/>
        <v>81</v>
      </c>
      <c r="AO25" s="51">
        <f t="shared" ref="AO25:AP25" si="257">SUM(AD25,AH25,AL25)</f>
        <v>136</v>
      </c>
      <c r="AP25" s="52">
        <f t="shared" si="257"/>
        <v>113</v>
      </c>
      <c r="AQ25" s="50">
        <f t="shared" si="236"/>
        <v>249</v>
      </c>
      <c r="AR25" s="46">
        <v>2.0</v>
      </c>
      <c r="AS25" s="47">
        <v>52.0</v>
      </c>
      <c r="AT25" s="48">
        <v>38.0</v>
      </c>
      <c r="AU25" s="50">
        <f t="shared" si="237"/>
        <v>90</v>
      </c>
      <c r="AV25" s="46">
        <v>2.0</v>
      </c>
      <c r="AW25" s="47">
        <v>51.0</v>
      </c>
      <c r="AX25" s="48">
        <v>41.0</v>
      </c>
      <c r="AY25" s="50">
        <f t="shared" si="238"/>
        <v>92</v>
      </c>
      <c r="AZ25" s="51">
        <f t="shared" ref="AZ25:BA25" si="258">SUM(AS25,AW25)</f>
        <v>103</v>
      </c>
      <c r="BA25" s="52">
        <f t="shared" si="258"/>
        <v>79</v>
      </c>
      <c r="BB25" s="50">
        <f t="shared" si="240"/>
        <v>182</v>
      </c>
      <c r="BC25" s="46">
        <v>1.0</v>
      </c>
      <c r="BD25" s="48">
        <v>47.0</v>
      </c>
      <c r="BE25" s="46">
        <v>1.0</v>
      </c>
      <c r="BF25" s="48">
        <v>41.0</v>
      </c>
      <c r="BG25" s="46">
        <v>0.0</v>
      </c>
      <c r="BH25" s="48">
        <v>0.0</v>
      </c>
      <c r="BI25" s="53">
        <f t="shared" si="165"/>
        <v>88</v>
      </c>
      <c r="BJ25" s="47">
        <v>51.0</v>
      </c>
      <c r="BK25" s="48">
        <v>37.0</v>
      </c>
      <c r="BL25" s="53">
        <f t="shared" si="166"/>
        <v>88</v>
      </c>
      <c r="BM25" s="46">
        <v>1.0</v>
      </c>
      <c r="BN25" s="48">
        <v>40.0</v>
      </c>
      <c r="BO25" s="46">
        <v>1.0</v>
      </c>
      <c r="BP25" s="48">
        <v>34.0</v>
      </c>
      <c r="BQ25" s="46">
        <v>0.0</v>
      </c>
      <c r="BR25" s="48">
        <v>0.0</v>
      </c>
      <c r="BS25" s="53">
        <f t="shared" si="167"/>
        <v>74</v>
      </c>
      <c r="BT25" s="47">
        <v>38.0</v>
      </c>
      <c r="BU25" s="48">
        <v>36.0</v>
      </c>
      <c r="BV25" s="53">
        <f t="shared" si="168"/>
        <v>74</v>
      </c>
      <c r="BW25" s="33">
        <f t="shared" ref="BW25:BX25" si="259">SUM(BJ25,BT25)</f>
        <v>89</v>
      </c>
      <c r="BX25" s="54">
        <f t="shared" si="259"/>
        <v>73</v>
      </c>
      <c r="BY25" s="49">
        <f t="shared" si="170"/>
        <v>162</v>
      </c>
      <c r="BZ25" s="55">
        <v>316.0</v>
      </c>
      <c r="CA25" s="48">
        <v>254.0</v>
      </c>
      <c r="CB25" s="55">
        <v>58.0</v>
      </c>
      <c r="CC25" s="48">
        <v>50.0</v>
      </c>
      <c r="CD25" s="55">
        <v>26.0</v>
      </c>
      <c r="CE25" s="48">
        <v>21.0</v>
      </c>
      <c r="CF25" s="55">
        <v>4.0</v>
      </c>
      <c r="CG25" s="48">
        <v>0.0</v>
      </c>
      <c r="CH25" s="55">
        <v>100.0</v>
      </c>
      <c r="CI25" s="48">
        <v>61.0</v>
      </c>
      <c r="CJ25" s="55">
        <v>40.0</v>
      </c>
      <c r="CK25" s="48">
        <v>52.0</v>
      </c>
      <c r="CL25" s="55">
        <v>17.0</v>
      </c>
      <c r="CM25" s="48">
        <v>16.0</v>
      </c>
      <c r="CN25" s="35">
        <f t="shared" ref="CN25:CO25" si="260">SUM(BZ25,CB25,CD25,CF25,CH25,CJ25,CL25)</f>
        <v>561</v>
      </c>
      <c r="CO25" s="56">
        <f t="shared" si="260"/>
        <v>454</v>
      </c>
      <c r="CP25" s="36">
        <f t="shared" si="172"/>
        <v>1015</v>
      </c>
      <c r="CQ25" s="56">
        <f t="shared" ref="CQ25:CR25" si="261">SUM(Z25,AO25,AZ25,BW25)</f>
        <v>561</v>
      </c>
      <c r="CR25" s="56">
        <f t="shared" si="261"/>
        <v>454</v>
      </c>
      <c r="CS25" s="37">
        <f t="shared" si="174"/>
        <v>1015</v>
      </c>
      <c r="CT25" s="57">
        <v>344.0</v>
      </c>
      <c r="CU25" s="48">
        <v>272.0</v>
      </c>
      <c r="CV25" s="59">
        <f t="shared" si="201"/>
        <v>616</v>
      </c>
      <c r="CW25" s="57">
        <v>11.0</v>
      </c>
      <c r="CX25" s="48">
        <v>12.0</v>
      </c>
      <c r="CY25" s="59">
        <f t="shared" si="202"/>
        <v>23</v>
      </c>
      <c r="CZ25" s="57">
        <v>1.0</v>
      </c>
      <c r="DA25" s="48">
        <v>3.0</v>
      </c>
      <c r="DB25" s="59">
        <f t="shared" si="203"/>
        <v>4</v>
      </c>
      <c r="DC25" s="57">
        <v>45.0</v>
      </c>
      <c r="DD25" s="48">
        <v>31.0</v>
      </c>
      <c r="DE25" s="59">
        <f t="shared" si="204"/>
        <v>76</v>
      </c>
      <c r="DF25" s="57">
        <v>4.0</v>
      </c>
      <c r="DG25" s="48">
        <v>5.0</v>
      </c>
      <c r="DH25" s="59">
        <f t="shared" si="205"/>
        <v>9</v>
      </c>
      <c r="DI25" s="57">
        <v>156.0</v>
      </c>
      <c r="DJ25" s="48">
        <v>131.0</v>
      </c>
      <c r="DK25" s="59">
        <f t="shared" si="221"/>
        <v>287</v>
      </c>
      <c r="DL25" s="60">
        <f t="shared" ref="DL25:DM25" si="262">SUM(CT25+CW25+CZ25+DC25+DF25+DI25)</f>
        <v>561</v>
      </c>
      <c r="DM25" s="61">
        <f t="shared" si="262"/>
        <v>454</v>
      </c>
      <c r="DN25" s="28">
        <f t="shared" si="43"/>
        <v>1015</v>
      </c>
      <c r="DO25" s="43">
        <f t="shared" ref="DO25:DP25" si="263">SUM(CQ25-DL25)</f>
        <v>0</v>
      </c>
      <c r="DP25" s="43">
        <f t="shared" si="263"/>
        <v>0</v>
      </c>
      <c r="DQ25" s="60">
        <f t="shared" si="45"/>
        <v>1015</v>
      </c>
      <c r="DR25" s="33">
        <f t="shared" si="46"/>
        <v>1015</v>
      </c>
      <c r="DS25" s="54">
        <f t="shared" si="154"/>
        <v>0</v>
      </c>
      <c r="DT25" s="54">
        <f t="shared" si="155"/>
        <v>0</v>
      </c>
      <c r="DU25" s="49">
        <f t="shared" ref="DU25:DV25" si="264">SUM(CN25-CQ25)</f>
        <v>0</v>
      </c>
      <c r="DV25" s="49">
        <f t="shared" si="264"/>
        <v>0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</row>
    <row r="26" ht="19.5" customHeight="1">
      <c r="A26" s="20">
        <v>24.0</v>
      </c>
      <c r="B26" s="62" t="s">
        <v>81</v>
      </c>
      <c r="C26" s="22">
        <v>1571.0</v>
      </c>
      <c r="D26" s="23" t="s">
        <v>57</v>
      </c>
      <c r="E26" s="24" t="s">
        <v>58</v>
      </c>
      <c r="F26" s="46">
        <v>1.0</v>
      </c>
      <c r="G26" s="47">
        <v>27.0</v>
      </c>
      <c r="H26" s="48">
        <v>23.0</v>
      </c>
      <c r="I26" s="49">
        <f t="shared" si="225"/>
        <v>50</v>
      </c>
      <c r="J26" s="46">
        <v>1.0</v>
      </c>
      <c r="K26" s="47">
        <v>24.0</v>
      </c>
      <c r="L26" s="48">
        <v>25.0</v>
      </c>
      <c r="M26" s="50">
        <f t="shared" si="226"/>
        <v>49</v>
      </c>
      <c r="N26" s="46">
        <v>1.0</v>
      </c>
      <c r="O26" s="47">
        <v>22.0</v>
      </c>
      <c r="P26" s="48">
        <v>22.0</v>
      </c>
      <c r="Q26" s="50">
        <f t="shared" si="227"/>
        <v>44</v>
      </c>
      <c r="R26" s="46">
        <v>1.0</v>
      </c>
      <c r="S26" s="47">
        <v>28.0</v>
      </c>
      <c r="T26" s="48">
        <v>13.0</v>
      </c>
      <c r="U26" s="50">
        <f t="shared" si="228"/>
        <v>41</v>
      </c>
      <c r="V26" s="46">
        <v>1.0</v>
      </c>
      <c r="W26" s="47">
        <v>21.0</v>
      </c>
      <c r="X26" s="48">
        <v>20.0</v>
      </c>
      <c r="Y26" s="50">
        <f t="shared" si="229"/>
        <v>41</v>
      </c>
      <c r="Z26" s="51">
        <f t="shared" ref="Z26:AA26" si="265">SUM(G26,K26,O26,S26,W26)</f>
        <v>122</v>
      </c>
      <c r="AA26" s="52">
        <f t="shared" si="265"/>
        <v>103</v>
      </c>
      <c r="AB26" s="50">
        <f t="shared" si="231"/>
        <v>225</v>
      </c>
      <c r="AC26" s="46">
        <v>1.0</v>
      </c>
      <c r="AD26" s="47">
        <v>19.0</v>
      </c>
      <c r="AE26" s="48">
        <v>22.0</v>
      </c>
      <c r="AF26" s="50">
        <f t="shared" si="232"/>
        <v>41</v>
      </c>
      <c r="AG26" s="46">
        <v>1.0</v>
      </c>
      <c r="AH26" s="47">
        <v>26.0</v>
      </c>
      <c r="AI26" s="48">
        <v>19.0</v>
      </c>
      <c r="AJ26" s="50">
        <f t="shared" si="233"/>
        <v>45</v>
      </c>
      <c r="AK26" s="46">
        <v>1.0</v>
      </c>
      <c r="AL26" s="47">
        <v>22.0</v>
      </c>
      <c r="AM26" s="48">
        <v>20.0</v>
      </c>
      <c r="AN26" s="50">
        <f t="shared" si="234"/>
        <v>42</v>
      </c>
      <c r="AO26" s="51">
        <f t="shared" ref="AO26:AP26" si="266">SUM(AD26,AH26,AL26)</f>
        <v>67</v>
      </c>
      <c r="AP26" s="52">
        <f t="shared" si="266"/>
        <v>61</v>
      </c>
      <c r="AQ26" s="50">
        <f t="shared" si="236"/>
        <v>128</v>
      </c>
      <c r="AR26" s="46">
        <v>1.0</v>
      </c>
      <c r="AS26" s="47">
        <v>29.0</v>
      </c>
      <c r="AT26" s="48">
        <v>16.0</v>
      </c>
      <c r="AU26" s="50">
        <f t="shared" si="237"/>
        <v>45</v>
      </c>
      <c r="AV26" s="46">
        <v>1.0</v>
      </c>
      <c r="AW26" s="47">
        <v>24.0</v>
      </c>
      <c r="AX26" s="48">
        <v>19.0</v>
      </c>
      <c r="AY26" s="50">
        <f t="shared" si="238"/>
        <v>43</v>
      </c>
      <c r="AZ26" s="51">
        <f t="shared" ref="AZ26:BA26" si="267">SUM(AS26,AW26)</f>
        <v>53</v>
      </c>
      <c r="BA26" s="52">
        <f t="shared" si="267"/>
        <v>35</v>
      </c>
      <c r="BB26" s="50">
        <f t="shared" si="240"/>
        <v>88</v>
      </c>
      <c r="BC26" s="46">
        <v>1.0</v>
      </c>
      <c r="BD26" s="48">
        <v>41.0</v>
      </c>
      <c r="BE26" s="46">
        <v>0.0</v>
      </c>
      <c r="BF26" s="48">
        <v>0.0</v>
      </c>
      <c r="BG26" s="46">
        <v>0.0</v>
      </c>
      <c r="BH26" s="48">
        <v>0.0</v>
      </c>
      <c r="BI26" s="53">
        <f t="shared" si="165"/>
        <v>41</v>
      </c>
      <c r="BJ26" s="47">
        <v>16.0</v>
      </c>
      <c r="BK26" s="48">
        <v>25.0</v>
      </c>
      <c r="BL26" s="53">
        <f t="shared" si="166"/>
        <v>41</v>
      </c>
      <c r="BM26" s="46">
        <v>1.0</v>
      </c>
      <c r="BN26" s="48">
        <v>41.0</v>
      </c>
      <c r="BO26" s="46">
        <v>0.0</v>
      </c>
      <c r="BP26" s="48">
        <v>0.0</v>
      </c>
      <c r="BQ26" s="46">
        <v>0.0</v>
      </c>
      <c r="BR26" s="48">
        <v>0.0</v>
      </c>
      <c r="BS26" s="53">
        <f t="shared" si="167"/>
        <v>41</v>
      </c>
      <c r="BT26" s="47">
        <v>21.0</v>
      </c>
      <c r="BU26" s="48">
        <v>20.0</v>
      </c>
      <c r="BV26" s="53">
        <f t="shared" si="168"/>
        <v>41</v>
      </c>
      <c r="BW26" s="33">
        <f t="shared" ref="BW26:BX26" si="268">SUM(BJ26,BT26)</f>
        <v>37</v>
      </c>
      <c r="BX26" s="54">
        <f t="shared" si="268"/>
        <v>45</v>
      </c>
      <c r="BY26" s="49">
        <f t="shared" si="170"/>
        <v>82</v>
      </c>
      <c r="BZ26" s="55">
        <v>120.0</v>
      </c>
      <c r="CA26" s="48">
        <v>120.0</v>
      </c>
      <c r="CB26" s="55">
        <v>37.0</v>
      </c>
      <c r="CC26" s="48">
        <v>33.0</v>
      </c>
      <c r="CD26" s="55">
        <v>55.0</v>
      </c>
      <c r="CE26" s="48">
        <v>32.0</v>
      </c>
      <c r="CF26" s="55">
        <v>1.0</v>
      </c>
      <c r="CG26" s="48">
        <v>1.0</v>
      </c>
      <c r="CH26" s="55">
        <v>58.0</v>
      </c>
      <c r="CI26" s="48">
        <v>53.0</v>
      </c>
      <c r="CJ26" s="55">
        <v>6.0</v>
      </c>
      <c r="CK26" s="48">
        <v>3.0</v>
      </c>
      <c r="CL26" s="55">
        <v>2.0</v>
      </c>
      <c r="CM26" s="48">
        <v>2.0</v>
      </c>
      <c r="CN26" s="35">
        <f t="shared" ref="CN26:CO26" si="269">SUM(BZ26,CB26,CD26,CF26,CH26,CJ26,CL26)</f>
        <v>279</v>
      </c>
      <c r="CO26" s="56">
        <f t="shared" si="269"/>
        <v>244</v>
      </c>
      <c r="CP26" s="36">
        <f t="shared" si="172"/>
        <v>523</v>
      </c>
      <c r="CQ26" s="56">
        <f t="shared" ref="CQ26:CR26" si="270">SUM(Z26,AO26,AZ26,BW26)</f>
        <v>279</v>
      </c>
      <c r="CR26" s="56">
        <f t="shared" si="270"/>
        <v>244</v>
      </c>
      <c r="CS26" s="37">
        <f t="shared" si="174"/>
        <v>523</v>
      </c>
      <c r="CT26" s="57">
        <v>174.0</v>
      </c>
      <c r="CU26" s="48">
        <v>152.0</v>
      </c>
      <c r="CV26" s="59">
        <f t="shared" si="201"/>
        <v>326</v>
      </c>
      <c r="CW26" s="57">
        <v>18.0</v>
      </c>
      <c r="CX26" s="48">
        <v>15.0</v>
      </c>
      <c r="CY26" s="59">
        <f t="shared" si="202"/>
        <v>33</v>
      </c>
      <c r="CZ26" s="57">
        <v>7.0</v>
      </c>
      <c r="DA26" s="48">
        <v>6.0</v>
      </c>
      <c r="DB26" s="59">
        <f t="shared" si="203"/>
        <v>13</v>
      </c>
      <c r="DC26" s="57">
        <v>20.0</v>
      </c>
      <c r="DD26" s="48">
        <v>20.0</v>
      </c>
      <c r="DE26" s="59">
        <f t="shared" si="204"/>
        <v>40</v>
      </c>
      <c r="DF26" s="57">
        <v>4.0</v>
      </c>
      <c r="DG26" s="48">
        <v>9.0</v>
      </c>
      <c r="DH26" s="59">
        <f t="shared" si="205"/>
        <v>13</v>
      </c>
      <c r="DI26" s="57">
        <v>56.0</v>
      </c>
      <c r="DJ26" s="48">
        <v>42.0</v>
      </c>
      <c r="DK26" s="59">
        <f t="shared" si="221"/>
        <v>98</v>
      </c>
      <c r="DL26" s="60">
        <f t="shared" ref="DL26:DM26" si="271">SUM(CT26+CW26+CZ26+DC26+DF26+DI26)</f>
        <v>279</v>
      </c>
      <c r="DM26" s="61">
        <f t="shared" si="271"/>
        <v>244</v>
      </c>
      <c r="DN26" s="28">
        <f t="shared" si="43"/>
        <v>523</v>
      </c>
      <c r="DO26" s="43">
        <f t="shared" ref="DO26:DP26" si="272">SUM(CQ26-DL26)</f>
        <v>0</v>
      </c>
      <c r="DP26" s="43">
        <f t="shared" si="272"/>
        <v>0</v>
      </c>
      <c r="DQ26" s="60">
        <f t="shared" si="45"/>
        <v>523</v>
      </c>
      <c r="DR26" s="33">
        <f t="shared" si="46"/>
        <v>523</v>
      </c>
      <c r="DS26" s="54">
        <f t="shared" si="154"/>
        <v>0</v>
      </c>
      <c r="DT26" s="54">
        <f t="shared" si="155"/>
        <v>0</v>
      </c>
      <c r="DU26" s="49">
        <f t="shared" ref="DU26:DV26" si="273">SUM(CN26-CQ26)</f>
        <v>0</v>
      </c>
      <c r="DV26" s="49">
        <f t="shared" si="273"/>
        <v>0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</row>
    <row r="27" ht="19.5" customHeight="1">
      <c r="A27" s="20">
        <v>25.0</v>
      </c>
      <c r="B27" s="62" t="s">
        <v>82</v>
      </c>
      <c r="C27" s="22">
        <v>1573.0</v>
      </c>
      <c r="D27" s="23" t="s">
        <v>57</v>
      </c>
      <c r="E27" s="24" t="s">
        <v>58</v>
      </c>
      <c r="F27" s="46">
        <v>2.0</v>
      </c>
      <c r="G27" s="47">
        <v>52.0</v>
      </c>
      <c r="H27" s="48">
        <v>43.0</v>
      </c>
      <c r="I27" s="49">
        <f t="shared" si="225"/>
        <v>95</v>
      </c>
      <c r="J27" s="46">
        <v>2.0</v>
      </c>
      <c r="K27" s="47">
        <v>55.0</v>
      </c>
      <c r="L27" s="48">
        <v>42.0</v>
      </c>
      <c r="M27" s="50">
        <f t="shared" si="226"/>
        <v>97</v>
      </c>
      <c r="N27" s="46">
        <v>2.0</v>
      </c>
      <c r="O27" s="47">
        <v>51.0</v>
      </c>
      <c r="P27" s="48">
        <v>43.0</v>
      </c>
      <c r="Q27" s="50">
        <f t="shared" si="227"/>
        <v>94</v>
      </c>
      <c r="R27" s="46">
        <v>2.0</v>
      </c>
      <c r="S27" s="47">
        <v>43.0</v>
      </c>
      <c r="T27" s="48">
        <v>52.0</v>
      </c>
      <c r="U27" s="50">
        <f t="shared" si="228"/>
        <v>95</v>
      </c>
      <c r="V27" s="46">
        <v>2.0</v>
      </c>
      <c r="W27" s="47">
        <v>49.0</v>
      </c>
      <c r="X27" s="48">
        <v>48.0</v>
      </c>
      <c r="Y27" s="50">
        <f t="shared" si="229"/>
        <v>97</v>
      </c>
      <c r="Z27" s="51">
        <f t="shared" ref="Z27:AA27" si="274">SUM(G27,K27,O27,S27,W27)</f>
        <v>250</v>
      </c>
      <c r="AA27" s="52">
        <f t="shared" si="274"/>
        <v>228</v>
      </c>
      <c r="AB27" s="50">
        <f t="shared" si="231"/>
        <v>478</v>
      </c>
      <c r="AC27" s="46">
        <v>2.0</v>
      </c>
      <c r="AD27" s="47">
        <v>49.0</v>
      </c>
      <c r="AE27" s="48">
        <v>46.0</v>
      </c>
      <c r="AF27" s="50">
        <f t="shared" si="232"/>
        <v>95</v>
      </c>
      <c r="AG27" s="46">
        <v>2.0</v>
      </c>
      <c r="AH27" s="47">
        <v>46.0</v>
      </c>
      <c r="AI27" s="48">
        <v>50.0</v>
      </c>
      <c r="AJ27" s="50">
        <f t="shared" si="233"/>
        <v>96</v>
      </c>
      <c r="AK27" s="46">
        <v>2.0</v>
      </c>
      <c r="AL27" s="47">
        <v>39.0</v>
      </c>
      <c r="AM27" s="48">
        <v>50.0</v>
      </c>
      <c r="AN27" s="50">
        <f t="shared" si="234"/>
        <v>89</v>
      </c>
      <c r="AO27" s="51">
        <f t="shared" ref="AO27:AP27" si="275">SUM(AD27,AH27,AL27)</f>
        <v>134</v>
      </c>
      <c r="AP27" s="52">
        <f t="shared" si="275"/>
        <v>146</v>
      </c>
      <c r="AQ27" s="50">
        <f t="shared" si="236"/>
        <v>280</v>
      </c>
      <c r="AR27" s="46">
        <v>2.0</v>
      </c>
      <c r="AS27" s="47">
        <v>50.0</v>
      </c>
      <c r="AT27" s="48">
        <v>40.0</v>
      </c>
      <c r="AU27" s="50">
        <f t="shared" si="237"/>
        <v>90</v>
      </c>
      <c r="AV27" s="46">
        <v>2.0</v>
      </c>
      <c r="AW27" s="47">
        <v>37.0</v>
      </c>
      <c r="AX27" s="48">
        <v>46.0</v>
      </c>
      <c r="AY27" s="50">
        <f t="shared" si="238"/>
        <v>83</v>
      </c>
      <c r="AZ27" s="51">
        <f t="shared" ref="AZ27:BA27" si="276">SUM(AS27,AW27)</f>
        <v>87</v>
      </c>
      <c r="BA27" s="52">
        <f t="shared" si="276"/>
        <v>86</v>
      </c>
      <c r="BB27" s="50">
        <f t="shared" si="240"/>
        <v>173</v>
      </c>
      <c r="BC27" s="46">
        <v>1.0</v>
      </c>
      <c r="BD27" s="48">
        <v>41.0</v>
      </c>
      <c r="BE27" s="46">
        <v>1.0</v>
      </c>
      <c r="BF27" s="48">
        <v>41.0</v>
      </c>
      <c r="BG27" s="46">
        <v>0.0</v>
      </c>
      <c r="BH27" s="48">
        <v>0.0</v>
      </c>
      <c r="BI27" s="53">
        <f t="shared" si="165"/>
        <v>82</v>
      </c>
      <c r="BJ27" s="47">
        <v>44.0</v>
      </c>
      <c r="BK27" s="48">
        <v>38.0</v>
      </c>
      <c r="BL27" s="53">
        <f t="shared" si="166"/>
        <v>82</v>
      </c>
      <c r="BM27" s="46">
        <v>1.0</v>
      </c>
      <c r="BN27" s="48">
        <v>36.0</v>
      </c>
      <c r="BO27" s="46">
        <v>1.0</v>
      </c>
      <c r="BP27" s="48">
        <v>33.0</v>
      </c>
      <c r="BQ27" s="46">
        <v>0.0</v>
      </c>
      <c r="BR27" s="48">
        <v>0.0</v>
      </c>
      <c r="BS27" s="53">
        <f t="shared" si="167"/>
        <v>69</v>
      </c>
      <c r="BT27" s="47">
        <v>34.0</v>
      </c>
      <c r="BU27" s="48">
        <v>35.0</v>
      </c>
      <c r="BV27" s="53">
        <f t="shared" si="168"/>
        <v>69</v>
      </c>
      <c r="BW27" s="33">
        <f t="shared" ref="BW27:BX27" si="277">SUM(BJ27,BT27)</f>
        <v>78</v>
      </c>
      <c r="BX27" s="54">
        <f t="shared" si="277"/>
        <v>73</v>
      </c>
      <c r="BY27" s="49">
        <f t="shared" si="170"/>
        <v>151</v>
      </c>
      <c r="BZ27" s="55">
        <v>222.0</v>
      </c>
      <c r="CA27" s="48">
        <v>205.0</v>
      </c>
      <c r="CB27" s="55">
        <v>65.0</v>
      </c>
      <c r="CC27" s="48">
        <v>65.0</v>
      </c>
      <c r="CD27" s="55">
        <v>91.0</v>
      </c>
      <c r="CE27" s="48">
        <v>80.0</v>
      </c>
      <c r="CF27" s="55">
        <v>4.0</v>
      </c>
      <c r="CG27" s="48">
        <v>2.0</v>
      </c>
      <c r="CH27" s="55">
        <v>151.0</v>
      </c>
      <c r="CI27" s="48">
        <v>162.0</v>
      </c>
      <c r="CJ27" s="55">
        <v>11.0</v>
      </c>
      <c r="CK27" s="48">
        <v>14.0</v>
      </c>
      <c r="CL27" s="55">
        <v>5.0</v>
      </c>
      <c r="CM27" s="48">
        <v>5.0</v>
      </c>
      <c r="CN27" s="35">
        <f t="shared" ref="CN27:CO27" si="278">SUM(BZ27,CB27,CD27,CF27,CH27,CJ27,CL27)</f>
        <v>549</v>
      </c>
      <c r="CO27" s="56">
        <f t="shared" si="278"/>
        <v>533</v>
      </c>
      <c r="CP27" s="36">
        <f t="shared" si="172"/>
        <v>1082</v>
      </c>
      <c r="CQ27" s="56">
        <f t="shared" ref="CQ27:CR27" si="279">SUM(Z27,AO27,AZ27,BW27)</f>
        <v>549</v>
      </c>
      <c r="CR27" s="56">
        <f t="shared" si="279"/>
        <v>533</v>
      </c>
      <c r="CS27" s="37">
        <f t="shared" si="174"/>
        <v>1082</v>
      </c>
      <c r="CT27" s="57">
        <f>158+11</f>
        <v>169</v>
      </c>
      <c r="CU27" s="48">
        <f>152+12</f>
        <v>164</v>
      </c>
      <c r="CV27" s="59">
        <f t="shared" si="201"/>
        <v>333</v>
      </c>
      <c r="CW27" s="57">
        <v>81.0</v>
      </c>
      <c r="CX27" s="48">
        <v>78.0</v>
      </c>
      <c r="CY27" s="59">
        <f t="shared" si="202"/>
        <v>159</v>
      </c>
      <c r="CZ27" s="57">
        <v>24.0</v>
      </c>
      <c r="DA27" s="48">
        <v>24.0</v>
      </c>
      <c r="DB27" s="59">
        <f t="shared" si="203"/>
        <v>48</v>
      </c>
      <c r="DC27" s="57">
        <v>66.0</v>
      </c>
      <c r="DD27" s="48">
        <v>67.0</v>
      </c>
      <c r="DE27" s="59">
        <f t="shared" si="204"/>
        <v>133</v>
      </c>
      <c r="DF27" s="57">
        <v>47.0</v>
      </c>
      <c r="DG27" s="48">
        <v>49.0</v>
      </c>
      <c r="DH27" s="59">
        <f t="shared" si="205"/>
        <v>96</v>
      </c>
      <c r="DI27" s="57">
        <v>162.0</v>
      </c>
      <c r="DJ27" s="48">
        <v>151.0</v>
      </c>
      <c r="DK27" s="59">
        <f t="shared" si="221"/>
        <v>313</v>
      </c>
      <c r="DL27" s="60">
        <f t="shared" ref="DL27:DM27" si="280">SUM(CT27+CW27+CZ27+DC27+DF27+DI27)</f>
        <v>549</v>
      </c>
      <c r="DM27" s="61">
        <f t="shared" si="280"/>
        <v>533</v>
      </c>
      <c r="DN27" s="28">
        <f t="shared" si="43"/>
        <v>1082</v>
      </c>
      <c r="DO27" s="43">
        <f t="shared" ref="DO27:DP27" si="281">SUM(CQ27-DL27)</f>
        <v>0</v>
      </c>
      <c r="DP27" s="43">
        <f t="shared" si="281"/>
        <v>0</v>
      </c>
      <c r="DQ27" s="60">
        <f t="shared" si="45"/>
        <v>1082</v>
      </c>
      <c r="DR27" s="33">
        <f t="shared" si="46"/>
        <v>1082</v>
      </c>
      <c r="DS27" s="54">
        <f t="shared" si="154"/>
        <v>0</v>
      </c>
      <c r="DT27" s="54">
        <f t="shared" si="155"/>
        <v>0</v>
      </c>
      <c r="DU27" s="49">
        <f t="shared" ref="DU27:DV27" si="282">SUM(CN27-CQ27)</f>
        <v>0</v>
      </c>
      <c r="DV27" s="49">
        <f t="shared" si="282"/>
        <v>0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</row>
    <row r="28" ht="19.5" customHeight="1">
      <c r="A28" s="20">
        <v>26.0</v>
      </c>
      <c r="B28" s="62" t="s">
        <v>83</v>
      </c>
      <c r="C28" s="22">
        <v>1574.0</v>
      </c>
      <c r="D28" s="23" t="s">
        <v>57</v>
      </c>
      <c r="E28" s="24" t="s">
        <v>58</v>
      </c>
      <c r="F28" s="123">
        <v>3.0</v>
      </c>
      <c r="G28" s="124">
        <v>72.0</v>
      </c>
      <c r="H28" s="125">
        <v>61.0</v>
      </c>
      <c r="I28" s="49">
        <f t="shared" si="225"/>
        <v>133</v>
      </c>
      <c r="J28" s="126">
        <v>3.0</v>
      </c>
      <c r="K28" s="124">
        <v>68.0</v>
      </c>
      <c r="L28" s="125">
        <v>67.0</v>
      </c>
      <c r="M28" s="50">
        <f t="shared" si="226"/>
        <v>135</v>
      </c>
      <c r="N28" s="127">
        <v>3.0</v>
      </c>
      <c r="O28" s="128">
        <v>69.0</v>
      </c>
      <c r="P28" s="129">
        <v>65.0</v>
      </c>
      <c r="Q28" s="50">
        <f t="shared" si="227"/>
        <v>134</v>
      </c>
      <c r="R28" s="130">
        <v>3.0</v>
      </c>
      <c r="S28" s="128">
        <v>65.0</v>
      </c>
      <c r="T28" s="129">
        <v>58.0</v>
      </c>
      <c r="U28" s="50">
        <f t="shared" si="228"/>
        <v>123</v>
      </c>
      <c r="V28" s="130">
        <v>3.0</v>
      </c>
      <c r="W28" s="128">
        <v>72.0</v>
      </c>
      <c r="X28" s="129">
        <v>58.0</v>
      </c>
      <c r="Y28" s="50">
        <f t="shared" si="229"/>
        <v>130</v>
      </c>
      <c r="Z28" s="51">
        <f t="shared" ref="Z28:AA28" si="283">SUM(G28,K28,O28,S28,W28)</f>
        <v>346</v>
      </c>
      <c r="AA28" s="52">
        <f t="shared" si="283"/>
        <v>309</v>
      </c>
      <c r="AB28" s="50">
        <f t="shared" si="231"/>
        <v>655</v>
      </c>
      <c r="AC28" s="127">
        <v>3.0</v>
      </c>
      <c r="AD28" s="128">
        <v>82.0</v>
      </c>
      <c r="AE28" s="129">
        <v>40.0</v>
      </c>
      <c r="AF28" s="50">
        <f t="shared" si="232"/>
        <v>122</v>
      </c>
      <c r="AG28" s="127">
        <v>3.0</v>
      </c>
      <c r="AH28" s="128">
        <v>67.0</v>
      </c>
      <c r="AI28" s="129">
        <v>59.0</v>
      </c>
      <c r="AJ28" s="50">
        <f t="shared" si="233"/>
        <v>126</v>
      </c>
      <c r="AK28" s="130">
        <v>3.0</v>
      </c>
      <c r="AL28" s="128">
        <v>60.0</v>
      </c>
      <c r="AM28" s="129">
        <v>65.0</v>
      </c>
      <c r="AN28" s="50">
        <f t="shared" si="234"/>
        <v>125</v>
      </c>
      <c r="AO28" s="51">
        <f t="shared" ref="AO28:AP28" si="284">SUM(AD28,AH28,AL28)</f>
        <v>209</v>
      </c>
      <c r="AP28" s="52">
        <f t="shared" si="284"/>
        <v>164</v>
      </c>
      <c r="AQ28" s="50">
        <f t="shared" si="236"/>
        <v>373</v>
      </c>
      <c r="AR28" s="127">
        <v>3.0</v>
      </c>
      <c r="AS28" s="128">
        <v>71.0</v>
      </c>
      <c r="AT28" s="129">
        <v>62.0</v>
      </c>
      <c r="AU28" s="50">
        <f t="shared" si="237"/>
        <v>133</v>
      </c>
      <c r="AV28" s="127">
        <v>3.0</v>
      </c>
      <c r="AW28" s="128">
        <v>79.0</v>
      </c>
      <c r="AX28" s="129">
        <v>54.0</v>
      </c>
      <c r="AY28" s="50">
        <f t="shared" si="238"/>
        <v>133</v>
      </c>
      <c r="AZ28" s="51">
        <f t="shared" ref="AZ28:BA28" si="285">SUM(AS28,AW28)</f>
        <v>150</v>
      </c>
      <c r="BA28" s="52">
        <f t="shared" si="285"/>
        <v>116</v>
      </c>
      <c r="BB28" s="50">
        <f t="shared" si="240"/>
        <v>266</v>
      </c>
      <c r="BC28" s="126">
        <v>1.0</v>
      </c>
      <c r="BD28" s="125">
        <v>43.0</v>
      </c>
      <c r="BE28" s="126">
        <v>1.0</v>
      </c>
      <c r="BF28" s="125">
        <v>41.0</v>
      </c>
      <c r="BG28" s="126">
        <v>1.0</v>
      </c>
      <c r="BH28" s="125">
        <v>46.0</v>
      </c>
      <c r="BI28" s="53">
        <f t="shared" si="165"/>
        <v>130</v>
      </c>
      <c r="BJ28" s="124">
        <v>68.0</v>
      </c>
      <c r="BK28" s="125">
        <v>62.0</v>
      </c>
      <c r="BL28" s="53">
        <f t="shared" si="166"/>
        <v>130</v>
      </c>
      <c r="BM28" s="127">
        <v>1.0</v>
      </c>
      <c r="BN28" s="129">
        <v>48.0</v>
      </c>
      <c r="BO28" s="130">
        <v>1.0</v>
      </c>
      <c r="BP28" s="129">
        <v>37.0</v>
      </c>
      <c r="BQ28" s="130">
        <v>1.0</v>
      </c>
      <c r="BR28" s="129">
        <v>36.0</v>
      </c>
      <c r="BS28" s="53">
        <f t="shared" si="167"/>
        <v>121</v>
      </c>
      <c r="BT28" s="128">
        <v>65.0</v>
      </c>
      <c r="BU28" s="129">
        <v>56.0</v>
      </c>
      <c r="BV28" s="53">
        <f t="shared" si="168"/>
        <v>121</v>
      </c>
      <c r="BW28" s="33">
        <f t="shared" ref="BW28:BX28" si="286">SUM(BJ28,BT28)</f>
        <v>133</v>
      </c>
      <c r="BX28" s="54">
        <f t="shared" si="286"/>
        <v>118</v>
      </c>
      <c r="BY28" s="49">
        <f t="shared" si="170"/>
        <v>251</v>
      </c>
      <c r="BZ28" s="131">
        <v>317.0</v>
      </c>
      <c r="CA28" s="125">
        <v>288.0</v>
      </c>
      <c r="CB28" s="131">
        <v>128.0</v>
      </c>
      <c r="CC28" s="125">
        <v>96.0</v>
      </c>
      <c r="CD28" s="131">
        <v>80.0</v>
      </c>
      <c r="CE28" s="125">
        <v>75.0</v>
      </c>
      <c r="CF28" s="131">
        <v>4.0</v>
      </c>
      <c r="CG28" s="125">
        <v>2.0</v>
      </c>
      <c r="CH28" s="131">
        <v>266.0</v>
      </c>
      <c r="CI28" s="125">
        <v>217.0</v>
      </c>
      <c r="CJ28" s="131">
        <v>28.0</v>
      </c>
      <c r="CK28" s="125">
        <v>21.0</v>
      </c>
      <c r="CL28" s="131">
        <v>15.0</v>
      </c>
      <c r="CM28" s="125">
        <v>8.0</v>
      </c>
      <c r="CN28" s="35">
        <f t="shared" ref="CN28:CO28" si="287">SUM(BZ28,CB28,CD28,CF28,CH28,CJ28,CL28)</f>
        <v>838</v>
      </c>
      <c r="CO28" s="56">
        <f t="shared" si="287"/>
        <v>707</v>
      </c>
      <c r="CP28" s="36">
        <f t="shared" si="172"/>
        <v>1545</v>
      </c>
      <c r="CQ28" s="56">
        <f t="shared" ref="CQ28:CR28" si="288">SUM(Z28,AO28,AZ28,BW28)</f>
        <v>838</v>
      </c>
      <c r="CR28" s="56">
        <f t="shared" si="288"/>
        <v>707</v>
      </c>
      <c r="CS28" s="37">
        <f t="shared" si="174"/>
        <v>1545</v>
      </c>
      <c r="CT28" s="122">
        <v>465.0</v>
      </c>
      <c r="CU28" s="39">
        <v>387.0</v>
      </c>
      <c r="CV28" s="59">
        <f t="shared" si="201"/>
        <v>852</v>
      </c>
      <c r="CW28" s="38">
        <v>57.0</v>
      </c>
      <c r="CX28" s="39">
        <v>45.0</v>
      </c>
      <c r="CY28" s="59">
        <f t="shared" si="202"/>
        <v>102</v>
      </c>
      <c r="CZ28" s="38">
        <v>3.0</v>
      </c>
      <c r="DA28" s="39">
        <v>0.0</v>
      </c>
      <c r="DB28" s="59">
        <f t="shared" si="203"/>
        <v>3</v>
      </c>
      <c r="DC28" s="38">
        <v>35.0</v>
      </c>
      <c r="DD28" s="39">
        <v>34.0</v>
      </c>
      <c r="DE28" s="59">
        <f t="shared" si="204"/>
        <v>69</v>
      </c>
      <c r="DF28" s="38">
        <v>6.0</v>
      </c>
      <c r="DG28" s="39">
        <v>4.0</v>
      </c>
      <c r="DH28" s="59">
        <f t="shared" si="205"/>
        <v>10</v>
      </c>
      <c r="DI28" s="38">
        <v>272.0</v>
      </c>
      <c r="DJ28" s="39">
        <v>237.0</v>
      </c>
      <c r="DK28" s="59">
        <f t="shared" si="221"/>
        <v>509</v>
      </c>
      <c r="DL28" s="60">
        <f t="shared" ref="DL28:DM28" si="289">SUM(CT28+CW28+CZ28+DC28+DF28+DI28)</f>
        <v>838</v>
      </c>
      <c r="DM28" s="61">
        <f t="shared" si="289"/>
        <v>707</v>
      </c>
      <c r="DN28" s="28">
        <f t="shared" si="43"/>
        <v>1545</v>
      </c>
      <c r="DO28" s="43">
        <f t="shared" ref="DO28:DP28" si="290">SUM(CQ28-DL28)</f>
        <v>0</v>
      </c>
      <c r="DP28" s="43">
        <f t="shared" si="290"/>
        <v>0</v>
      </c>
      <c r="DQ28" s="60">
        <f t="shared" si="45"/>
        <v>1545</v>
      </c>
      <c r="DR28" s="33">
        <f t="shared" si="46"/>
        <v>1545</v>
      </c>
      <c r="DS28" s="54">
        <f t="shared" si="154"/>
        <v>0</v>
      </c>
      <c r="DT28" s="54">
        <f t="shared" si="155"/>
        <v>0</v>
      </c>
      <c r="DU28" s="49">
        <f t="shared" ref="DU28:DV28" si="291">SUM(CN28-CQ28)</f>
        <v>0</v>
      </c>
      <c r="DV28" s="49">
        <f t="shared" si="291"/>
        <v>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</row>
    <row r="29" ht="19.5" customHeight="1">
      <c r="A29" s="20">
        <v>27.0</v>
      </c>
      <c r="B29" s="62" t="s">
        <v>84</v>
      </c>
      <c r="C29" s="22">
        <v>2313.0</v>
      </c>
      <c r="D29" s="23" t="s">
        <v>57</v>
      </c>
      <c r="E29" s="24" t="s">
        <v>58</v>
      </c>
      <c r="F29" s="46">
        <v>1.0</v>
      </c>
      <c r="G29" s="47">
        <v>20.0</v>
      </c>
      <c r="H29" s="48">
        <v>23.0</v>
      </c>
      <c r="I29" s="49">
        <f t="shared" si="225"/>
        <v>43</v>
      </c>
      <c r="J29" s="46">
        <v>1.0</v>
      </c>
      <c r="K29" s="47">
        <v>18.0</v>
      </c>
      <c r="L29" s="48">
        <v>25.0</v>
      </c>
      <c r="M29" s="50">
        <f t="shared" si="226"/>
        <v>43</v>
      </c>
      <c r="N29" s="46">
        <v>1.0</v>
      </c>
      <c r="O29" s="47">
        <v>21.0</v>
      </c>
      <c r="P29" s="48">
        <v>19.0</v>
      </c>
      <c r="Q29" s="50">
        <f t="shared" si="227"/>
        <v>40</v>
      </c>
      <c r="R29" s="46">
        <v>1.0</v>
      </c>
      <c r="S29" s="47">
        <v>24.0</v>
      </c>
      <c r="T29" s="48">
        <v>18.0</v>
      </c>
      <c r="U29" s="50">
        <f t="shared" si="228"/>
        <v>42</v>
      </c>
      <c r="V29" s="46">
        <v>1.0</v>
      </c>
      <c r="W29" s="47">
        <v>20.0</v>
      </c>
      <c r="X29" s="48">
        <v>21.0</v>
      </c>
      <c r="Y29" s="50">
        <f t="shared" si="229"/>
        <v>41</v>
      </c>
      <c r="Z29" s="51">
        <f t="shared" ref="Z29:AA29" si="292">SUM(G29,K29,O29,S29,W29)</f>
        <v>103</v>
      </c>
      <c r="AA29" s="52">
        <f t="shared" si="292"/>
        <v>106</v>
      </c>
      <c r="AB29" s="50">
        <f t="shared" si="231"/>
        <v>209</v>
      </c>
      <c r="AC29" s="46">
        <v>1.0</v>
      </c>
      <c r="AD29" s="47">
        <v>27.0</v>
      </c>
      <c r="AE29" s="48">
        <v>13.0</v>
      </c>
      <c r="AF29" s="50">
        <f t="shared" si="232"/>
        <v>40</v>
      </c>
      <c r="AG29" s="46">
        <v>1.0</v>
      </c>
      <c r="AH29" s="47">
        <v>26.0</v>
      </c>
      <c r="AI29" s="48">
        <v>16.0</v>
      </c>
      <c r="AJ29" s="50">
        <f t="shared" si="233"/>
        <v>42</v>
      </c>
      <c r="AK29" s="46">
        <v>1.0</v>
      </c>
      <c r="AL29" s="47">
        <v>21.0</v>
      </c>
      <c r="AM29" s="48">
        <v>21.0</v>
      </c>
      <c r="AN29" s="50">
        <f t="shared" si="234"/>
        <v>42</v>
      </c>
      <c r="AO29" s="51">
        <f t="shared" ref="AO29:AP29" si="293">SUM(AD29,AH29,AL29)</f>
        <v>74</v>
      </c>
      <c r="AP29" s="52">
        <f t="shared" si="293"/>
        <v>50</v>
      </c>
      <c r="AQ29" s="50">
        <f t="shared" si="236"/>
        <v>124</v>
      </c>
      <c r="AR29" s="46">
        <v>1.0</v>
      </c>
      <c r="AS29" s="47">
        <v>20.0</v>
      </c>
      <c r="AT29" s="48">
        <v>16.0</v>
      </c>
      <c r="AU29" s="50">
        <f t="shared" si="237"/>
        <v>36</v>
      </c>
      <c r="AV29" s="46">
        <v>1.0</v>
      </c>
      <c r="AW29" s="47">
        <v>16.0</v>
      </c>
      <c r="AX29" s="48">
        <v>22.0</v>
      </c>
      <c r="AY29" s="50">
        <f t="shared" si="238"/>
        <v>38</v>
      </c>
      <c r="AZ29" s="51">
        <f t="shared" ref="AZ29:BA29" si="294">SUM(AS29,AW29)</f>
        <v>36</v>
      </c>
      <c r="BA29" s="52">
        <f t="shared" si="294"/>
        <v>38</v>
      </c>
      <c r="BB29" s="50">
        <f t="shared" si="240"/>
        <v>74</v>
      </c>
      <c r="BC29" s="46">
        <v>0.0</v>
      </c>
      <c r="BD29" s="48">
        <v>0.0</v>
      </c>
      <c r="BE29" s="46">
        <v>0.0</v>
      </c>
      <c r="BF29" s="48">
        <v>0.0</v>
      </c>
      <c r="BG29" s="46">
        <v>0.0</v>
      </c>
      <c r="BH29" s="48">
        <v>0.0</v>
      </c>
      <c r="BI29" s="53">
        <f t="shared" si="165"/>
        <v>0</v>
      </c>
      <c r="BJ29" s="47">
        <v>0.0</v>
      </c>
      <c r="BK29" s="48">
        <v>0.0</v>
      </c>
      <c r="BL29" s="132">
        <v>0.0</v>
      </c>
      <c r="BM29" s="46">
        <v>0.0</v>
      </c>
      <c r="BN29" s="48">
        <v>0.0</v>
      </c>
      <c r="BO29" s="46">
        <v>0.0</v>
      </c>
      <c r="BP29" s="48">
        <v>0.0</v>
      </c>
      <c r="BQ29" s="46">
        <v>0.0</v>
      </c>
      <c r="BR29" s="48">
        <v>0.0</v>
      </c>
      <c r="BS29" s="53">
        <f t="shared" si="167"/>
        <v>0</v>
      </c>
      <c r="BT29" s="47">
        <v>0.0</v>
      </c>
      <c r="BU29" s="48">
        <v>0.0</v>
      </c>
      <c r="BV29" s="53">
        <f t="shared" si="168"/>
        <v>0</v>
      </c>
      <c r="BW29" s="33">
        <f t="shared" ref="BW29:BX29" si="295">SUM(BJ29,BT29)</f>
        <v>0</v>
      </c>
      <c r="BX29" s="54">
        <f t="shared" si="295"/>
        <v>0</v>
      </c>
      <c r="BY29" s="49">
        <f t="shared" si="170"/>
        <v>0</v>
      </c>
      <c r="BZ29" s="55">
        <v>65.0</v>
      </c>
      <c r="CA29" s="48">
        <v>58.0</v>
      </c>
      <c r="CB29" s="55">
        <v>23.0</v>
      </c>
      <c r="CC29" s="48">
        <v>21.0</v>
      </c>
      <c r="CD29" s="55">
        <v>69.0</v>
      </c>
      <c r="CE29" s="48">
        <v>56.0</v>
      </c>
      <c r="CF29" s="55">
        <v>0.0</v>
      </c>
      <c r="CG29" s="48">
        <v>0.0</v>
      </c>
      <c r="CH29" s="55">
        <v>53.0</v>
      </c>
      <c r="CI29" s="48">
        <v>57.0</v>
      </c>
      <c r="CJ29" s="55">
        <v>3.0</v>
      </c>
      <c r="CK29" s="48">
        <v>2.0</v>
      </c>
      <c r="CL29" s="55">
        <v>0.0</v>
      </c>
      <c r="CM29" s="48">
        <v>0.0</v>
      </c>
      <c r="CN29" s="35">
        <f t="shared" ref="CN29:CO29" si="296">SUM(BZ29,CB29,CD29,CF29,CH29,CJ29,CL29)</f>
        <v>213</v>
      </c>
      <c r="CO29" s="56">
        <f t="shared" si="296"/>
        <v>194</v>
      </c>
      <c r="CP29" s="36">
        <f t="shared" si="172"/>
        <v>407</v>
      </c>
      <c r="CQ29" s="56">
        <f t="shared" ref="CQ29:CR29" si="297">SUM(Z29,AO29,AZ29,BW29)</f>
        <v>213</v>
      </c>
      <c r="CR29" s="56">
        <f t="shared" si="297"/>
        <v>194</v>
      </c>
      <c r="CS29" s="37">
        <f t="shared" si="174"/>
        <v>407</v>
      </c>
      <c r="CT29" s="57">
        <v>3.0</v>
      </c>
      <c r="CU29" s="48">
        <v>5.0</v>
      </c>
      <c r="CV29" s="59">
        <f t="shared" si="201"/>
        <v>8</v>
      </c>
      <c r="CW29" s="57">
        <v>5.0</v>
      </c>
      <c r="CX29" s="58">
        <v>7.0</v>
      </c>
      <c r="CY29" s="59">
        <f t="shared" si="202"/>
        <v>12</v>
      </c>
      <c r="CZ29" s="57">
        <v>138.0</v>
      </c>
      <c r="DA29" s="58">
        <v>132.0</v>
      </c>
      <c r="DB29" s="59">
        <f t="shared" si="203"/>
        <v>270</v>
      </c>
      <c r="DC29" s="57">
        <v>43.0</v>
      </c>
      <c r="DD29" s="58">
        <v>35.0</v>
      </c>
      <c r="DE29" s="59">
        <f t="shared" si="204"/>
        <v>78</v>
      </c>
      <c r="DF29" s="57">
        <v>24.0</v>
      </c>
      <c r="DG29" s="58">
        <v>15.0</v>
      </c>
      <c r="DH29" s="59">
        <f t="shared" si="205"/>
        <v>39</v>
      </c>
      <c r="DI29" s="57">
        <v>0.0</v>
      </c>
      <c r="DJ29" s="48">
        <v>0.0</v>
      </c>
      <c r="DK29" s="59">
        <f t="shared" si="221"/>
        <v>0</v>
      </c>
      <c r="DL29" s="60">
        <f t="shared" ref="DL29:DM29" si="298">SUM(CT29+CW29+CZ29+DC29+DF29+DI29)</f>
        <v>213</v>
      </c>
      <c r="DM29" s="61">
        <f t="shared" si="298"/>
        <v>194</v>
      </c>
      <c r="DN29" s="28">
        <f t="shared" si="43"/>
        <v>407</v>
      </c>
      <c r="DO29" s="43">
        <f t="shared" ref="DO29:DP29" si="299">SUM(CQ29-DL29)</f>
        <v>0</v>
      </c>
      <c r="DP29" s="43">
        <f t="shared" si="299"/>
        <v>0</v>
      </c>
      <c r="DQ29" s="60">
        <f t="shared" si="45"/>
        <v>407</v>
      </c>
      <c r="DR29" s="33">
        <f t="shared" si="46"/>
        <v>407</v>
      </c>
      <c r="DS29" s="54">
        <f t="shared" si="154"/>
        <v>0</v>
      </c>
      <c r="DT29" s="54">
        <f t="shared" si="155"/>
        <v>0</v>
      </c>
      <c r="DU29" s="49">
        <f t="shared" ref="DU29:DV29" si="300">SUM(CN29-CQ29)</f>
        <v>0</v>
      </c>
      <c r="DV29" s="49">
        <f t="shared" si="300"/>
        <v>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</row>
    <row r="30" ht="19.5" customHeight="1">
      <c r="A30" s="20">
        <v>28.0</v>
      </c>
      <c r="B30" s="62" t="s">
        <v>85</v>
      </c>
      <c r="C30" s="22">
        <v>1566.0</v>
      </c>
      <c r="D30" s="23" t="s">
        <v>57</v>
      </c>
      <c r="E30" s="24" t="s">
        <v>58</v>
      </c>
      <c r="F30" s="46">
        <v>2.0</v>
      </c>
      <c r="G30" s="47">
        <v>47.0</v>
      </c>
      <c r="H30" s="48">
        <v>39.0</v>
      </c>
      <c r="I30" s="49">
        <f t="shared" si="225"/>
        <v>86</v>
      </c>
      <c r="J30" s="46">
        <v>2.0</v>
      </c>
      <c r="K30" s="47">
        <v>47.0</v>
      </c>
      <c r="L30" s="48">
        <v>40.0</v>
      </c>
      <c r="M30" s="50">
        <f t="shared" si="226"/>
        <v>87</v>
      </c>
      <c r="N30" s="46">
        <v>2.0</v>
      </c>
      <c r="O30" s="47">
        <v>48.0</v>
      </c>
      <c r="P30" s="48">
        <v>32.0</v>
      </c>
      <c r="Q30" s="50">
        <f t="shared" si="227"/>
        <v>80</v>
      </c>
      <c r="R30" s="46">
        <v>2.0</v>
      </c>
      <c r="S30" s="47">
        <v>46.0</v>
      </c>
      <c r="T30" s="48">
        <v>33.0</v>
      </c>
      <c r="U30" s="50">
        <f t="shared" si="228"/>
        <v>79</v>
      </c>
      <c r="V30" s="46">
        <v>2.0</v>
      </c>
      <c r="W30" s="47">
        <v>35.0</v>
      </c>
      <c r="X30" s="48">
        <v>47.0</v>
      </c>
      <c r="Y30" s="50">
        <f t="shared" si="229"/>
        <v>82</v>
      </c>
      <c r="Z30" s="51">
        <f t="shared" ref="Z30:AA30" si="301">SUM(G30,K30,O30,S30,W30)</f>
        <v>223</v>
      </c>
      <c r="AA30" s="52">
        <f t="shared" si="301"/>
        <v>191</v>
      </c>
      <c r="AB30" s="50">
        <f t="shared" si="231"/>
        <v>414</v>
      </c>
      <c r="AC30" s="46">
        <v>2.0</v>
      </c>
      <c r="AD30" s="47">
        <v>44.0</v>
      </c>
      <c r="AE30" s="48">
        <v>38.0</v>
      </c>
      <c r="AF30" s="50">
        <f t="shared" si="232"/>
        <v>82</v>
      </c>
      <c r="AG30" s="46">
        <v>2.0</v>
      </c>
      <c r="AH30" s="47">
        <v>54.0</v>
      </c>
      <c r="AI30" s="48">
        <v>26.0</v>
      </c>
      <c r="AJ30" s="50">
        <f t="shared" si="233"/>
        <v>80</v>
      </c>
      <c r="AK30" s="46">
        <v>2.0</v>
      </c>
      <c r="AL30" s="47">
        <v>43.0</v>
      </c>
      <c r="AM30" s="48">
        <v>36.0</v>
      </c>
      <c r="AN30" s="50">
        <f t="shared" si="234"/>
        <v>79</v>
      </c>
      <c r="AO30" s="51">
        <f t="shared" ref="AO30:AP30" si="302">SUM(AD30,AH30,AL30)</f>
        <v>141</v>
      </c>
      <c r="AP30" s="52">
        <f t="shared" si="302"/>
        <v>100</v>
      </c>
      <c r="AQ30" s="50">
        <f t="shared" si="236"/>
        <v>241</v>
      </c>
      <c r="AR30" s="46">
        <v>1.0</v>
      </c>
      <c r="AS30" s="47">
        <v>28.0</v>
      </c>
      <c r="AT30" s="48">
        <v>20.0</v>
      </c>
      <c r="AU30" s="50">
        <f t="shared" si="237"/>
        <v>48</v>
      </c>
      <c r="AV30" s="46">
        <v>1.0</v>
      </c>
      <c r="AW30" s="47">
        <v>26.0</v>
      </c>
      <c r="AX30" s="48">
        <v>19.0</v>
      </c>
      <c r="AY30" s="50">
        <f t="shared" si="238"/>
        <v>45</v>
      </c>
      <c r="AZ30" s="51">
        <f t="shared" ref="AZ30:BA30" si="303">SUM(AS30,AW30)</f>
        <v>54</v>
      </c>
      <c r="BA30" s="52">
        <f t="shared" si="303"/>
        <v>39</v>
      </c>
      <c r="BB30" s="50">
        <f t="shared" si="240"/>
        <v>93</v>
      </c>
      <c r="BC30" s="46">
        <v>1.0</v>
      </c>
      <c r="BD30" s="48">
        <v>39.0</v>
      </c>
      <c r="BE30" s="46">
        <v>0.0</v>
      </c>
      <c r="BF30" s="48">
        <v>0.0</v>
      </c>
      <c r="BG30" s="46">
        <v>0.0</v>
      </c>
      <c r="BH30" s="48">
        <v>0.0</v>
      </c>
      <c r="BI30" s="53">
        <f t="shared" si="165"/>
        <v>39</v>
      </c>
      <c r="BJ30" s="47">
        <v>26.0</v>
      </c>
      <c r="BK30" s="48">
        <v>13.0</v>
      </c>
      <c r="BL30" s="53">
        <f t="shared" ref="BL30:BL32" si="313">SUM(BJ30:BK30)</f>
        <v>39</v>
      </c>
      <c r="BM30" s="46">
        <v>1.0</v>
      </c>
      <c r="BN30" s="48">
        <v>34.0</v>
      </c>
      <c r="BO30" s="46">
        <v>0.0</v>
      </c>
      <c r="BP30" s="48">
        <v>0.0</v>
      </c>
      <c r="BQ30" s="46">
        <v>0.0</v>
      </c>
      <c r="BR30" s="48">
        <v>0.0</v>
      </c>
      <c r="BS30" s="53">
        <f t="shared" si="167"/>
        <v>34</v>
      </c>
      <c r="BT30" s="47">
        <v>24.0</v>
      </c>
      <c r="BU30" s="48">
        <v>10.0</v>
      </c>
      <c r="BV30" s="53">
        <f t="shared" si="168"/>
        <v>34</v>
      </c>
      <c r="BW30" s="33">
        <f t="shared" ref="BW30:BX30" si="304">SUM(BJ30,BT30)</f>
        <v>50</v>
      </c>
      <c r="BX30" s="54">
        <f t="shared" si="304"/>
        <v>23</v>
      </c>
      <c r="BY30" s="49">
        <f t="shared" si="170"/>
        <v>73</v>
      </c>
      <c r="BZ30" s="55">
        <v>199.0</v>
      </c>
      <c r="CA30" s="48">
        <v>139.0</v>
      </c>
      <c r="CB30" s="55">
        <v>30.0</v>
      </c>
      <c r="CC30" s="48">
        <v>24.0</v>
      </c>
      <c r="CD30" s="55">
        <v>101.0</v>
      </c>
      <c r="CE30" s="48">
        <v>84.0</v>
      </c>
      <c r="CF30" s="55">
        <v>0.0</v>
      </c>
      <c r="CG30" s="48">
        <v>0.0</v>
      </c>
      <c r="CH30" s="55">
        <v>98.0</v>
      </c>
      <c r="CI30" s="48">
        <v>84.0</v>
      </c>
      <c r="CJ30" s="55">
        <v>20.0</v>
      </c>
      <c r="CK30" s="48">
        <v>8.0</v>
      </c>
      <c r="CL30" s="55">
        <v>20.0</v>
      </c>
      <c r="CM30" s="48">
        <v>14.0</v>
      </c>
      <c r="CN30" s="35">
        <f t="shared" ref="CN30:CO30" si="305">SUM(BZ30,CB30,CD30,CF30,CH30,CJ30,CL30)</f>
        <v>468</v>
      </c>
      <c r="CO30" s="56">
        <f t="shared" si="305"/>
        <v>353</v>
      </c>
      <c r="CP30" s="36">
        <f t="shared" si="172"/>
        <v>821</v>
      </c>
      <c r="CQ30" s="56">
        <f t="shared" ref="CQ30:CR30" si="306">SUM(Z30,AO30,AZ30,BW30)</f>
        <v>468</v>
      </c>
      <c r="CR30" s="56">
        <f t="shared" si="306"/>
        <v>353</v>
      </c>
      <c r="CS30" s="37">
        <f t="shared" si="174"/>
        <v>821</v>
      </c>
      <c r="CT30" s="57">
        <v>10.0</v>
      </c>
      <c r="CU30" s="58">
        <v>7.0</v>
      </c>
      <c r="CV30" s="59">
        <f t="shared" si="201"/>
        <v>17</v>
      </c>
      <c r="CW30" s="57">
        <v>4.0</v>
      </c>
      <c r="CX30" s="58">
        <v>1.0</v>
      </c>
      <c r="CY30" s="59">
        <f t="shared" si="202"/>
        <v>5</v>
      </c>
      <c r="CZ30" s="57">
        <v>141.0</v>
      </c>
      <c r="DA30" s="58">
        <v>113.0</v>
      </c>
      <c r="DB30" s="59">
        <f t="shared" si="203"/>
        <v>254</v>
      </c>
      <c r="DC30" s="57">
        <v>85.0</v>
      </c>
      <c r="DD30" s="58">
        <v>71.0</v>
      </c>
      <c r="DE30" s="59">
        <f t="shared" si="204"/>
        <v>156</v>
      </c>
      <c r="DF30" s="57">
        <v>228.0</v>
      </c>
      <c r="DG30" s="58">
        <v>161.0</v>
      </c>
      <c r="DH30" s="59">
        <f t="shared" si="205"/>
        <v>389</v>
      </c>
      <c r="DI30" s="57">
        <v>0.0</v>
      </c>
      <c r="DJ30" s="48">
        <v>0.0</v>
      </c>
      <c r="DK30" s="59">
        <f t="shared" si="221"/>
        <v>0</v>
      </c>
      <c r="DL30" s="60">
        <f t="shared" ref="DL30:DM30" si="307">SUM(CT30+CW30+CZ30+DC30+DF30+DI30)</f>
        <v>468</v>
      </c>
      <c r="DM30" s="61">
        <f t="shared" si="307"/>
        <v>353</v>
      </c>
      <c r="DN30" s="28">
        <f t="shared" si="43"/>
        <v>821</v>
      </c>
      <c r="DO30" s="43">
        <f t="shared" ref="DO30:DP30" si="308">SUM(CQ30-DL30)</f>
        <v>0</v>
      </c>
      <c r="DP30" s="43">
        <f t="shared" si="308"/>
        <v>0</v>
      </c>
      <c r="DQ30" s="60">
        <f t="shared" si="45"/>
        <v>821</v>
      </c>
      <c r="DR30" s="33">
        <f t="shared" si="46"/>
        <v>821</v>
      </c>
      <c r="DS30" s="54">
        <f t="shared" si="154"/>
        <v>0</v>
      </c>
      <c r="DT30" s="54">
        <f t="shared" si="155"/>
        <v>0</v>
      </c>
      <c r="DU30" s="49">
        <f t="shared" ref="DU30:DV30" si="309">SUM(CN30-CQ30)</f>
        <v>0</v>
      </c>
      <c r="DV30" s="49">
        <f t="shared" si="309"/>
        <v>0</v>
      </c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</row>
    <row r="31" ht="19.5" customHeight="1">
      <c r="A31" s="20">
        <v>29.0</v>
      </c>
      <c r="B31" s="62" t="s">
        <v>86</v>
      </c>
      <c r="C31" s="22">
        <v>2351.0</v>
      </c>
      <c r="D31" s="23" t="s">
        <v>57</v>
      </c>
      <c r="E31" s="24" t="s">
        <v>58</v>
      </c>
      <c r="F31" s="133">
        <v>1.0</v>
      </c>
      <c r="G31" s="134">
        <v>18.0</v>
      </c>
      <c r="H31" s="135">
        <v>20.0</v>
      </c>
      <c r="I31" s="28">
        <f t="shared" si="225"/>
        <v>38</v>
      </c>
      <c r="J31" s="136">
        <v>1.0</v>
      </c>
      <c r="K31" s="137">
        <v>18.0</v>
      </c>
      <c r="L31" s="138">
        <v>22.0</v>
      </c>
      <c r="M31" s="28">
        <f t="shared" si="226"/>
        <v>40</v>
      </c>
      <c r="N31" s="136">
        <v>1.0</v>
      </c>
      <c r="O31" s="134">
        <v>27.0</v>
      </c>
      <c r="P31" s="135">
        <v>17.0</v>
      </c>
      <c r="Q31" s="28">
        <f t="shared" si="227"/>
        <v>44</v>
      </c>
      <c r="R31" s="136">
        <v>1.0</v>
      </c>
      <c r="S31" s="134">
        <v>18.0</v>
      </c>
      <c r="T31" s="135">
        <v>21.0</v>
      </c>
      <c r="U31" s="28">
        <f t="shared" si="228"/>
        <v>39</v>
      </c>
      <c r="V31" s="136">
        <v>1.0</v>
      </c>
      <c r="W31" s="134">
        <v>18.0</v>
      </c>
      <c r="X31" s="135">
        <v>23.0</v>
      </c>
      <c r="Y31" s="28">
        <f t="shared" si="229"/>
        <v>41</v>
      </c>
      <c r="Z31" s="30">
        <f t="shared" ref="Z31:AA31" si="310">SUM(G31,K31,O31,S31,W31)</f>
        <v>99</v>
      </c>
      <c r="AA31" s="31">
        <f t="shared" si="310"/>
        <v>103</v>
      </c>
      <c r="AB31" s="28">
        <f t="shared" si="231"/>
        <v>202</v>
      </c>
      <c r="AC31" s="136">
        <v>1.0</v>
      </c>
      <c r="AD31" s="134">
        <v>21.0</v>
      </c>
      <c r="AE31" s="135">
        <v>17.0</v>
      </c>
      <c r="AF31" s="28">
        <f t="shared" si="232"/>
        <v>38</v>
      </c>
      <c r="AG31" s="136">
        <v>1.0</v>
      </c>
      <c r="AH31" s="139">
        <v>23.0</v>
      </c>
      <c r="AI31" s="140">
        <v>15.0</v>
      </c>
      <c r="AJ31" s="28">
        <f t="shared" si="233"/>
        <v>38</v>
      </c>
      <c r="AK31" s="136">
        <v>1.0</v>
      </c>
      <c r="AL31" s="134">
        <v>23.0</v>
      </c>
      <c r="AM31" s="135">
        <v>14.0</v>
      </c>
      <c r="AN31" s="28">
        <f t="shared" si="234"/>
        <v>37</v>
      </c>
      <c r="AO31" s="30">
        <f t="shared" ref="AO31:AP31" si="311">SUM(AD31,AH31,AL31)</f>
        <v>67</v>
      </c>
      <c r="AP31" s="31">
        <f t="shared" si="311"/>
        <v>46</v>
      </c>
      <c r="AQ31" s="28">
        <f t="shared" si="236"/>
        <v>113</v>
      </c>
      <c r="AR31" s="141">
        <v>0.0</v>
      </c>
      <c r="AS31" s="142">
        <v>0.0</v>
      </c>
      <c r="AT31" s="143">
        <v>0.0</v>
      </c>
      <c r="AU31" s="144">
        <v>0.0</v>
      </c>
      <c r="AV31" s="141">
        <v>0.0</v>
      </c>
      <c r="AW31" s="142">
        <v>0.0</v>
      </c>
      <c r="AX31" s="143">
        <v>0.0</v>
      </c>
      <c r="AY31" s="28">
        <f t="shared" si="238"/>
        <v>0</v>
      </c>
      <c r="AZ31" s="30">
        <f t="shared" ref="AZ31:BA31" si="312">SUM(AS31,AW31)</f>
        <v>0</v>
      </c>
      <c r="BA31" s="31">
        <f t="shared" si="312"/>
        <v>0</v>
      </c>
      <c r="BB31" s="28">
        <f t="shared" si="240"/>
        <v>0</v>
      </c>
      <c r="BC31" s="145">
        <v>0.0</v>
      </c>
      <c r="BD31" s="146">
        <v>0.0</v>
      </c>
      <c r="BE31" s="145">
        <v>0.0</v>
      </c>
      <c r="BF31" s="146">
        <v>0.0</v>
      </c>
      <c r="BG31" s="145">
        <v>0.0</v>
      </c>
      <c r="BH31" s="146">
        <v>0.0</v>
      </c>
      <c r="BI31" s="32">
        <f t="shared" si="165"/>
        <v>0</v>
      </c>
      <c r="BJ31" s="147">
        <v>0.0</v>
      </c>
      <c r="BK31" s="146">
        <v>0.0</v>
      </c>
      <c r="BL31" s="32">
        <f t="shared" si="313"/>
        <v>0</v>
      </c>
      <c r="BM31" s="145">
        <v>0.0</v>
      </c>
      <c r="BN31" s="146">
        <v>0.0</v>
      </c>
      <c r="BO31" s="145">
        <v>0.0</v>
      </c>
      <c r="BP31" s="146">
        <v>0.0</v>
      </c>
      <c r="BQ31" s="145">
        <v>0.0</v>
      </c>
      <c r="BR31" s="146">
        <v>0.0</v>
      </c>
      <c r="BS31" s="148">
        <v>0.0</v>
      </c>
      <c r="BT31" s="147">
        <v>0.0</v>
      </c>
      <c r="BU31" s="146">
        <v>0.0</v>
      </c>
      <c r="BV31" s="148">
        <v>0.0</v>
      </c>
      <c r="BW31" s="30">
        <f t="shared" ref="BW31:BX31" si="314">SUM(BJ31,BT31)</f>
        <v>0</v>
      </c>
      <c r="BX31" s="31">
        <f t="shared" si="314"/>
        <v>0</v>
      </c>
      <c r="BY31" s="28">
        <f t="shared" si="170"/>
        <v>0</v>
      </c>
      <c r="BZ31" s="149">
        <v>40.0</v>
      </c>
      <c r="CA31" s="135">
        <v>36.0</v>
      </c>
      <c r="CB31" s="149">
        <v>25.0</v>
      </c>
      <c r="CC31" s="135">
        <v>21.0</v>
      </c>
      <c r="CD31" s="149">
        <v>64.0</v>
      </c>
      <c r="CE31" s="135">
        <v>65.0</v>
      </c>
      <c r="CF31" s="150">
        <v>0.0</v>
      </c>
      <c r="CG31" s="140">
        <v>0.0</v>
      </c>
      <c r="CH31" s="151">
        <v>32.0</v>
      </c>
      <c r="CI31" s="135">
        <v>25.0</v>
      </c>
      <c r="CJ31" s="149">
        <v>5.0</v>
      </c>
      <c r="CK31" s="135">
        <v>2.0</v>
      </c>
      <c r="CL31" s="150">
        <v>0.0</v>
      </c>
      <c r="CM31" s="140">
        <v>0.0</v>
      </c>
      <c r="CN31" s="35">
        <f t="shared" ref="CN31:CO31" si="315">SUM(BZ31,CB31,CD31,CF31,CH31,CJ31,CL31)</f>
        <v>166</v>
      </c>
      <c r="CO31" s="35">
        <f t="shared" si="315"/>
        <v>149</v>
      </c>
      <c r="CP31" s="36">
        <f t="shared" si="172"/>
        <v>315</v>
      </c>
      <c r="CQ31" s="35">
        <f t="shared" ref="CQ31:CR31" si="316">SUM(Z31,AO31,AZ31,BW31)</f>
        <v>166</v>
      </c>
      <c r="CR31" s="35">
        <f t="shared" si="316"/>
        <v>149</v>
      </c>
      <c r="CS31" s="37">
        <f t="shared" si="174"/>
        <v>315</v>
      </c>
      <c r="CT31" s="152">
        <v>5.0</v>
      </c>
      <c r="CU31" s="153">
        <v>3.0</v>
      </c>
      <c r="CV31" s="40">
        <f t="shared" si="201"/>
        <v>8</v>
      </c>
      <c r="CW31" s="154">
        <v>0.0</v>
      </c>
      <c r="CX31" s="155">
        <v>0.0</v>
      </c>
      <c r="CY31" s="40">
        <f t="shared" si="202"/>
        <v>0</v>
      </c>
      <c r="CZ31" s="156">
        <v>88.0</v>
      </c>
      <c r="DA31" s="153">
        <v>88.0</v>
      </c>
      <c r="DB31" s="40">
        <f t="shared" si="203"/>
        <v>176</v>
      </c>
      <c r="DC31" s="152">
        <v>28.0</v>
      </c>
      <c r="DD31" s="153">
        <v>25.0</v>
      </c>
      <c r="DE31" s="40">
        <f t="shared" si="204"/>
        <v>53</v>
      </c>
      <c r="DF31" s="152">
        <v>45.0</v>
      </c>
      <c r="DG31" s="153">
        <v>33.0</v>
      </c>
      <c r="DH31" s="40">
        <f t="shared" si="205"/>
        <v>78</v>
      </c>
      <c r="DI31" s="156">
        <v>0.0</v>
      </c>
      <c r="DJ31" s="157">
        <v>0.0</v>
      </c>
      <c r="DK31" s="158">
        <v>0.0</v>
      </c>
      <c r="DL31" s="41">
        <f t="shared" ref="DL31:DM31" si="317">SUM(CT31+CW31+CZ31+DC31+DF31+DI31)</f>
        <v>166</v>
      </c>
      <c r="DM31" s="42">
        <f t="shared" si="317"/>
        <v>149</v>
      </c>
      <c r="DN31" s="28">
        <f t="shared" si="43"/>
        <v>315</v>
      </c>
      <c r="DO31" s="144">
        <v>0.0</v>
      </c>
      <c r="DP31" s="43">
        <f>SUM(CQ31-DL31)</f>
        <v>0</v>
      </c>
      <c r="DQ31" s="60">
        <f t="shared" si="45"/>
        <v>315</v>
      </c>
      <c r="DR31" s="33">
        <f t="shared" si="46"/>
        <v>315</v>
      </c>
      <c r="DS31" s="54">
        <f t="shared" si="154"/>
        <v>0</v>
      </c>
      <c r="DT31" s="31">
        <f>SUM(CP31-CS31)</f>
        <v>0</v>
      </c>
      <c r="DU31" s="49">
        <f t="shared" ref="DU31:DV31" si="318">SUM(CN31-CQ31)</f>
        <v>0</v>
      </c>
      <c r="DV31" s="49">
        <f t="shared" si="318"/>
        <v>0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</row>
    <row r="32" ht="19.5" customHeight="1">
      <c r="A32" s="20">
        <v>30.0</v>
      </c>
      <c r="B32" s="62" t="s">
        <v>87</v>
      </c>
      <c r="C32" s="22">
        <v>2352.0</v>
      </c>
      <c r="D32" s="23" t="s">
        <v>57</v>
      </c>
      <c r="E32" s="24" t="s">
        <v>58</v>
      </c>
      <c r="F32" s="46">
        <v>2.0</v>
      </c>
      <c r="G32" s="47">
        <v>39.0</v>
      </c>
      <c r="H32" s="48">
        <v>25.0</v>
      </c>
      <c r="I32" s="84">
        <v>64.0</v>
      </c>
      <c r="J32" s="46">
        <v>2.0</v>
      </c>
      <c r="K32" s="47">
        <v>39.0</v>
      </c>
      <c r="L32" s="48">
        <v>41.0</v>
      </c>
      <c r="M32" s="80">
        <v>80.0</v>
      </c>
      <c r="N32" s="46">
        <v>2.0</v>
      </c>
      <c r="O32" s="47">
        <v>38.0</v>
      </c>
      <c r="P32" s="48">
        <v>45.0</v>
      </c>
      <c r="Q32" s="80">
        <v>83.0</v>
      </c>
      <c r="R32" s="46">
        <v>2.0</v>
      </c>
      <c r="S32" s="47">
        <v>46.0</v>
      </c>
      <c r="T32" s="48">
        <v>36.0</v>
      </c>
      <c r="U32" s="80">
        <v>82.0</v>
      </c>
      <c r="V32" s="46">
        <v>2.0</v>
      </c>
      <c r="W32" s="47">
        <v>46.0</v>
      </c>
      <c r="X32" s="48">
        <v>34.0</v>
      </c>
      <c r="Y32" s="80">
        <v>80.0</v>
      </c>
      <c r="Z32" s="51">
        <f t="shared" ref="Z32:AA32" si="319">SUM(G32,K32,O32,S32,W32)</f>
        <v>208</v>
      </c>
      <c r="AA32" s="52">
        <f t="shared" si="319"/>
        <v>181</v>
      </c>
      <c r="AB32" s="50">
        <f t="shared" si="231"/>
        <v>389</v>
      </c>
      <c r="AC32" s="46">
        <v>2.0</v>
      </c>
      <c r="AD32" s="47">
        <v>41.0</v>
      </c>
      <c r="AE32" s="48">
        <v>26.0</v>
      </c>
      <c r="AF32" s="80">
        <v>67.0</v>
      </c>
      <c r="AG32" s="46">
        <v>2.0</v>
      </c>
      <c r="AH32" s="47">
        <v>33.0</v>
      </c>
      <c r="AI32" s="48">
        <v>33.0</v>
      </c>
      <c r="AJ32" s="80">
        <v>66.0</v>
      </c>
      <c r="AK32" s="46">
        <v>2.0</v>
      </c>
      <c r="AL32" s="47">
        <v>44.0</v>
      </c>
      <c r="AM32" s="48">
        <v>25.0</v>
      </c>
      <c r="AN32" s="50">
        <f t="shared" si="234"/>
        <v>69</v>
      </c>
      <c r="AO32" s="51">
        <f t="shared" ref="AO32:AP32" si="320">SUM(AD32,AH32,AL32)</f>
        <v>118</v>
      </c>
      <c r="AP32" s="52">
        <f t="shared" si="320"/>
        <v>84</v>
      </c>
      <c r="AQ32" s="50">
        <f t="shared" si="236"/>
        <v>202</v>
      </c>
      <c r="AR32" s="63">
        <v>0.0</v>
      </c>
      <c r="AS32" s="64">
        <v>0.0</v>
      </c>
      <c r="AT32" s="65">
        <v>0.0</v>
      </c>
      <c r="AU32" s="80">
        <v>0.0</v>
      </c>
      <c r="AV32" s="46">
        <v>0.0</v>
      </c>
      <c r="AW32" s="47">
        <v>0.0</v>
      </c>
      <c r="AX32" s="48">
        <v>0.0</v>
      </c>
      <c r="AY32" s="80">
        <v>0.0</v>
      </c>
      <c r="AZ32" s="51">
        <f t="shared" ref="AZ32:BA32" si="321">SUM(AS32,AW32)</f>
        <v>0</v>
      </c>
      <c r="BA32" s="52">
        <f t="shared" si="321"/>
        <v>0</v>
      </c>
      <c r="BB32" s="50">
        <f t="shared" si="240"/>
        <v>0</v>
      </c>
      <c r="BC32" s="46">
        <v>0.0</v>
      </c>
      <c r="BD32" s="48">
        <v>0.0</v>
      </c>
      <c r="BE32" s="46">
        <v>0.0</v>
      </c>
      <c r="BF32" s="48">
        <v>0.0</v>
      </c>
      <c r="BG32" s="46">
        <v>0.0</v>
      </c>
      <c r="BH32" s="48">
        <v>0.0</v>
      </c>
      <c r="BI32" s="53">
        <f t="shared" si="165"/>
        <v>0</v>
      </c>
      <c r="BJ32" s="47">
        <v>0.0</v>
      </c>
      <c r="BK32" s="48">
        <v>0.0</v>
      </c>
      <c r="BL32" s="53">
        <f t="shared" si="313"/>
        <v>0</v>
      </c>
      <c r="BM32" s="46">
        <v>0.0</v>
      </c>
      <c r="BN32" s="48">
        <v>0.0</v>
      </c>
      <c r="BO32" s="46">
        <v>0.0</v>
      </c>
      <c r="BP32" s="48">
        <v>0.0</v>
      </c>
      <c r="BQ32" s="46">
        <v>0.0</v>
      </c>
      <c r="BR32" s="48">
        <v>0.0</v>
      </c>
      <c r="BS32" s="53">
        <f t="shared" ref="BS32:BS34" si="331">SUM(BN32,BP32,BR32)</f>
        <v>0</v>
      </c>
      <c r="BT32" s="47">
        <v>0.0</v>
      </c>
      <c r="BU32" s="48">
        <v>0.0</v>
      </c>
      <c r="BV32" s="53">
        <f t="shared" ref="BV32:BV34" si="332">SUM(BT32:BU32)</f>
        <v>0</v>
      </c>
      <c r="BW32" s="33">
        <f t="shared" ref="BW32:BX32" si="322">SUM(BJ32,BT32)</f>
        <v>0</v>
      </c>
      <c r="BX32" s="54">
        <f t="shared" si="322"/>
        <v>0</v>
      </c>
      <c r="BY32" s="49">
        <f t="shared" si="170"/>
        <v>0</v>
      </c>
      <c r="BZ32" s="55">
        <v>144.0</v>
      </c>
      <c r="CA32" s="48">
        <v>114.0</v>
      </c>
      <c r="CB32" s="55">
        <v>18.0</v>
      </c>
      <c r="CC32" s="48">
        <v>18.0</v>
      </c>
      <c r="CD32" s="55">
        <v>80.0</v>
      </c>
      <c r="CE32" s="48">
        <v>73.0</v>
      </c>
      <c r="CF32" s="55">
        <v>1.0</v>
      </c>
      <c r="CG32" s="48">
        <v>2.0</v>
      </c>
      <c r="CH32" s="55">
        <v>66.0</v>
      </c>
      <c r="CI32" s="48">
        <v>43.0</v>
      </c>
      <c r="CJ32" s="55">
        <v>15.0</v>
      </c>
      <c r="CK32" s="48">
        <v>13.0</v>
      </c>
      <c r="CL32" s="55">
        <v>2.0</v>
      </c>
      <c r="CM32" s="48">
        <v>2.0</v>
      </c>
      <c r="CN32" s="35">
        <f t="shared" ref="CN32:CO32" si="323">SUM(BZ32,CB32,CD32,CF32,CH32,CJ32,CL32)</f>
        <v>326</v>
      </c>
      <c r="CO32" s="56">
        <f t="shared" si="323"/>
        <v>265</v>
      </c>
      <c r="CP32" s="36">
        <f t="shared" si="172"/>
        <v>591</v>
      </c>
      <c r="CQ32" s="56">
        <f t="shared" ref="CQ32:CR32" si="324">SUM(Z32,AO32,AZ32,BW32)</f>
        <v>326</v>
      </c>
      <c r="CR32" s="56">
        <f t="shared" si="324"/>
        <v>265</v>
      </c>
      <c r="CS32" s="37">
        <f t="shared" si="174"/>
        <v>591</v>
      </c>
      <c r="CT32" s="57">
        <v>5.0</v>
      </c>
      <c r="CU32" s="58">
        <v>2.0</v>
      </c>
      <c r="CV32" s="59">
        <f t="shared" si="201"/>
        <v>7</v>
      </c>
      <c r="CW32" s="57">
        <v>3.0</v>
      </c>
      <c r="CX32" s="58">
        <v>3.0</v>
      </c>
      <c r="CY32" s="59">
        <f t="shared" si="202"/>
        <v>6</v>
      </c>
      <c r="CZ32" s="57">
        <v>141.0</v>
      </c>
      <c r="DA32" s="58">
        <v>127.0</v>
      </c>
      <c r="DB32" s="59">
        <f t="shared" si="203"/>
        <v>268</v>
      </c>
      <c r="DC32" s="57">
        <v>6.0</v>
      </c>
      <c r="DD32" s="58">
        <v>4.0</v>
      </c>
      <c r="DE32" s="59">
        <f t="shared" si="204"/>
        <v>10</v>
      </c>
      <c r="DF32" s="57">
        <v>171.0</v>
      </c>
      <c r="DG32" s="58">
        <v>129.0</v>
      </c>
      <c r="DH32" s="59">
        <f t="shared" si="205"/>
        <v>300</v>
      </c>
      <c r="DI32" s="57">
        <v>0.0</v>
      </c>
      <c r="DJ32" s="58">
        <v>0.0</v>
      </c>
      <c r="DK32" s="59">
        <f>SUM(DI32+DJ32)</f>
        <v>0</v>
      </c>
      <c r="DL32" s="60">
        <f t="shared" ref="DL32:DM32" si="325">SUM(CT32+CW32+CZ32+DC32+DF32+DI32)</f>
        <v>326</v>
      </c>
      <c r="DM32" s="61">
        <f t="shared" si="325"/>
        <v>265</v>
      </c>
      <c r="DN32" s="28">
        <f t="shared" si="43"/>
        <v>591</v>
      </c>
      <c r="DO32" s="43">
        <f t="shared" ref="DO32:DP32" si="326">SUM(CQ32-DL32)</f>
        <v>0</v>
      </c>
      <c r="DP32" s="43">
        <f t="shared" si="326"/>
        <v>0</v>
      </c>
      <c r="DQ32" s="60">
        <f t="shared" si="45"/>
        <v>591</v>
      </c>
      <c r="DR32" s="33">
        <f t="shared" si="46"/>
        <v>591</v>
      </c>
      <c r="DS32" s="54">
        <f t="shared" si="154"/>
        <v>0</v>
      </c>
      <c r="DT32" s="54">
        <f t="shared" ref="DT32:DT38" si="337">SUM(CP32-DN32)</f>
        <v>0</v>
      </c>
      <c r="DU32" s="49">
        <f t="shared" ref="DU32:DV32" si="327">SUM(CN32-CQ32)</f>
        <v>0</v>
      </c>
      <c r="DV32" s="49">
        <f t="shared" si="327"/>
        <v>0</v>
      </c>
      <c r="DW32" s="159" t="s">
        <v>88</v>
      </c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</row>
    <row r="33" ht="19.5" customHeight="1">
      <c r="A33" s="20">
        <v>31.0</v>
      </c>
      <c r="B33" s="62" t="s">
        <v>89</v>
      </c>
      <c r="C33" s="22">
        <v>2357.0</v>
      </c>
      <c r="D33" s="23" t="s">
        <v>57</v>
      </c>
      <c r="E33" s="24" t="s">
        <v>58</v>
      </c>
      <c r="F33" s="63">
        <v>1.0</v>
      </c>
      <c r="G33" s="64">
        <v>29.0</v>
      </c>
      <c r="H33" s="65">
        <v>19.0</v>
      </c>
      <c r="I33" s="49">
        <f t="shared" ref="I33:I38" si="339">SUM(G33:H33)</f>
        <v>48</v>
      </c>
      <c r="J33" s="66">
        <v>1.0</v>
      </c>
      <c r="K33" s="64">
        <v>28.0</v>
      </c>
      <c r="L33" s="65">
        <v>22.0</v>
      </c>
      <c r="M33" s="50">
        <f t="shared" ref="M33:M38" si="340">SUM(K33:L33)</f>
        <v>50</v>
      </c>
      <c r="N33" s="66">
        <v>1.0</v>
      </c>
      <c r="O33" s="64">
        <v>32.0</v>
      </c>
      <c r="P33" s="65">
        <v>23.0</v>
      </c>
      <c r="Q33" s="50">
        <f t="shared" ref="Q33:Q38" si="341">SUM(O33:P33)</f>
        <v>55</v>
      </c>
      <c r="R33" s="66">
        <v>1.0</v>
      </c>
      <c r="S33" s="64">
        <v>31.0</v>
      </c>
      <c r="T33" s="65">
        <v>29.0</v>
      </c>
      <c r="U33" s="50">
        <f t="shared" ref="U33:U38" si="342">SUM(S33:T33)</f>
        <v>60</v>
      </c>
      <c r="V33" s="66">
        <v>1.0</v>
      </c>
      <c r="W33" s="64">
        <v>33.0</v>
      </c>
      <c r="X33" s="65">
        <v>20.0</v>
      </c>
      <c r="Y33" s="50">
        <f t="shared" ref="Y33:Y38" si="343">SUM(W33:X33)</f>
        <v>53</v>
      </c>
      <c r="Z33" s="51">
        <f t="shared" ref="Z33:AA33" si="328">SUM(G33,K33,O33,S33,W33)</f>
        <v>153</v>
      </c>
      <c r="AA33" s="52">
        <f t="shared" si="328"/>
        <v>113</v>
      </c>
      <c r="AB33" s="50">
        <f t="shared" si="231"/>
        <v>266</v>
      </c>
      <c r="AC33" s="66">
        <v>1.0</v>
      </c>
      <c r="AD33" s="64">
        <v>18.0</v>
      </c>
      <c r="AE33" s="65">
        <v>27.0</v>
      </c>
      <c r="AF33" s="50">
        <f t="shared" ref="AF33:AF38" si="345">SUM(AD33:AE33)</f>
        <v>45</v>
      </c>
      <c r="AG33" s="66">
        <v>1.0</v>
      </c>
      <c r="AH33" s="64">
        <v>22.0</v>
      </c>
      <c r="AI33" s="65">
        <v>26.0</v>
      </c>
      <c r="AJ33" s="50">
        <f t="shared" ref="AJ33:AJ36" si="346">SUM(AH33:AI33)</f>
        <v>48</v>
      </c>
      <c r="AK33" s="66">
        <v>1.0</v>
      </c>
      <c r="AL33" s="64">
        <v>19.0</v>
      </c>
      <c r="AM33" s="65">
        <v>24.0</v>
      </c>
      <c r="AN33" s="50">
        <f t="shared" si="234"/>
        <v>43</v>
      </c>
      <c r="AO33" s="51">
        <f t="shared" ref="AO33:AP33" si="329">SUM(AD33,AH33,AL33)</f>
        <v>59</v>
      </c>
      <c r="AP33" s="52">
        <f t="shared" si="329"/>
        <v>77</v>
      </c>
      <c r="AQ33" s="50">
        <f t="shared" si="236"/>
        <v>136</v>
      </c>
      <c r="AR33" s="66">
        <v>0.0</v>
      </c>
      <c r="AS33" s="64">
        <v>0.0</v>
      </c>
      <c r="AT33" s="69">
        <v>0.0</v>
      </c>
      <c r="AU33" s="50">
        <f t="shared" ref="AU33:AU34" si="348">SUM(AS33:AT33)</f>
        <v>0</v>
      </c>
      <c r="AV33" s="66">
        <v>0.0</v>
      </c>
      <c r="AW33" s="64">
        <v>0.0</v>
      </c>
      <c r="AX33" s="65">
        <v>0.0</v>
      </c>
      <c r="AY33" s="50">
        <f t="shared" ref="AY33:AY34" si="349">SUM(AW33:AX33)</f>
        <v>0</v>
      </c>
      <c r="AZ33" s="51">
        <f t="shared" ref="AZ33:BA33" si="330">SUM(AS33,AW33)</f>
        <v>0</v>
      </c>
      <c r="BA33" s="52">
        <f t="shared" si="330"/>
        <v>0</v>
      </c>
      <c r="BB33" s="50">
        <f t="shared" si="240"/>
        <v>0</v>
      </c>
      <c r="BC33" s="66">
        <v>0.0</v>
      </c>
      <c r="BD33" s="65">
        <v>0.0</v>
      </c>
      <c r="BE33" s="66">
        <v>0.0</v>
      </c>
      <c r="BF33" s="65">
        <v>0.0</v>
      </c>
      <c r="BG33" s="66">
        <v>0.0</v>
      </c>
      <c r="BH33" s="65">
        <v>0.0</v>
      </c>
      <c r="BI33" s="53">
        <f t="shared" si="165"/>
        <v>0</v>
      </c>
      <c r="BJ33" s="64">
        <v>0.0</v>
      </c>
      <c r="BK33" s="65">
        <v>0.0</v>
      </c>
      <c r="BL33" s="132">
        <v>0.0</v>
      </c>
      <c r="BM33" s="66">
        <v>0.0</v>
      </c>
      <c r="BN33" s="65">
        <v>0.0</v>
      </c>
      <c r="BO33" s="66">
        <v>0.0</v>
      </c>
      <c r="BP33" s="65">
        <v>0.0</v>
      </c>
      <c r="BQ33" s="66">
        <v>0.0</v>
      </c>
      <c r="BR33" s="65">
        <v>0.0</v>
      </c>
      <c r="BS33" s="53">
        <f t="shared" si="331"/>
        <v>0</v>
      </c>
      <c r="BT33" s="64">
        <v>0.0</v>
      </c>
      <c r="BU33" s="65">
        <v>0.0</v>
      </c>
      <c r="BV33" s="53">
        <f t="shared" si="332"/>
        <v>0</v>
      </c>
      <c r="BW33" s="99">
        <v>0.0</v>
      </c>
      <c r="BX33" s="100">
        <v>0.0</v>
      </c>
      <c r="BY33" s="98">
        <v>0.0</v>
      </c>
      <c r="BZ33" s="67">
        <v>44.0</v>
      </c>
      <c r="CA33" s="65">
        <v>50.0</v>
      </c>
      <c r="CB33" s="67">
        <v>45.0</v>
      </c>
      <c r="CC33" s="65">
        <v>48.0</v>
      </c>
      <c r="CD33" s="67">
        <v>36.0</v>
      </c>
      <c r="CE33" s="65">
        <v>21.0</v>
      </c>
      <c r="CF33" s="67">
        <v>2.0</v>
      </c>
      <c r="CG33" s="65">
        <v>0.0</v>
      </c>
      <c r="CH33" s="67">
        <v>82.0</v>
      </c>
      <c r="CI33" s="65">
        <v>68.0</v>
      </c>
      <c r="CJ33" s="67">
        <v>1.0</v>
      </c>
      <c r="CK33" s="65">
        <v>1.0</v>
      </c>
      <c r="CL33" s="67">
        <v>2.0</v>
      </c>
      <c r="CM33" s="65">
        <v>2.0</v>
      </c>
      <c r="CN33" s="35">
        <f t="shared" ref="CN33:CO33" si="333">SUM(BZ33,CB33,CD33,CF33,CH33,CJ33,CL33)</f>
        <v>212</v>
      </c>
      <c r="CO33" s="56">
        <f t="shared" si="333"/>
        <v>190</v>
      </c>
      <c r="CP33" s="36">
        <f t="shared" si="172"/>
        <v>402</v>
      </c>
      <c r="CQ33" s="56">
        <f t="shared" ref="CQ33:CR33" si="334">SUM(Z33,AO33,AZ33,BW33)</f>
        <v>212</v>
      </c>
      <c r="CR33" s="56">
        <f t="shared" si="334"/>
        <v>190</v>
      </c>
      <c r="CS33" s="37">
        <f t="shared" si="174"/>
        <v>402</v>
      </c>
      <c r="CT33" s="68">
        <v>52.0</v>
      </c>
      <c r="CU33" s="69">
        <v>38.0</v>
      </c>
      <c r="CV33" s="59">
        <f t="shared" si="201"/>
        <v>90</v>
      </c>
      <c r="CW33" s="68">
        <v>10.0</v>
      </c>
      <c r="CX33" s="69">
        <v>9.0</v>
      </c>
      <c r="CY33" s="59">
        <f t="shared" si="202"/>
        <v>19</v>
      </c>
      <c r="CZ33" s="68">
        <v>130.0</v>
      </c>
      <c r="DA33" s="69">
        <v>122.0</v>
      </c>
      <c r="DB33" s="59">
        <f t="shared" si="203"/>
        <v>252</v>
      </c>
      <c r="DC33" s="68">
        <v>2.0</v>
      </c>
      <c r="DD33" s="69">
        <v>5.0</v>
      </c>
      <c r="DE33" s="59">
        <f t="shared" si="204"/>
        <v>7</v>
      </c>
      <c r="DF33" s="68">
        <v>18.0</v>
      </c>
      <c r="DG33" s="69">
        <v>16.0</v>
      </c>
      <c r="DH33" s="59">
        <f t="shared" si="205"/>
        <v>34</v>
      </c>
      <c r="DI33" s="68">
        <v>0.0</v>
      </c>
      <c r="DJ33" s="69">
        <v>0.0</v>
      </c>
      <c r="DK33" s="105">
        <v>0.0</v>
      </c>
      <c r="DL33" s="60">
        <f t="shared" ref="DL33:DM33" si="335">SUM(CT33+CW33+CZ33+DC33+DF33+DI33)</f>
        <v>212</v>
      </c>
      <c r="DM33" s="61">
        <f t="shared" si="335"/>
        <v>190</v>
      </c>
      <c r="DN33" s="28">
        <f t="shared" si="43"/>
        <v>402</v>
      </c>
      <c r="DO33" s="43">
        <f t="shared" ref="DO33:DP33" si="336">SUM(CQ33-DL33)</f>
        <v>0</v>
      </c>
      <c r="DP33" s="43">
        <f t="shared" si="336"/>
        <v>0</v>
      </c>
      <c r="DQ33" s="60">
        <f t="shared" si="45"/>
        <v>402</v>
      </c>
      <c r="DR33" s="33">
        <f t="shared" si="46"/>
        <v>402</v>
      </c>
      <c r="DS33" s="54">
        <f t="shared" si="154"/>
        <v>0</v>
      </c>
      <c r="DT33" s="54">
        <f t="shared" si="337"/>
        <v>0</v>
      </c>
      <c r="DU33" s="49">
        <f t="shared" ref="DU33:DV33" si="338">SUM(CN33-CQ33)</f>
        <v>0</v>
      </c>
      <c r="DV33" s="49">
        <f t="shared" si="338"/>
        <v>0</v>
      </c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</row>
    <row r="34" ht="19.5" customHeight="1">
      <c r="A34" s="20">
        <v>32.0</v>
      </c>
      <c r="B34" s="62" t="s">
        <v>90</v>
      </c>
      <c r="C34" s="22">
        <v>2369.0</v>
      </c>
      <c r="D34" s="23" t="s">
        <v>57</v>
      </c>
      <c r="E34" s="24" t="s">
        <v>58</v>
      </c>
      <c r="F34" s="46">
        <v>1.0</v>
      </c>
      <c r="G34" s="47">
        <v>20.0</v>
      </c>
      <c r="H34" s="48">
        <v>28.0</v>
      </c>
      <c r="I34" s="49">
        <f t="shared" si="339"/>
        <v>48</v>
      </c>
      <c r="J34" s="46">
        <v>1.0</v>
      </c>
      <c r="K34" s="47">
        <v>29.0</v>
      </c>
      <c r="L34" s="48">
        <v>18.0</v>
      </c>
      <c r="M34" s="50">
        <f t="shared" si="340"/>
        <v>47</v>
      </c>
      <c r="N34" s="46">
        <v>1.0</v>
      </c>
      <c r="O34" s="47">
        <v>21.0</v>
      </c>
      <c r="P34" s="48">
        <v>26.0</v>
      </c>
      <c r="Q34" s="50">
        <f t="shared" si="341"/>
        <v>47</v>
      </c>
      <c r="R34" s="46">
        <v>1.0</v>
      </c>
      <c r="S34" s="47">
        <v>31.0</v>
      </c>
      <c r="T34" s="48">
        <v>22.0</v>
      </c>
      <c r="U34" s="50">
        <f t="shared" si="342"/>
        <v>53</v>
      </c>
      <c r="V34" s="46">
        <v>1.0</v>
      </c>
      <c r="W34" s="47">
        <v>28.0</v>
      </c>
      <c r="X34" s="48">
        <v>21.0</v>
      </c>
      <c r="Y34" s="50">
        <f t="shared" si="343"/>
        <v>49</v>
      </c>
      <c r="Z34" s="51">
        <f t="shared" ref="Z34:AA34" si="344">SUM(G34,K34,O34,S34,W34)</f>
        <v>129</v>
      </c>
      <c r="AA34" s="52">
        <f t="shared" si="344"/>
        <v>115</v>
      </c>
      <c r="AB34" s="50">
        <f t="shared" si="231"/>
        <v>244</v>
      </c>
      <c r="AC34" s="46">
        <v>1.0</v>
      </c>
      <c r="AD34" s="47">
        <v>30.0</v>
      </c>
      <c r="AE34" s="48">
        <v>22.0</v>
      </c>
      <c r="AF34" s="50">
        <f t="shared" si="345"/>
        <v>52</v>
      </c>
      <c r="AG34" s="46">
        <v>1.0</v>
      </c>
      <c r="AH34" s="47">
        <v>24.0</v>
      </c>
      <c r="AI34" s="48">
        <v>23.0</v>
      </c>
      <c r="AJ34" s="50">
        <f t="shared" si="346"/>
        <v>47</v>
      </c>
      <c r="AK34" s="46">
        <v>1.0</v>
      </c>
      <c r="AL34" s="47">
        <v>22.0</v>
      </c>
      <c r="AM34" s="48">
        <v>19.0</v>
      </c>
      <c r="AN34" s="50">
        <f t="shared" si="234"/>
        <v>41</v>
      </c>
      <c r="AO34" s="51">
        <f t="shared" ref="AO34:AP34" si="347">SUM(AD34,AH34,AL34)</f>
        <v>76</v>
      </c>
      <c r="AP34" s="52">
        <f t="shared" si="347"/>
        <v>64</v>
      </c>
      <c r="AQ34" s="50">
        <f t="shared" si="236"/>
        <v>140</v>
      </c>
      <c r="AR34" s="46">
        <v>0.0</v>
      </c>
      <c r="AS34" s="47">
        <v>0.0</v>
      </c>
      <c r="AT34" s="48">
        <v>0.0</v>
      </c>
      <c r="AU34" s="50">
        <f t="shared" si="348"/>
        <v>0</v>
      </c>
      <c r="AV34" s="46">
        <v>0.0</v>
      </c>
      <c r="AW34" s="47">
        <v>0.0</v>
      </c>
      <c r="AX34" s="48">
        <v>0.0</v>
      </c>
      <c r="AY34" s="50">
        <f t="shared" si="349"/>
        <v>0</v>
      </c>
      <c r="AZ34" s="51">
        <f t="shared" ref="AZ34:BA34" si="350">SUM(AS34,AW34)</f>
        <v>0</v>
      </c>
      <c r="BA34" s="52">
        <f t="shared" si="350"/>
        <v>0</v>
      </c>
      <c r="BB34" s="50">
        <f t="shared" si="240"/>
        <v>0</v>
      </c>
      <c r="BC34" s="46">
        <v>0.0</v>
      </c>
      <c r="BD34" s="48">
        <v>0.0</v>
      </c>
      <c r="BE34" s="46">
        <v>0.0</v>
      </c>
      <c r="BF34" s="48">
        <v>0.0</v>
      </c>
      <c r="BG34" s="46">
        <v>0.0</v>
      </c>
      <c r="BH34" s="48">
        <v>0.0</v>
      </c>
      <c r="BI34" s="53">
        <f t="shared" si="165"/>
        <v>0</v>
      </c>
      <c r="BJ34" s="47">
        <v>0.0</v>
      </c>
      <c r="BK34" s="48">
        <v>0.0</v>
      </c>
      <c r="BL34" s="53">
        <f>SUM(BJ34:BK34)</f>
        <v>0</v>
      </c>
      <c r="BM34" s="46">
        <v>0.0</v>
      </c>
      <c r="BN34" s="48">
        <v>0.0</v>
      </c>
      <c r="BO34" s="46">
        <v>0.0</v>
      </c>
      <c r="BP34" s="48">
        <v>0.0</v>
      </c>
      <c r="BQ34" s="46">
        <v>0.0</v>
      </c>
      <c r="BR34" s="48">
        <v>0.0</v>
      </c>
      <c r="BS34" s="53">
        <f t="shared" si="331"/>
        <v>0</v>
      </c>
      <c r="BT34" s="47">
        <v>0.0</v>
      </c>
      <c r="BU34" s="48">
        <v>0.0</v>
      </c>
      <c r="BV34" s="53">
        <f t="shared" si="332"/>
        <v>0</v>
      </c>
      <c r="BW34" s="33">
        <f t="shared" ref="BW34:BX34" si="351">SUM(BJ34,BT34)</f>
        <v>0</v>
      </c>
      <c r="BX34" s="54">
        <f t="shared" si="351"/>
        <v>0</v>
      </c>
      <c r="BY34" s="49">
        <f t="shared" ref="BY34:BY36" si="360">SUM(BI34,BS34)</f>
        <v>0</v>
      </c>
      <c r="BZ34" s="55">
        <v>56.0</v>
      </c>
      <c r="CA34" s="48">
        <v>57.0</v>
      </c>
      <c r="CB34" s="55">
        <v>40.0</v>
      </c>
      <c r="CC34" s="48">
        <v>26.0</v>
      </c>
      <c r="CD34" s="55">
        <v>26.0</v>
      </c>
      <c r="CE34" s="48">
        <v>25.0</v>
      </c>
      <c r="CF34" s="55">
        <v>0.0</v>
      </c>
      <c r="CG34" s="48">
        <v>0.0</v>
      </c>
      <c r="CH34" s="55">
        <v>77.0</v>
      </c>
      <c r="CI34" s="48">
        <v>69.0</v>
      </c>
      <c r="CJ34" s="55">
        <v>6.0</v>
      </c>
      <c r="CK34" s="48">
        <v>2.0</v>
      </c>
      <c r="CL34" s="55">
        <v>0.0</v>
      </c>
      <c r="CM34" s="48">
        <v>0.0</v>
      </c>
      <c r="CN34" s="35">
        <f t="shared" ref="CN34:CO34" si="352">SUM(BZ34,CB34,CD34,CF34,CH34,CJ34,CL34)</f>
        <v>205</v>
      </c>
      <c r="CO34" s="56">
        <f t="shared" si="352"/>
        <v>179</v>
      </c>
      <c r="CP34" s="36">
        <f t="shared" si="172"/>
        <v>384</v>
      </c>
      <c r="CQ34" s="56">
        <f t="shared" ref="CQ34:CR34" si="353">SUM(Z34,AO34,AZ34,BW34)</f>
        <v>205</v>
      </c>
      <c r="CR34" s="56">
        <f t="shared" si="353"/>
        <v>179</v>
      </c>
      <c r="CS34" s="37">
        <f t="shared" si="174"/>
        <v>384</v>
      </c>
      <c r="CT34" s="57">
        <v>8.0</v>
      </c>
      <c r="CU34" s="58">
        <v>8.0</v>
      </c>
      <c r="CV34" s="59">
        <f t="shared" si="201"/>
        <v>16</v>
      </c>
      <c r="CW34" s="57">
        <v>5.0</v>
      </c>
      <c r="CX34" s="58">
        <v>4.0</v>
      </c>
      <c r="CY34" s="59">
        <f t="shared" si="202"/>
        <v>9</v>
      </c>
      <c r="CZ34" s="57">
        <v>124.0</v>
      </c>
      <c r="DA34" s="58">
        <v>115.0</v>
      </c>
      <c r="DB34" s="59">
        <f t="shared" si="203"/>
        <v>239</v>
      </c>
      <c r="DC34" s="57">
        <v>42.0</v>
      </c>
      <c r="DD34" s="58">
        <v>30.0</v>
      </c>
      <c r="DE34" s="59">
        <f t="shared" si="204"/>
        <v>72</v>
      </c>
      <c r="DF34" s="57">
        <v>26.0</v>
      </c>
      <c r="DG34" s="58">
        <v>22.0</v>
      </c>
      <c r="DH34" s="59">
        <f t="shared" si="205"/>
        <v>48</v>
      </c>
      <c r="DI34" s="57">
        <v>0.0</v>
      </c>
      <c r="DJ34" s="58">
        <v>0.0</v>
      </c>
      <c r="DK34" s="59">
        <f t="shared" ref="DK34:DK38" si="363">SUM(DI34+DJ34)</f>
        <v>0</v>
      </c>
      <c r="DL34" s="60">
        <f t="shared" ref="DL34:DM34" si="354">SUM(CT34+CW34+CZ34+DC34+DF34+DI34)</f>
        <v>205</v>
      </c>
      <c r="DM34" s="61">
        <f t="shared" si="354"/>
        <v>179</v>
      </c>
      <c r="DN34" s="28">
        <f t="shared" si="43"/>
        <v>384</v>
      </c>
      <c r="DO34" s="43">
        <f t="shared" ref="DO34:DP34" si="355">SUM(CQ34-DL34)</f>
        <v>0</v>
      </c>
      <c r="DP34" s="43">
        <f t="shared" si="355"/>
        <v>0</v>
      </c>
      <c r="DQ34" s="60">
        <f t="shared" si="45"/>
        <v>384</v>
      </c>
      <c r="DR34" s="33">
        <f t="shared" si="46"/>
        <v>384</v>
      </c>
      <c r="DS34" s="54">
        <f t="shared" si="154"/>
        <v>0</v>
      </c>
      <c r="DT34" s="54">
        <f t="shared" si="337"/>
        <v>0</v>
      </c>
      <c r="DU34" s="49">
        <f t="shared" ref="DU34:DV34" si="356">SUM(CN34-CQ34)</f>
        <v>0</v>
      </c>
      <c r="DV34" s="49">
        <f t="shared" si="356"/>
        <v>0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</row>
    <row r="35" ht="19.5" customHeight="1">
      <c r="A35" s="20">
        <v>33.0</v>
      </c>
      <c r="B35" s="62" t="s">
        <v>91</v>
      </c>
      <c r="C35" s="22">
        <v>2364.0</v>
      </c>
      <c r="D35" s="23" t="s">
        <v>57</v>
      </c>
      <c r="E35" s="24" t="s">
        <v>58</v>
      </c>
      <c r="F35" s="46">
        <v>1.0</v>
      </c>
      <c r="G35" s="47">
        <v>22.0</v>
      </c>
      <c r="H35" s="48">
        <v>26.0</v>
      </c>
      <c r="I35" s="49">
        <f t="shared" si="339"/>
        <v>48</v>
      </c>
      <c r="J35" s="46">
        <v>1.0</v>
      </c>
      <c r="K35" s="47">
        <v>28.0</v>
      </c>
      <c r="L35" s="48">
        <v>19.0</v>
      </c>
      <c r="M35" s="50">
        <f t="shared" si="340"/>
        <v>47</v>
      </c>
      <c r="N35" s="46">
        <v>1.0</v>
      </c>
      <c r="O35" s="47">
        <v>27.0</v>
      </c>
      <c r="P35" s="48">
        <v>16.0</v>
      </c>
      <c r="Q35" s="50">
        <f t="shared" si="341"/>
        <v>43</v>
      </c>
      <c r="R35" s="46">
        <v>1.0</v>
      </c>
      <c r="S35" s="47">
        <v>28.0</v>
      </c>
      <c r="T35" s="48">
        <v>19.0</v>
      </c>
      <c r="U35" s="50">
        <f t="shared" si="342"/>
        <v>47</v>
      </c>
      <c r="V35" s="46">
        <v>1.0</v>
      </c>
      <c r="W35" s="47">
        <v>26.0</v>
      </c>
      <c r="X35" s="48">
        <v>18.0</v>
      </c>
      <c r="Y35" s="50">
        <f t="shared" si="343"/>
        <v>44</v>
      </c>
      <c r="Z35" s="51">
        <f t="shared" ref="Z35:AA35" si="357">SUM(G35,K35,O35,S35,W35)</f>
        <v>131</v>
      </c>
      <c r="AA35" s="52">
        <f t="shared" si="357"/>
        <v>98</v>
      </c>
      <c r="AB35" s="50">
        <f t="shared" si="231"/>
        <v>229</v>
      </c>
      <c r="AC35" s="46">
        <v>1.0</v>
      </c>
      <c r="AD35" s="47">
        <v>18.0</v>
      </c>
      <c r="AE35" s="48">
        <v>23.0</v>
      </c>
      <c r="AF35" s="50">
        <f t="shared" si="345"/>
        <v>41</v>
      </c>
      <c r="AG35" s="46">
        <v>1.0</v>
      </c>
      <c r="AH35" s="47">
        <v>19.0</v>
      </c>
      <c r="AI35" s="48">
        <v>25.0</v>
      </c>
      <c r="AJ35" s="50">
        <f t="shared" si="346"/>
        <v>44</v>
      </c>
      <c r="AK35" s="46">
        <v>1.0</v>
      </c>
      <c r="AL35" s="47">
        <v>25.0</v>
      </c>
      <c r="AM35" s="48">
        <v>20.0</v>
      </c>
      <c r="AN35" s="50">
        <f t="shared" si="234"/>
        <v>45</v>
      </c>
      <c r="AO35" s="51">
        <f t="shared" ref="AO35:AP35" si="358">SUM(AD35,AH35,AL35)</f>
        <v>62</v>
      </c>
      <c r="AP35" s="52">
        <f t="shared" si="358"/>
        <v>68</v>
      </c>
      <c r="AQ35" s="50">
        <f t="shared" si="236"/>
        <v>130</v>
      </c>
      <c r="AR35" s="46">
        <v>0.0</v>
      </c>
      <c r="AS35" s="47">
        <v>0.0</v>
      </c>
      <c r="AT35" s="48">
        <v>0.0</v>
      </c>
      <c r="AU35" s="80">
        <v>0.0</v>
      </c>
      <c r="AV35" s="46">
        <v>0.0</v>
      </c>
      <c r="AW35" s="47">
        <v>0.0</v>
      </c>
      <c r="AX35" s="48">
        <v>0.0</v>
      </c>
      <c r="AY35" s="80">
        <v>0.0</v>
      </c>
      <c r="AZ35" s="160">
        <v>0.0</v>
      </c>
      <c r="BA35" s="161">
        <v>0.0</v>
      </c>
      <c r="BB35" s="80">
        <v>0.0</v>
      </c>
      <c r="BC35" s="46">
        <v>0.0</v>
      </c>
      <c r="BD35" s="48">
        <v>0.0</v>
      </c>
      <c r="BE35" s="46">
        <v>0.0</v>
      </c>
      <c r="BF35" s="48">
        <v>0.0</v>
      </c>
      <c r="BG35" s="46">
        <v>0.0</v>
      </c>
      <c r="BH35" s="48">
        <v>0.0</v>
      </c>
      <c r="BI35" s="132">
        <v>0.0</v>
      </c>
      <c r="BJ35" s="47">
        <v>0.0</v>
      </c>
      <c r="BK35" s="48"/>
      <c r="BL35" s="132">
        <v>0.0</v>
      </c>
      <c r="BM35" s="46">
        <v>0.0</v>
      </c>
      <c r="BN35" s="48">
        <v>0.0</v>
      </c>
      <c r="BO35" s="46">
        <v>0.0</v>
      </c>
      <c r="BP35" s="48">
        <v>0.0</v>
      </c>
      <c r="BQ35" s="46">
        <v>0.0</v>
      </c>
      <c r="BR35" s="48">
        <v>0.0</v>
      </c>
      <c r="BS35" s="132">
        <v>0.0</v>
      </c>
      <c r="BT35" s="47">
        <v>0.0</v>
      </c>
      <c r="BU35" s="48">
        <v>0.0</v>
      </c>
      <c r="BV35" s="132">
        <v>0.0</v>
      </c>
      <c r="BW35" s="33">
        <f t="shared" ref="BW35:BX35" si="359">SUM(BJ35,BT35)</f>
        <v>0</v>
      </c>
      <c r="BX35" s="54">
        <f t="shared" si="359"/>
        <v>0</v>
      </c>
      <c r="BY35" s="49">
        <f t="shared" si="360"/>
        <v>0</v>
      </c>
      <c r="BZ35" s="55">
        <v>14.0</v>
      </c>
      <c r="CA35" s="48">
        <v>10.0</v>
      </c>
      <c r="CB35" s="55">
        <v>28.0</v>
      </c>
      <c r="CC35" s="48">
        <v>23.0</v>
      </c>
      <c r="CD35" s="55">
        <v>27.0</v>
      </c>
      <c r="CE35" s="48">
        <v>22.0</v>
      </c>
      <c r="CF35" s="55">
        <v>0.0</v>
      </c>
      <c r="CG35" s="48">
        <v>0.0</v>
      </c>
      <c r="CH35" s="55">
        <v>124.0</v>
      </c>
      <c r="CI35" s="48">
        <v>111.0</v>
      </c>
      <c r="CJ35" s="55">
        <v>0.0</v>
      </c>
      <c r="CK35" s="48">
        <v>0.0</v>
      </c>
      <c r="CL35" s="55">
        <v>0.0</v>
      </c>
      <c r="CM35" s="48">
        <v>0.0</v>
      </c>
      <c r="CN35" s="35">
        <f t="shared" ref="CN35:CO35" si="361">SUM(BZ35,CB35,CD35,CF35,CH35,CJ35,CL35)</f>
        <v>193</v>
      </c>
      <c r="CO35" s="56">
        <f t="shared" si="361"/>
        <v>166</v>
      </c>
      <c r="CP35" s="36">
        <f t="shared" si="172"/>
        <v>359</v>
      </c>
      <c r="CQ35" s="56">
        <f t="shared" ref="CQ35:CR35" si="362">SUM(Z35,AO35,AZ35,BW35)</f>
        <v>193</v>
      </c>
      <c r="CR35" s="56">
        <f t="shared" si="362"/>
        <v>166</v>
      </c>
      <c r="CS35" s="37">
        <f t="shared" si="174"/>
        <v>359</v>
      </c>
      <c r="CT35" s="57">
        <v>13.0</v>
      </c>
      <c r="CU35" s="58">
        <v>9.0</v>
      </c>
      <c r="CV35" s="59">
        <f t="shared" si="201"/>
        <v>22</v>
      </c>
      <c r="CW35" s="57">
        <v>7.0</v>
      </c>
      <c r="CX35" s="58">
        <v>5.0</v>
      </c>
      <c r="CY35" s="59">
        <f t="shared" si="202"/>
        <v>12</v>
      </c>
      <c r="CZ35" s="57">
        <v>107.0</v>
      </c>
      <c r="DA35" s="58">
        <v>86.0</v>
      </c>
      <c r="DB35" s="59">
        <f t="shared" si="203"/>
        <v>193</v>
      </c>
      <c r="DC35" s="57">
        <v>54.0</v>
      </c>
      <c r="DD35" s="58">
        <v>51.0</v>
      </c>
      <c r="DE35" s="59">
        <f t="shared" si="204"/>
        <v>105</v>
      </c>
      <c r="DF35" s="57">
        <v>12.0</v>
      </c>
      <c r="DG35" s="58">
        <v>15.0</v>
      </c>
      <c r="DH35" s="59">
        <f t="shared" si="205"/>
        <v>27</v>
      </c>
      <c r="DI35" s="57">
        <v>0.0</v>
      </c>
      <c r="DJ35" s="58">
        <v>0.0</v>
      </c>
      <c r="DK35" s="59">
        <f t="shared" si="363"/>
        <v>0</v>
      </c>
      <c r="DL35" s="60">
        <f t="shared" ref="DL35:DM35" si="364">SUM(CT35+CW35+CZ35+DC35+DF35+DI35)</f>
        <v>193</v>
      </c>
      <c r="DM35" s="61">
        <f t="shared" si="364"/>
        <v>166</v>
      </c>
      <c r="DN35" s="28">
        <f t="shared" si="43"/>
        <v>359</v>
      </c>
      <c r="DO35" s="43">
        <f t="shared" ref="DO35:DP35" si="365">SUM(CQ35-DL35)</f>
        <v>0</v>
      </c>
      <c r="DP35" s="43">
        <f t="shared" si="365"/>
        <v>0</v>
      </c>
      <c r="DQ35" s="60">
        <f t="shared" si="45"/>
        <v>359</v>
      </c>
      <c r="DR35" s="33">
        <f t="shared" si="46"/>
        <v>359</v>
      </c>
      <c r="DS35" s="97">
        <f t="shared" si="154"/>
        <v>0</v>
      </c>
      <c r="DT35" s="54">
        <f t="shared" si="337"/>
        <v>0</v>
      </c>
      <c r="DU35" s="49">
        <f t="shared" ref="DU35:DV35" si="366">SUM(CN35-CQ35)</f>
        <v>0</v>
      </c>
      <c r="DV35" s="49">
        <f t="shared" si="366"/>
        <v>0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</row>
    <row r="36" ht="19.5" customHeight="1">
      <c r="A36" s="20">
        <v>34.0</v>
      </c>
      <c r="B36" s="62" t="s">
        <v>92</v>
      </c>
      <c r="C36" s="22">
        <v>2365.0</v>
      </c>
      <c r="D36" s="23" t="s">
        <v>57</v>
      </c>
      <c r="E36" s="24" t="s">
        <v>58</v>
      </c>
      <c r="F36" s="63">
        <v>1.0</v>
      </c>
      <c r="G36" s="64">
        <v>18.0</v>
      </c>
      <c r="H36" s="65">
        <v>25.0</v>
      </c>
      <c r="I36" s="49">
        <f t="shared" si="339"/>
        <v>43</v>
      </c>
      <c r="J36" s="63">
        <v>1.0</v>
      </c>
      <c r="K36" s="64">
        <v>26.0</v>
      </c>
      <c r="L36" s="65">
        <v>18.0</v>
      </c>
      <c r="M36" s="50">
        <f t="shared" si="340"/>
        <v>44</v>
      </c>
      <c r="N36" s="63">
        <v>1.0</v>
      </c>
      <c r="O36" s="64">
        <v>30.0</v>
      </c>
      <c r="P36" s="65">
        <v>25.0</v>
      </c>
      <c r="Q36" s="50">
        <f t="shared" si="341"/>
        <v>55</v>
      </c>
      <c r="R36" s="63">
        <v>1.0</v>
      </c>
      <c r="S36" s="64">
        <v>29.0</v>
      </c>
      <c r="T36" s="65">
        <v>16.0</v>
      </c>
      <c r="U36" s="50">
        <f t="shared" si="342"/>
        <v>45</v>
      </c>
      <c r="V36" s="63">
        <v>1.0</v>
      </c>
      <c r="W36" s="64">
        <v>23.0</v>
      </c>
      <c r="X36" s="65">
        <v>25.0</v>
      </c>
      <c r="Y36" s="50">
        <f t="shared" si="343"/>
        <v>48</v>
      </c>
      <c r="Z36" s="51">
        <f t="shared" ref="Z36:AA36" si="367">SUM(G36,K36,O36,S36,W36)</f>
        <v>126</v>
      </c>
      <c r="AA36" s="52">
        <f t="shared" si="367"/>
        <v>109</v>
      </c>
      <c r="AB36" s="50">
        <f t="shared" si="231"/>
        <v>235</v>
      </c>
      <c r="AC36" s="63">
        <v>1.0</v>
      </c>
      <c r="AD36" s="64">
        <v>32.0</v>
      </c>
      <c r="AE36" s="65">
        <v>13.0</v>
      </c>
      <c r="AF36" s="50">
        <f t="shared" si="345"/>
        <v>45</v>
      </c>
      <c r="AG36" s="63">
        <v>1.0</v>
      </c>
      <c r="AH36" s="64">
        <v>27.0</v>
      </c>
      <c r="AI36" s="65">
        <v>21.0</v>
      </c>
      <c r="AJ36" s="50">
        <f t="shared" si="346"/>
        <v>48</v>
      </c>
      <c r="AK36" s="63">
        <v>1.0</v>
      </c>
      <c r="AL36" s="64">
        <v>19.0</v>
      </c>
      <c r="AM36" s="65">
        <v>23.0</v>
      </c>
      <c r="AN36" s="50">
        <f t="shared" si="234"/>
        <v>42</v>
      </c>
      <c r="AO36" s="51">
        <f t="shared" ref="AO36:AP36" si="368">SUM(AD36,AH36,AL36)</f>
        <v>78</v>
      </c>
      <c r="AP36" s="52">
        <f t="shared" si="368"/>
        <v>57</v>
      </c>
      <c r="AQ36" s="50">
        <f t="shared" si="236"/>
        <v>135</v>
      </c>
      <c r="AR36" s="46">
        <v>0.0</v>
      </c>
      <c r="AS36" s="47">
        <v>0.0</v>
      </c>
      <c r="AT36" s="48">
        <v>0.0</v>
      </c>
      <c r="AU36" s="50">
        <f>SUM(AS36:AT36)</f>
        <v>0</v>
      </c>
      <c r="AV36" s="46">
        <v>0.0</v>
      </c>
      <c r="AW36" s="47">
        <v>0.0</v>
      </c>
      <c r="AX36" s="48">
        <v>0.0</v>
      </c>
      <c r="AY36" s="50">
        <f>SUM(AW36:AX36)</f>
        <v>0</v>
      </c>
      <c r="AZ36" s="51">
        <f t="shared" ref="AZ36:BA36" si="369">SUM(AS36,AW36)</f>
        <v>0</v>
      </c>
      <c r="BA36" s="52">
        <f t="shared" si="369"/>
        <v>0</v>
      </c>
      <c r="BB36" s="50">
        <f>SUM(AZ36:BA36)</f>
        <v>0</v>
      </c>
      <c r="BC36" s="63">
        <v>0.0</v>
      </c>
      <c r="BD36" s="65">
        <v>0.0</v>
      </c>
      <c r="BE36" s="66">
        <v>0.0</v>
      </c>
      <c r="BF36" s="65">
        <v>0.0</v>
      </c>
      <c r="BG36" s="66">
        <v>0.0</v>
      </c>
      <c r="BH36" s="65">
        <v>0.0</v>
      </c>
      <c r="BI36" s="53">
        <f>SUM(BD36,BF36,BH36)</f>
        <v>0</v>
      </c>
      <c r="BJ36" s="47">
        <v>0.0</v>
      </c>
      <c r="BK36" s="48">
        <v>0.0</v>
      </c>
      <c r="BL36" s="53">
        <f t="shared" ref="BL36:BL38" si="378">SUM(BJ36:BK36)</f>
        <v>0</v>
      </c>
      <c r="BM36" s="63">
        <v>0.0</v>
      </c>
      <c r="BN36" s="65">
        <v>0.0</v>
      </c>
      <c r="BO36" s="66">
        <v>0.0</v>
      </c>
      <c r="BP36" s="65">
        <v>0.0</v>
      </c>
      <c r="BQ36" s="66">
        <v>0.0</v>
      </c>
      <c r="BR36" s="65">
        <v>0.0</v>
      </c>
      <c r="BS36" s="53">
        <f t="shared" ref="BS36:BS38" si="379">SUM(BN36,BP36,BR36)</f>
        <v>0</v>
      </c>
      <c r="BT36" s="47">
        <v>0.0</v>
      </c>
      <c r="BU36" s="48">
        <v>0.0</v>
      </c>
      <c r="BV36" s="53">
        <f t="shared" ref="BV36:BV38" si="380">SUM(BT36:BU36)</f>
        <v>0</v>
      </c>
      <c r="BW36" s="33">
        <f t="shared" ref="BW36:BX36" si="370">SUM(BJ36,BT36)</f>
        <v>0</v>
      </c>
      <c r="BX36" s="54">
        <f t="shared" si="370"/>
        <v>0</v>
      </c>
      <c r="BY36" s="49">
        <f t="shared" si="360"/>
        <v>0</v>
      </c>
      <c r="BZ36" s="162">
        <v>19.0</v>
      </c>
      <c r="CA36" s="163">
        <v>26.0</v>
      </c>
      <c r="CB36" s="101">
        <v>33.0</v>
      </c>
      <c r="CC36" s="100">
        <v>24.0</v>
      </c>
      <c r="CD36" s="101">
        <v>21.0</v>
      </c>
      <c r="CE36" s="100">
        <v>24.0</v>
      </c>
      <c r="CF36" s="164">
        <v>2.0</v>
      </c>
      <c r="CG36" s="163">
        <v>2.0</v>
      </c>
      <c r="CH36" s="101">
        <v>126.0</v>
      </c>
      <c r="CI36" s="100">
        <v>84.0</v>
      </c>
      <c r="CJ36" s="164">
        <v>3.0</v>
      </c>
      <c r="CK36" s="163">
        <v>6.0</v>
      </c>
      <c r="CL36" s="164">
        <v>0.0</v>
      </c>
      <c r="CM36" s="163">
        <v>0.0</v>
      </c>
      <c r="CN36" s="35">
        <f t="shared" ref="CN36:CO36" si="371">SUM(BZ36,CB36,CD36,CF36,CH36,CJ36,CL36)</f>
        <v>204</v>
      </c>
      <c r="CO36" s="56">
        <f t="shared" si="371"/>
        <v>166</v>
      </c>
      <c r="CP36" s="36">
        <f t="shared" si="172"/>
        <v>370</v>
      </c>
      <c r="CQ36" s="56">
        <f t="shared" ref="CQ36:CR36" si="372">SUM(Z36,AO36,AZ36,BW36)</f>
        <v>204</v>
      </c>
      <c r="CR36" s="56">
        <f t="shared" si="372"/>
        <v>166</v>
      </c>
      <c r="CS36" s="37">
        <f t="shared" si="174"/>
        <v>370</v>
      </c>
      <c r="CT36" s="88">
        <v>7.0</v>
      </c>
      <c r="CU36" s="69">
        <v>5.0</v>
      </c>
      <c r="CV36" s="59">
        <f t="shared" si="201"/>
        <v>12</v>
      </c>
      <c r="CW36" s="88">
        <v>3.0</v>
      </c>
      <c r="CX36" s="69">
        <v>4.0</v>
      </c>
      <c r="CY36" s="59">
        <f t="shared" si="202"/>
        <v>7</v>
      </c>
      <c r="CZ36" s="88">
        <v>95.0</v>
      </c>
      <c r="DA36" s="69">
        <v>75.0</v>
      </c>
      <c r="DB36" s="59">
        <f t="shared" si="203"/>
        <v>170</v>
      </c>
      <c r="DC36" s="88">
        <v>79.0</v>
      </c>
      <c r="DD36" s="69">
        <v>60.0</v>
      </c>
      <c r="DE36" s="59">
        <f t="shared" si="204"/>
        <v>139</v>
      </c>
      <c r="DF36" s="88">
        <v>20.0</v>
      </c>
      <c r="DG36" s="69">
        <v>22.0</v>
      </c>
      <c r="DH36" s="59">
        <f t="shared" si="205"/>
        <v>42</v>
      </c>
      <c r="DI36" s="57">
        <v>0.0</v>
      </c>
      <c r="DJ36" s="58">
        <v>0.0</v>
      </c>
      <c r="DK36" s="59">
        <f t="shared" si="363"/>
        <v>0</v>
      </c>
      <c r="DL36" s="60">
        <f t="shared" ref="DL36:DM36" si="373">SUM(CT36+CW36+CZ36+DC36+DF36+DI36)</f>
        <v>204</v>
      </c>
      <c r="DM36" s="61">
        <f t="shared" si="373"/>
        <v>166</v>
      </c>
      <c r="DN36" s="28">
        <f t="shared" si="43"/>
        <v>370</v>
      </c>
      <c r="DO36" s="43">
        <f t="shared" ref="DO36:DP36" si="374">SUM(CQ36-DL36)</f>
        <v>0</v>
      </c>
      <c r="DP36" s="43">
        <f t="shared" si="374"/>
        <v>0</v>
      </c>
      <c r="DQ36" s="60">
        <f t="shared" si="45"/>
        <v>370</v>
      </c>
      <c r="DR36" s="33">
        <f t="shared" si="46"/>
        <v>370</v>
      </c>
      <c r="DS36" s="54">
        <f t="shared" si="154"/>
        <v>0</v>
      </c>
      <c r="DT36" s="54">
        <f t="shared" si="337"/>
        <v>0</v>
      </c>
      <c r="DU36" s="49">
        <f t="shared" ref="DU36:DV36" si="375">SUM(CN36-CQ36)</f>
        <v>0</v>
      </c>
      <c r="DV36" s="49">
        <f t="shared" si="375"/>
        <v>0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</row>
    <row r="37" ht="19.5" customHeight="1">
      <c r="A37" s="20">
        <v>35.0</v>
      </c>
      <c r="B37" s="62" t="s">
        <v>93</v>
      </c>
      <c r="C37" s="22">
        <v>2396.0</v>
      </c>
      <c r="D37" s="23" t="s">
        <v>57</v>
      </c>
      <c r="E37" s="24" t="s">
        <v>58</v>
      </c>
      <c r="F37" s="46">
        <v>1.0</v>
      </c>
      <c r="G37" s="47">
        <v>21.0</v>
      </c>
      <c r="H37" s="48">
        <v>19.0</v>
      </c>
      <c r="I37" s="49">
        <f t="shared" si="339"/>
        <v>40</v>
      </c>
      <c r="J37" s="46">
        <v>1.0</v>
      </c>
      <c r="K37" s="47">
        <v>25.0</v>
      </c>
      <c r="L37" s="48">
        <v>17.0</v>
      </c>
      <c r="M37" s="50">
        <f t="shared" si="340"/>
        <v>42</v>
      </c>
      <c r="N37" s="46">
        <v>1.0</v>
      </c>
      <c r="O37" s="47">
        <v>28.0</v>
      </c>
      <c r="P37" s="48">
        <v>13.0</v>
      </c>
      <c r="Q37" s="50">
        <f t="shared" si="341"/>
        <v>41</v>
      </c>
      <c r="R37" s="46">
        <v>1.0</v>
      </c>
      <c r="S37" s="47">
        <v>22.0</v>
      </c>
      <c r="T37" s="48">
        <v>18.0</v>
      </c>
      <c r="U37" s="50">
        <f t="shared" si="342"/>
        <v>40</v>
      </c>
      <c r="V37" s="46">
        <v>1.0</v>
      </c>
      <c r="W37" s="47">
        <v>21.0</v>
      </c>
      <c r="X37" s="48">
        <v>20.0</v>
      </c>
      <c r="Y37" s="50">
        <f t="shared" si="343"/>
        <v>41</v>
      </c>
      <c r="Z37" s="51">
        <f t="shared" ref="Z37:AA37" si="376">SUM(G37,K37,O37,S37,W37)</f>
        <v>117</v>
      </c>
      <c r="AA37" s="52">
        <f t="shared" si="376"/>
        <v>87</v>
      </c>
      <c r="AB37" s="50">
        <f t="shared" si="231"/>
        <v>204</v>
      </c>
      <c r="AC37" s="46">
        <v>1.0</v>
      </c>
      <c r="AD37" s="47">
        <v>16.0</v>
      </c>
      <c r="AE37" s="48">
        <v>26.0</v>
      </c>
      <c r="AF37" s="50">
        <f t="shared" si="345"/>
        <v>42</v>
      </c>
      <c r="AG37" s="46">
        <v>0.0</v>
      </c>
      <c r="AH37" s="47">
        <v>0.0</v>
      </c>
      <c r="AI37" s="48">
        <v>0.0</v>
      </c>
      <c r="AJ37" s="80">
        <v>0.0</v>
      </c>
      <c r="AK37" s="46">
        <v>0.0</v>
      </c>
      <c r="AL37" s="47">
        <v>0.0</v>
      </c>
      <c r="AM37" s="48">
        <v>0.0</v>
      </c>
      <c r="AN37" s="80">
        <v>0.0</v>
      </c>
      <c r="AO37" s="51">
        <f t="shared" ref="AO37:AP37" si="377">SUM(AD37,AH37,AL37)</f>
        <v>16</v>
      </c>
      <c r="AP37" s="52">
        <f t="shared" si="377"/>
        <v>26</v>
      </c>
      <c r="AQ37" s="50">
        <f t="shared" si="236"/>
        <v>42</v>
      </c>
      <c r="AR37" s="46">
        <v>0.0</v>
      </c>
      <c r="AS37" s="47">
        <v>0.0</v>
      </c>
      <c r="AT37" s="58">
        <v>0.0</v>
      </c>
      <c r="AU37" s="80">
        <v>0.0</v>
      </c>
      <c r="AV37" s="46">
        <v>0.0</v>
      </c>
      <c r="AW37" s="47">
        <v>0.0</v>
      </c>
      <c r="AX37" s="48">
        <v>0.0</v>
      </c>
      <c r="AY37" s="80">
        <v>0.0</v>
      </c>
      <c r="AZ37" s="160">
        <v>0.0</v>
      </c>
      <c r="BA37" s="161">
        <v>0.0</v>
      </c>
      <c r="BB37" s="80">
        <v>0.0</v>
      </c>
      <c r="BC37" s="46">
        <v>0.0</v>
      </c>
      <c r="BD37" s="48">
        <v>0.0</v>
      </c>
      <c r="BE37" s="46">
        <v>0.0</v>
      </c>
      <c r="BF37" s="48">
        <v>0.0</v>
      </c>
      <c r="BG37" s="46">
        <v>0.0</v>
      </c>
      <c r="BH37" s="48">
        <v>0.0</v>
      </c>
      <c r="BI37" s="132">
        <v>0.0</v>
      </c>
      <c r="BJ37" s="47">
        <v>0.0</v>
      </c>
      <c r="BK37" s="48">
        <v>0.0</v>
      </c>
      <c r="BL37" s="53">
        <f t="shared" si="378"/>
        <v>0</v>
      </c>
      <c r="BM37" s="46">
        <v>0.0</v>
      </c>
      <c r="BN37" s="48">
        <v>0.0</v>
      </c>
      <c r="BO37" s="46">
        <v>0.0</v>
      </c>
      <c r="BP37" s="48">
        <v>0.0</v>
      </c>
      <c r="BQ37" s="46">
        <v>0.0</v>
      </c>
      <c r="BR37" s="48">
        <v>0.0</v>
      </c>
      <c r="BS37" s="53">
        <f t="shared" si="379"/>
        <v>0</v>
      </c>
      <c r="BT37" s="47">
        <v>0.0</v>
      </c>
      <c r="BU37" s="48">
        <v>0.0</v>
      </c>
      <c r="BV37" s="53">
        <f t="shared" si="380"/>
        <v>0</v>
      </c>
      <c r="BW37" s="165">
        <v>0.0</v>
      </c>
      <c r="BX37" s="97">
        <v>0.0</v>
      </c>
      <c r="BY37" s="84">
        <v>0.0</v>
      </c>
      <c r="BZ37" s="55">
        <v>31.0</v>
      </c>
      <c r="CA37" s="27">
        <v>37.0</v>
      </c>
      <c r="CB37" s="55">
        <v>26.0</v>
      </c>
      <c r="CC37" s="27">
        <v>19.0</v>
      </c>
      <c r="CD37" s="55">
        <v>21.0</v>
      </c>
      <c r="CE37" s="27">
        <v>10.0</v>
      </c>
      <c r="CF37" s="55">
        <v>0.0</v>
      </c>
      <c r="CG37" s="27">
        <v>0.0</v>
      </c>
      <c r="CH37" s="55">
        <v>54.0</v>
      </c>
      <c r="CI37" s="27">
        <v>42.0</v>
      </c>
      <c r="CJ37" s="55">
        <v>0.0</v>
      </c>
      <c r="CK37" s="27">
        <v>3.0</v>
      </c>
      <c r="CL37" s="55">
        <v>1.0</v>
      </c>
      <c r="CM37" s="27">
        <v>2.0</v>
      </c>
      <c r="CN37" s="35">
        <f t="shared" ref="CN37:CO37" si="381">SUM(BZ37,CB37,CD37,CF37,CH37,CJ37,CL37)</f>
        <v>133</v>
      </c>
      <c r="CO37" s="56">
        <f t="shared" si="381"/>
        <v>113</v>
      </c>
      <c r="CP37" s="36">
        <f t="shared" si="172"/>
        <v>246</v>
      </c>
      <c r="CQ37" s="56">
        <f t="shared" ref="CQ37:CR37" si="382">SUM(Z37,AO37,AZ37,BW37)</f>
        <v>133</v>
      </c>
      <c r="CR37" s="56">
        <f t="shared" si="382"/>
        <v>113</v>
      </c>
      <c r="CS37" s="37">
        <f t="shared" si="174"/>
        <v>246</v>
      </c>
      <c r="CT37" s="27">
        <v>75.0</v>
      </c>
      <c r="CU37" s="27">
        <v>66.0</v>
      </c>
      <c r="CV37" s="59">
        <f t="shared" si="201"/>
        <v>141</v>
      </c>
      <c r="CW37" s="27">
        <v>1.0</v>
      </c>
      <c r="CX37" s="27">
        <v>2.0</v>
      </c>
      <c r="CY37" s="59">
        <f t="shared" si="202"/>
        <v>3</v>
      </c>
      <c r="CZ37" s="27">
        <v>40.0</v>
      </c>
      <c r="DA37" s="27">
        <v>26.0</v>
      </c>
      <c r="DB37" s="59">
        <f t="shared" si="203"/>
        <v>66</v>
      </c>
      <c r="DC37" s="27">
        <v>0.0</v>
      </c>
      <c r="DD37" s="27">
        <v>3.0</v>
      </c>
      <c r="DE37" s="59">
        <f t="shared" si="204"/>
        <v>3</v>
      </c>
      <c r="DF37" s="27">
        <v>17.0</v>
      </c>
      <c r="DG37" s="27">
        <v>16.0</v>
      </c>
      <c r="DH37" s="59">
        <f t="shared" si="205"/>
        <v>33</v>
      </c>
      <c r="DI37" s="57">
        <v>0.0</v>
      </c>
      <c r="DJ37" s="58">
        <v>0.0</v>
      </c>
      <c r="DK37" s="59">
        <f t="shared" si="363"/>
        <v>0</v>
      </c>
      <c r="DL37" s="60">
        <f t="shared" ref="DL37:DM37" si="383">SUM(CT37+CW37+CZ37+DC37+DF37+DI37)</f>
        <v>133</v>
      </c>
      <c r="DM37" s="61">
        <f t="shared" si="383"/>
        <v>113</v>
      </c>
      <c r="DN37" s="28">
        <f t="shared" si="43"/>
        <v>246</v>
      </c>
      <c r="DO37" s="43">
        <f t="shared" ref="DO37:DP37" si="384">SUM(CQ37-DL37)</f>
        <v>0</v>
      </c>
      <c r="DP37" s="43">
        <f t="shared" si="384"/>
        <v>0</v>
      </c>
      <c r="DQ37" s="60">
        <f t="shared" si="45"/>
        <v>246</v>
      </c>
      <c r="DR37" s="33">
        <f t="shared" si="46"/>
        <v>246</v>
      </c>
      <c r="DS37" s="54">
        <f t="shared" si="154"/>
        <v>0</v>
      </c>
      <c r="DT37" s="54">
        <f t="shared" si="337"/>
        <v>0</v>
      </c>
      <c r="DU37" s="49">
        <f t="shared" ref="DU37:DV37" si="385">SUM(CN37-CQ37)</f>
        <v>0</v>
      </c>
      <c r="DV37" s="49">
        <f t="shared" si="385"/>
        <v>0</v>
      </c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</row>
    <row r="38" ht="19.5" customHeight="1">
      <c r="A38" s="20">
        <v>36.0</v>
      </c>
      <c r="B38" s="21" t="s">
        <v>94</v>
      </c>
      <c r="C38" s="22">
        <v>2423.0</v>
      </c>
      <c r="D38" s="23" t="s">
        <v>57</v>
      </c>
      <c r="E38" s="24" t="s">
        <v>58</v>
      </c>
      <c r="F38" s="46">
        <v>1.0</v>
      </c>
      <c r="G38" s="47">
        <v>17.0</v>
      </c>
      <c r="H38" s="48">
        <v>23.0</v>
      </c>
      <c r="I38" s="49">
        <f t="shared" si="339"/>
        <v>40</v>
      </c>
      <c r="J38" s="46">
        <v>1.0</v>
      </c>
      <c r="K38" s="47">
        <v>23.0</v>
      </c>
      <c r="L38" s="48">
        <v>21.0</v>
      </c>
      <c r="M38" s="50">
        <f t="shared" si="340"/>
        <v>44</v>
      </c>
      <c r="N38" s="46">
        <v>1.0</v>
      </c>
      <c r="O38" s="47">
        <v>25.0</v>
      </c>
      <c r="P38" s="48">
        <v>16.0</v>
      </c>
      <c r="Q38" s="50">
        <f t="shared" si="341"/>
        <v>41</v>
      </c>
      <c r="R38" s="46">
        <v>1.0</v>
      </c>
      <c r="S38" s="47">
        <v>16.0</v>
      </c>
      <c r="T38" s="48">
        <v>24.0</v>
      </c>
      <c r="U38" s="50">
        <f t="shared" si="342"/>
        <v>40</v>
      </c>
      <c r="V38" s="46">
        <v>1.0</v>
      </c>
      <c r="W38" s="47">
        <v>19.0</v>
      </c>
      <c r="X38" s="48">
        <v>21.0</v>
      </c>
      <c r="Y38" s="50">
        <f t="shared" si="343"/>
        <v>40</v>
      </c>
      <c r="Z38" s="51">
        <f t="shared" ref="Z38:AA38" si="386">SUM(G38,K38,O38,S38,W38)</f>
        <v>100</v>
      </c>
      <c r="AA38" s="52">
        <f t="shared" si="386"/>
        <v>105</v>
      </c>
      <c r="AB38" s="50">
        <f t="shared" si="231"/>
        <v>205</v>
      </c>
      <c r="AC38" s="46">
        <v>0.0</v>
      </c>
      <c r="AD38" s="47">
        <v>0.0</v>
      </c>
      <c r="AE38" s="48">
        <v>0.0</v>
      </c>
      <c r="AF38" s="50">
        <f t="shared" si="345"/>
        <v>0</v>
      </c>
      <c r="AG38" s="46">
        <v>0.0</v>
      </c>
      <c r="AH38" s="47">
        <v>0.0</v>
      </c>
      <c r="AI38" s="48">
        <v>0.0</v>
      </c>
      <c r="AJ38" s="50">
        <f>SUM(AH38:AI38)</f>
        <v>0</v>
      </c>
      <c r="AK38" s="46">
        <v>0.0</v>
      </c>
      <c r="AL38" s="47">
        <v>0.0</v>
      </c>
      <c r="AM38" s="48">
        <v>0.0</v>
      </c>
      <c r="AN38" s="50">
        <f>SUM(AL38:AM38)</f>
        <v>0</v>
      </c>
      <c r="AO38" s="51">
        <f t="shared" ref="AO38:AP38" si="387">SUM(AD38,AH38,AL38)</f>
        <v>0</v>
      </c>
      <c r="AP38" s="52">
        <f t="shared" si="387"/>
        <v>0</v>
      </c>
      <c r="AQ38" s="50">
        <f t="shared" si="236"/>
        <v>0</v>
      </c>
      <c r="AR38" s="46">
        <v>0.0</v>
      </c>
      <c r="AS38" s="47">
        <v>0.0</v>
      </c>
      <c r="AT38" s="58">
        <v>0.0</v>
      </c>
      <c r="AU38" s="50">
        <f>SUM(AS38:AT38)</f>
        <v>0</v>
      </c>
      <c r="AV38" s="46">
        <v>0.0</v>
      </c>
      <c r="AW38" s="47">
        <v>0.0</v>
      </c>
      <c r="AX38" s="48">
        <v>0.0</v>
      </c>
      <c r="AY38" s="50">
        <f>SUM(AW38:AX38)</f>
        <v>0</v>
      </c>
      <c r="AZ38" s="51">
        <f t="shared" ref="AZ38:BA38" si="388">SUM(AS38,AW38)</f>
        <v>0</v>
      </c>
      <c r="BA38" s="52">
        <f t="shared" si="388"/>
        <v>0</v>
      </c>
      <c r="BB38" s="50">
        <f>SUM(AZ38:BA38)</f>
        <v>0</v>
      </c>
      <c r="BC38" s="46">
        <v>0.0</v>
      </c>
      <c r="BD38" s="48">
        <v>0.0</v>
      </c>
      <c r="BE38" s="46">
        <v>0.0</v>
      </c>
      <c r="BF38" s="48">
        <v>0.0</v>
      </c>
      <c r="BG38" s="46">
        <v>0.0</v>
      </c>
      <c r="BH38" s="48">
        <v>0.0</v>
      </c>
      <c r="BI38" s="53">
        <f>SUM(BD38,BF38,BH38)</f>
        <v>0</v>
      </c>
      <c r="BJ38" s="47">
        <v>0.0</v>
      </c>
      <c r="BK38" s="48">
        <v>0.0</v>
      </c>
      <c r="BL38" s="53">
        <f t="shared" si="378"/>
        <v>0</v>
      </c>
      <c r="BM38" s="46">
        <v>0.0</v>
      </c>
      <c r="BN38" s="48">
        <v>0.0</v>
      </c>
      <c r="BO38" s="46">
        <v>0.0</v>
      </c>
      <c r="BP38" s="48">
        <v>0.0</v>
      </c>
      <c r="BQ38" s="46">
        <v>0.0</v>
      </c>
      <c r="BR38" s="48">
        <v>0.0</v>
      </c>
      <c r="BS38" s="53">
        <f t="shared" si="379"/>
        <v>0</v>
      </c>
      <c r="BT38" s="47">
        <v>0.0</v>
      </c>
      <c r="BU38" s="48">
        <v>0.0</v>
      </c>
      <c r="BV38" s="53">
        <f t="shared" si="380"/>
        <v>0</v>
      </c>
      <c r="BW38" s="165">
        <v>0.0</v>
      </c>
      <c r="BX38" s="54">
        <f>SUM(BK38,BU38)</f>
        <v>0</v>
      </c>
      <c r="BY38" s="49">
        <f>SUM(BI38,BS38)</f>
        <v>0</v>
      </c>
      <c r="BZ38" s="55">
        <v>18.0</v>
      </c>
      <c r="CA38" s="48">
        <v>19.0</v>
      </c>
      <c r="CB38" s="55">
        <v>20.0</v>
      </c>
      <c r="CC38" s="48">
        <v>9.0</v>
      </c>
      <c r="CD38" s="55">
        <v>30.0</v>
      </c>
      <c r="CE38" s="48">
        <v>39.0</v>
      </c>
      <c r="CF38" s="55">
        <v>0.0</v>
      </c>
      <c r="CG38" s="48">
        <v>0.0</v>
      </c>
      <c r="CH38" s="55">
        <v>29.0</v>
      </c>
      <c r="CI38" s="48">
        <v>34.0</v>
      </c>
      <c r="CJ38" s="55">
        <v>1.0</v>
      </c>
      <c r="CK38" s="48">
        <v>2.0</v>
      </c>
      <c r="CL38" s="55">
        <v>2.0</v>
      </c>
      <c r="CM38" s="48">
        <v>2.0</v>
      </c>
      <c r="CN38" s="35">
        <f t="shared" ref="CN38:CO38" si="389">SUM(BZ38,CB38,CD38,CF38,CH38,CJ38,CL38)</f>
        <v>100</v>
      </c>
      <c r="CO38" s="56">
        <f t="shared" si="389"/>
        <v>105</v>
      </c>
      <c r="CP38" s="36">
        <f t="shared" si="172"/>
        <v>205</v>
      </c>
      <c r="CQ38" s="56">
        <f t="shared" ref="CQ38:CR38" si="390">SUM(Z38,AO38,AZ38,BW38)</f>
        <v>100</v>
      </c>
      <c r="CR38" s="56">
        <f t="shared" si="390"/>
        <v>105</v>
      </c>
      <c r="CS38" s="37">
        <f t="shared" si="174"/>
        <v>205</v>
      </c>
      <c r="CT38" s="57">
        <v>3.0</v>
      </c>
      <c r="CU38" s="58">
        <v>6.0</v>
      </c>
      <c r="CV38" s="59">
        <f t="shared" si="201"/>
        <v>9</v>
      </c>
      <c r="CW38" s="57">
        <v>1.0</v>
      </c>
      <c r="CX38" s="58">
        <v>4.0</v>
      </c>
      <c r="CY38" s="59">
        <f t="shared" si="202"/>
        <v>5</v>
      </c>
      <c r="CZ38" s="57">
        <v>76.0</v>
      </c>
      <c r="DA38" s="58">
        <v>81.0</v>
      </c>
      <c r="DB38" s="59">
        <f t="shared" si="203"/>
        <v>157</v>
      </c>
      <c r="DC38" s="57">
        <v>4.0</v>
      </c>
      <c r="DD38" s="58">
        <v>3.0</v>
      </c>
      <c r="DE38" s="59">
        <f t="shared" si="204"/>
        <v>7</v>
      </c>
      <c r="DF38" s="57">
        <v>16.0</v>
      </c>
      <c r="DG38" s="58">
        <v>11.0</v>
      </c>
      <c r="DH38" s="59">
        <f t="shared" si="205"/>
        <v>27</v>
      </c>
      <c r="DI38" s="57">
        <v>0.0</v>
      </c>
      <c r="DJ38" s="58">
        <v>0.0</v>
      </c>
      <c r="DK38" s="59">
        <f t="shared" si="363"/>
        <v>0</v>
      </c>
      <c r="DL38" s="60">
        <f t="shared" ref="DL38:DM38" si="391">SUM(CT38+CW38+CZ38+DC38+DF38+DI38)</f>
        <v>100</v>
      </c>
      <c r="DM38" s="61">
        <f t="shared" si="391"/>
        <v>105</v>
      </c>
      <c r="DN38" s="28">
        <f t="shared" si="43"/>
        <v>205</v>
      </c>
      <c r="DO38" s="43">
        <f t="shared" ref="DO38:DP38" si="392">SUM(CQ38-DL38)</f>
        <v>0</v>
      </c>
      <c r="DP38" s="43">
        <f t="shared" si="392"/>
        <v>0</v>
      </c>
      <c r="DQ38" s="60">
        <f t="shared" si="45"/>
        <v>205</v>
      </c>
      <c r="DR38" s="33">
        <f t="shared" si="46"/>
        <v>205</v>
      </c>
      <c r="DS38" s="54">
        <f t="shared" si="154"/>
        <v>0</v>
      </c>
      <c r="DT38" s="54">
        <f t="shared" si="337"/>
        <v>0</v>
      </c>
      <c r="DU38" s="49">
        <f t="shared" ref="DU38:DV38" si="393">SUM(CN38-CQ38)</f>
        <v>0</v>
      </c>
      <c r="DV38" s="49">
        <f t="shared" si="393"/>
        <v>0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</row>
    <row r="39" ht="24.0" customHeight="1">
      <c r="A39" s="166"/>
      <c r="B39" s="167"/>
      <c r="C39" s="166"/>
      <c r="D39" s="166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>
        <f t="shared" ref="AO39:AQ39" si="394">SUM(AO3:AO38)</f>
        <v>4850</v>
      </c>
      <c r="AP39" s="168">
        <f t="shared" si="394"/>
        <v>4292</v>
      </c>
      <c r="AQ39" s="168">
        <f t="shared" si="394"/>
        <v>9142</v>
      </c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>
        <f>SUM(BB3:BB38)</f>
        <v>5484</v>
      </c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>
        <f>SUM(BY3:BY38)</f>
        <v>4455</v>
      </c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9">
        <f t="shared" ref="CN39:CP39" si="395">SUM(CN3:CN38)</f>
        <v>18470</v>
      </c>
      <c r="CO39" s="169">
        <f t="shared" si="395"/>
        <v>16555</v>
      </c>
      <c r="CP39" s="169">
        <f t="shared" si="395"/>
        <v>35025</v>
      </c>
      <c r="CQ39" s="169"/>
      <c r="CR39" s="169"/>
      <c r="CS39" s="169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9">
        <f t="shared" ref="DL39:DN39" si="396">SUM(DL3:DL38)</f>
        <v>18471</v>
      </c>
      <c r="DM39" s="169">
        <f t="shared" si="396"/>
        <v>16554</v>
      </c>
      <c r="DN39" s="169">
        <f t="shared" si="396"/>
        <v>35025</v>
      </c>
      <c r="DO39" s="168"/>
      <c r="DP39" s="168"/>
      <c r="DQ39" s="169">
        <f t="shared" ref="DQ39:DR39" si="397">SUM(DQ3:DQ38)</f>
        <v>35025</v>
      </c>
      <c r="DR39" s="169">
        <f t="shared" si="397"/>
        <v>35025</v>
      </c>
      <c r="DS39" s="168"/>
      <c r="DT39" s="168"/>
      <c r="DU39" s="168"/>
      <c r="DV39" s="168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</row>
    <row r="40" ht="14.25" customHeight="1">
      <c r="A40" s="170"/>
      <c r="B40" s="170"/>
      <c r="C40" s="170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</row>
    <row r="41" ht="14.25" customHeight="1">
      <c r="A41" s="170"/>
      <c r="B41" s="170"/>
      <c r="C41" s="170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</row>
    <row r="42">
      <c r="A42" s="170"/>
      <c r="B42" s="170"/>
      <c r="C42" s="170"/>
      <c r="D42" s="170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</row>
    <row r="43">
      <c r="A43" s="170"/>
      <c r="B43" s="170"/>
      <c r="C43" s="170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</row>
    <row r="44">
      <c r="A44" s="170"/>
      <c r="B44" s="170"/>
      <c r="C44" s="170"/>
      <c r="D44" s="170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</row>
    <row r="45">
      <c r="A45" s="170"/>
      <c r="B45" s="170"/>
      <c r="C45" s="170"/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</row>
    <row r="46">
      <c r="A46" s="170"/>
      <c r="B46" s="170"/>
      <c r="C46" s="170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</row>
    <row r="47">
      <c r="A47" s="170"/>
      <c r="B47" s="170"/>
      <c r="C47" s="170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</row>
    <row r="48">
      <c r="A48" s="170"/>
      <c r="B48" s="170"/>
      <c r="C48" s="170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</row>
    <row r="49">
      <c r="A49" s="170"/>
      <c r="B49" s="170"/>
      <c r="C49" s="170"/>
      <c r="D49" s="170"/>
      <c r="E49" s="171"/>
      <c r="F49" s="172" t="s">
        <v>95</v>
      </c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</row>
    <row r="50">
      <c r="A50" s="170"/>
      <c r="B50" s="170"/>
      <c r="C50" s="170"/>
      <c r="D50" s="173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</row>
    <row r="51">
      <c r="A51" s="170"/>
      <c r="B51" s="170"/>
      <c r="C51" s="170"/>
      <c r="D51" s="173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</row>
    <row r="52">
      <c r="A52" s="170"/>
      <c r="B52" s="170"/>
      <c r="C52" s="170"/>
      <c r="D52" s="173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</row>
    <row r="53">
      <c r="A53" s="170"/>
      <c r="B53" s="170"/>
      <c r="C53" s="170"/>
      <c r="D53" s="173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</row>
    <row r="54">
      <c r="A54" s="170"/>
      <c r="B54" s="170"/>
      <c r="C54" s="170"/>
      <c r="D54" s="173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</row>
    <row r="55">
      <c r="A55" s="170"/>
      <c r="B55" s="170"/>
      <c r="C55" s="170"/>
      <c r="D55" s="173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</row>
    <row r="56">
      <c r="A56" s="170"/>
      <c r="B56" s="170"/>
      <c r="C56" s="170"/>
      <c r="D56" s="173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</row>
    <row r="57">
      <c r="A57" s="170"/>
      <c r="B57" s="170"/>
      <c r="C57" s="170"/>
      <c r="D57" s="173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</row>
    <row r="58">
      <c r="A58" s="170"/>
      <c r="B58" s="170"/>
      <c r="C58" s="170"/>
      <c r="D58" s="173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</row>
    <row r="59">
      <c r="A59" s="170"/>
      <c r="B59" s="170"/>
      <c r="C59" s="170"/>
      <c r="D59" s="173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</row>
    <row r="60">
      <c r="A60" s="170"/>
      <c r="B60" s="170"/>
      <c r="C60" s="170"/>
      <c r="D60" s="173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</row>
    <row r="61">
      <c r="A61" s="170"/>
      <c r="B61" s="170"/>
      <c r="C61" s="170"/>
      <c r="D61" s="173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</row>
    <row r="62">
      <c r="A62" s="170"/>
      <c r="B62" s="170"/>
      <c r="C62" s="170"/>
      <c r="D62" s="173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</row>
    <row r="63">
      <c r="A63" s="170"/>
      <c r="B63" s="170"/>
      <c r="C63" s="170"/>
      <c r="D63" s="170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</row>
    <row r="64">
      <c r="A64" s="170"/>
      <c r="B64" s="170"/>
      <c r="C64" s="170"/>
      <c r="D64" s="170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</row>
    <row r="65">
      <c r="A65" s="170"/>
      <c r="B65" s="170"/>
      <c r="C65" s="170"/>
      <c r="D65" s="170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</row>
    <row r="66">
      <c r="A66" s="170"/>
      <c r="B66" s="170"/>
      <c r="C66" s="170"/>
      <c r="D66" s="170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</row>
    <row r="67">
      <c r="A67" s="170"/>
      <c r="B67" s="170"/>
      <c r="C67" s="170"/>
      <c r="D67" s="170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</row>
    <row r="68">
      <c r="A68" s="170"/>
      <c r="B68" s="170"/>
      <c r="C68" s="170"/>
      <c r="D68" s="170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</row>
    <row r="69">
      <c r="A69" s="170"/>
      <c r="B69" s="170"/>
      <c r="C69" s="170"/>
      <c r="D69" s="170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</row>
    <row r="70">
      <c r="A70" s="170"/>
      <c r="B70" s="170"/>
      <c r="C70" s="170"/>
      <c r="D70" s="170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</row>
    <row r="71">
      <c r="A71" s="170"/>
      <c r="B71" s="170"/>
      <c r="C71" s="170"/>
      <c r="D71" s="170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</row>
    <row r="72">
      <c r="A72" s="170"/>
      <c r="B72" s="170"/>
      <c r="C72" s="170"/>
      <c r="D72" s="170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</row>
    <row r="73">
      <c r="A73" s="170"/>
      <c r="B73" s="170"/>
      <c r="C73" s="170"/>
      <c r="D73" s="170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</row>
    <row r="74">
      <c r="A74" s="170"/>
      <c r="B74" s="170"/>
      <c r="C74" s="170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1"/>
      <c r="DS74" s="171"/>
      <c r="DT74" s="171"/>
      <c r="DU74" s="171"/>
      <c r="DV74" s="171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</row>
    <row r="75">
      <c r="A75" s="170"/>
      <c r="B75" s="170"/>
      <c r="C75" s="170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  <c r="DR75" s="171"/>
      <c r="DS75" s="171"/>
      <c r="DT75" s="171"/>
      <c r="DU75" s="171"/>
      <c r="DV75" s="171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</row>
    <row r="76">
      <c r="A76" s="170"/>
      <c r="B76" s="170"/>
      <c r="C76" s="170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1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</row>
    <row r="77">
      <c r="A77" s="170"/>
      <c r="B77" s="170"/>
      <c r="C77" s="170"/>
      <c r="D77" s="170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1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</row>
    <row r="78">
      <c r="A78" s="170"/>
      <c r="B78" s="170"/>
      <c r="C78" s="170"/>
      <c r="D78" s="170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1"/>
      <c r="DT78" s="171"/>
      <c r="DU78" s="171"/>
      <c r="DV78" s="171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</row>
    <row r="79">
      <c r="A79" s="170"/>
      <c r="B79" s="170"/>
      <c r="C79" s="170"/>
      <c r="D79" s="170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  <c r="DR79" s="171"/>
      <c r="DS79" s="171"/>
      <c r="DT79" s="171"/>
      <c r="DU79" s="171"/>
      <c r="DV79" s="171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</row>
    <row r="80">
      <c r="A80" s="170"/>
      <c r="B80" s="170"/>
      <c r="C80" s="170"/>
      <c r="D80" s="170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1"/>
      <c r="DS80" s="171"/>
      <c r="DT80" s="171"/>
      <c r="DU80" s="171"/>
      <c r="DV80" s="171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</row>
    <row r="81">
      <c r="A81" s="170"/>
      <c r="B81" s="170"/>
      <c r="C81" s="170"/>
      <c r="D81" s="170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1"/>
      <c r="DQ81" s="171"/>
      <c r="DR81" s="171"/>
      <c r="DS81" s="171"/>
      <c r="DT81" s="171"/>
      <c r="DU81" s="171"/>
      <c r="DV81" s="171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</row>
    <row r="82">
      <c r="A82" s="170"/>
      <c r="B82" s="170"/>
      <c r="C82" s="170"/>
      <c r="D82" s="170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  <c r="DR82" s="171"/>
      <c r="DS82" s="171"/>
      <c r="DT82" s="171"/>
      <c r="DU82" s="171"/>
      <c r="DV82" s="171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</row>
    <row r="83">
      <c r="A83" s="170"/>
      <c r="B83" s="170"/>
      <c r="C83" s="170"/>
      <c r="D83" s="170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  <c r="DR83" s="171"/>
      <c r="DS83" s="171"/>
      <c r="DT83" s="171"/>
      <c r="DU83" s="171"/>
      <c r="DV83" s="171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</row>
    <row r="84">
      <c r="A84" s="170"/>
      <c r="B84" s="170"/>
      <c r="C84" s="17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</row>
    <row r="85">
      <c r="A85" s="170"/>
      <c r="B85" s="170"/>
      <c r="C85" s="170"/>
      <c r="D85" s="170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</row>
    <row r="86">
      <c r="A86" s="170"/>
      <c r="B86" s="170"/>
      <c r="C86" s="170"/>
      <c r="D86" s="170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1"/>
      <c r="DT86" s="171"/>
      <c r="DU86" s="171"/>
      <c r="DV86" s="171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</row>
    <row r="87">
      <c r="A87" s="170"/>
      <c r="B87" s="170"/>
      <c r="C87" s="170"/>
      <c r="D87" s="170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</row>
    <row r="88">
      <c r="A88" s="170"/>
      <c r="B88" s="170"/>
      <c r="C88" s="170"/>
      <c r="D88" s="170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</row>
    <row r="89">
      <c r="A89" s="170"/>
      <c r="B89" s="170"/>
      <c r="C89" s="170"/>
      <c r="D89" s="170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</row>
    <row r="90">
      <c r="A90" s="170"/>
      <c r="B90" s="170"/>
      <c r="C90" s="170"/>
      <c r="D90" s="170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</row>
    <row r="91">
      <c r="A91" s="170"/>
      <c r="B91" s="170"/>
      <c r="C91" s="170"/>
      <c r="D91" s="170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1"/>
      <c r="DT91" s="171"/>
      <c r="DU91" s="171"/>
      <c r="DV91" s="171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</row>
    <row r="92">
      <c r="A92" s="170"/>
      <c r="B92" s="170"/>
      <c r="C92" s="170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</row>
    <row r="93">
      <c r="A93" s="170"/>
      <c r="B93" s="170"/>
      <c r="C93" s="170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</row>
    <row r="94">
      <c r="A94" s="170"/>
      <c r="B94" s="170"/>
      <c r="C94" s="170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</row>
    <row r="95">
      <c r="A95" s="170"/>
      <c r="B95" s="170"/>
      <c r="C95" s="170"/>
      <c r="D95" s="170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1"/>
      <c r="DQ95" s="171"/>
      <c r="DR95" s="171"/>
      <c r="DS95" s="171"/>
      <c r="DT95" s="171"/>
      <c r="DU95" s="171"/>
      <c r="DV95" s="171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</row>
    <row r="96">
      <c r="A96" s="170"/>
      <c r="B96" s="170"/>
      <c r="C96" s="17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1"/>
      <c r="DS96" s="171"/>
      <c r="DT96" s="171"/>
      <c r="DU96" s="171"/>
      <c r="DV96" s="171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</row>
    <row r="97">
      <c r="A97" s="170"/>
      <c r="B97" s="170"/>
      <c r="C97" s="170"/>
      <c r="D97" s="170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71"/>
      <c r="DJ97" s="171"/>
      <c r="DK97" s="171"/>
      <c r="DL97" s="171"/>
      <c r="DM97" s="171"/>
      <c r="DN97" s="171"/>
      <c r="DO97" s="171"/>
      <c r="DP97" s="171"/>
      <c r="DQ97" s="171"/>
      <c r="DR97" s="171"/>
      <c r="DS97" s="171"/>
      <c r="DT97" s="171"/>
      <c r="DU97" s="171"/>
      <c r="DV97" s="171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</row>
    <row r="98">
      <c r="A98" s="170"/>
      <c r="B98" s="170"/>
      <c r="C98" s="170"/>
      <c r="D98" s="170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  <c r="DE98" s="171"/>
      <c r="DF98" s="171"/>
      <c r="DG98" s="171"/>
      <c r="DH98" s="171"/>
      <c r="DI98" s="171"/>
      <c r="DJ98" s="171"/>
      <c r="DK98" s="171"/>
      <c r="DL98" s="171"/>
      <c r="DM98" s="171"/>
      <c r="DN98" s="171"/>
      <c r="DO98" s="171"/>
      <c r="DP98" s="171"/>
      <c r="DQ98" s="171"/>
      <c r="DR98" s="171"/>
      <c r="DS98" s="171"/>
      <c r="DT98" s="171"/>
      <c r="DU98" s="171"/>
      <c r="DV98" s="171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</row>
    <row r="99">
      <c r="A99" s="170"/>
      <c r="B99" s="170"/>
      <c r="C99" s="170"/>
      <c r="D99" s="170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1"/>
      <c r="DP99" s="171"/>
      <c r="DQ99" s="171"/>
      <c r="DR99" s="171"/>
      <c r="DS99" s="171"/>
      <c r="DT99" s="171"/>
      <c r="DU99" s="171"/>
      <c r="DV99" s="171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</row>
    <row r="100">
      <c r="A100" s="170"/>
      <c r="B100" s="170"/>
      <c r="C100" s="170"/>
      <c r="D100" s="170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1"/>
      <c r="DS100" s="171"/>
      <c r="DT100" s="171"/>
      <c r="DU100" s="171"/>
      <c r="DV100" s="171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</row>
    <row r="101">
      <c r="A101" s="170"/>
      <c r="B101" s="170"/>
      <c r="C101" s="170"/>
      <c r="D101" s="170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1"/>
      <c r="DQ101" s="171"/>
      <c r="DR101" s="171"/>
      <c r="DS101" s="171"/>
      <c r="DT101" s="171"/>
      <c r="DU101" s="171"/>
      <c r="DV101" s="171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</row>
    <row r="102">
      <c r="A102" s="170"/>
      <c r="B102" s="170"/>
      <c r="C102" s="170"/>
      <c r="D102" s="170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</row>
    <row r="103">
      <c r="A103" s="170"/>
      <c r="B103" s="170"/>
      <c r="C103" s="170"/>
      <c r="D103" s="170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</row>
    <row r="104">
      <c r="A104" s="170"/>
      <c r="B104" s="170"/>
      <c r="C104" s="170"/>
      <c r="D104" s="170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71"/>
      <c r="DJ104" s="171"/>
      <c r="DK104" s="171"/>
      <c r="DL104" s="171"/>
      <c r="DM104" s="171"/>
      <c r="DN104" s="171"/>
      <c r="DO104" s="171"/>
      <c r="DP104" s="171"/>
      <c r="DQ104" s="171"/>
      <c r="DR104" s="171"/>
      <c r="DS104" s="171"/>
      <c r="DT104" s="171"/>
      <c r="DU104" s="171"/>
      <c r="DV104" s="171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</row>
    <row r="105">
      <c r="A105" s="170"/>
      <c r="B105" s="170"/>
      <c r="C105" s="170"/>
      <c r="D105" s="170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1"/>
      <c r="DT105" s="171"/>
      <c r="DU105" s="171"/>
      <c r="DV105" s="171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</row>
    <row r="106">
      <c r="A106" s="170"/>
      <c r="B106" s="170"/>
      <c r="C106" s="170"/>
      <c r="D106" s="170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1"/>
      <c r="DT106" s="171"/>
      <c r="DU106" s="171"/>
      <c r="DV106" s="171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</row>
    <row r="107">
      <c r="A107" s="170"/>
      <c r="B107" s="170"/>
      <c r="C107" s="170"/>
      <c r="D107" s="170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171"/>
      <c r="DF107" s="171"/>
      <c r="DG107" s="171"/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</row>
    <row r="108">
      <c r="A108" s="170"/>
      <c r="B108" s="170"/>
      <c r="C108" s="17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1"/>
      <c r="DP108" s="171"/>
      <c r="DQ108" s="171"/>
      <c r="DR108" s="171"/>
      <c r="DS108" s="171"/>
      <c r="DT108" s="171"/>
      <c r="DU108" s="171"/>
      <c r="DV108" s="171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</row>
    <row r="109">
      <c r="A109" s="170"/>
      <c r="B109" s="170"/>
      <c r="C109" s="170"/>
      <c r="D109" s="170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</row>
    <row r="110">
      <c r="A110" s="170"/>
      <c r="B110" s="170"/>
      <c r="C110" s="170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1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</row>
    <row r="111">
      <c r="A111" s="170"/>
      <c r="B111" s="170"/>
      <c r="C111" s="170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</row>
    <row r="112">
      <c r="A112" s="170"/>
      <c r="B112" s="170"/>
      <c r="C112" s="170"/>
      <c r="D112" s="170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</row>
    <row r="113">
      <c r="A113" s="170"/>
      <c r="B113" s="170"/>
      <c r="C113" s="170"/>
      <c r="D113" s="170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</row>
    <row r="114">
      <c r="A114" s="170"/>
      <c r="B114" s="170"/>
      <c r="C114" s="170"/>
      <c r="D114" s="170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</row>
    <row r="115">
      <c r="A115" s="170"/>
      <c r="B115" s="170"/>
      <c r="C115" s="170"/>
      <c r="D115" s="170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</row>
    <row r="116">
      <c r="A116" s="170"/>
      <c r="B116" s="170"/>
      <c r="C116" s="170"/>
      <c r="D116" s="170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</row>
    <row r="117">
      <c r="A117" s="170"/>
      <c r="B117" s="170"/>
      <c r="C117" s="170"/>
      <c r="D117" s="170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</row>
    <row r="118">
      <c r="A118" s="170"/>
      <c r="B118" s="170"/>
      <c r="C118" s="170"/>
      <c r="D118" s="170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</row>
    <row r="119">
      <c r="A119" s="170"/>
      <c r="B119" s="170"/>
      <c r="C119" s="170"/>
      <c r="D119" s="170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</row>
    <row r="120">
      <c r="A120" s="170"/>
      <c r="B120" s="170"/>
      <c r="C120" s="170"/>
      <c r="D120" s="170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</row>
    <row r="121">
      <c r="A121" s="170"/>
      <c r="B121" s="170"/>
      <c r="C121" s="170"/>
      <c r="D121" s="170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</row>
    <row r="122">
      <c r="A122" s="170"/>
      <c r="B122" s="170"/>
      <c r="C122" s="170"/>
      <c r="D122" s="170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</row>
    <row r="123">
      <c r="A123" s="170"/>
      <c r="B123" s="170"/>
      <c r="C123" s="170"/>
      <c r="D123" s="170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</row>
    <row r="124">
      <c r="A124" s="170"/>
      <c r="B124" s="170"/>
      <c r="C124" s="170"/>
      <c r="D124" s="170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71"/>
      <c r="DT124" s="171"/>
      <c r="DU124" s="171"/>
      <c r="DV124" s="171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</row>
    <row r="125">
      <c r="A125" s="170"/>
      <c r="B125" s="170"/>
      <c r="C125" s="170"/>
      <c r="D125" s="170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</row>
    <row r="126">
      <c r="A126" s="170"/>
      <c r="B126" s="170"/>
      <c r="C126" s="170"/>
      <c r="D126" s="170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</row>
    <row r="127">
      <c r="A127" s="170"/>
      <c r="B127" s="170"/>
      <c r="C127" s="170"/>
      <c r="D127" s="170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</row>
    <row r="128">
      <c r="A128" s="170"/>
      <c r="B128" s="170"/>
      <c r="C128" s="170"/>
      <c r="D128" s="170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171"/>
      <c r="BG128" s="171"/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171"/>
      <c r="DS128" s="171"/>
      <c r="DT128" s="171"/>
      <c r="DU128" s="171"/>
      <c r="DV128" s="171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</row>
    <row r="129">
      <c r="A129" s="170"/>
      <c r="B129" s="170"/>
      <c r="C129" s="170"/>
      <c r="D129" s="170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1"/>
      <c r="DT129" s="171"/>
      <c r="DU129" s="171"/>
      <c r="DV129" s="171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</row>
    <row r="130">
      <c r="A130" s="170"/>
      <c r="B130" s="170"/>
      <c r="C130" s="170"/>
      <c r="D130" s="170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</row>
    <row r="131">
      <c r="A131" s="170"/>
      <c r="B131" s="170"/>
      <c r="C131" s="170"/>
      <c r="D131" s="170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</row>
    <row r="132">
      <c r="A132" s="170"/>
      <c r="B132" s="170"/>
      <c r="C132" s="17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1"/>
      <c r="CN132" s="171"/>
      <c r="CO132" s="171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1"/>
      <c r="DP132" s="171"/>
      <c r="DQ132" s="171"/>
      <c r="DR132" s="171"/>
      <c r="DS132" s="171"/>
      <c r="DT132" s="171"/>
      <c r="DU132" s="171"/>
      <c r="DV132" s="171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</row>
    <row r="133">
      <c r="A133" s="170"/>
      <c r="B133" s="170"/>
      <c r="C133" s="170"/>
      <c r="D133" s="170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</row>
    <row r="134">
      <c r="A134" s="170"/>
      <c r="B134" s="170"/>
      <c r="C134" s="170"/>
      <c r="D134" s="170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1"/>
      <c r="DT134" s="171"/>
      <c r="DU134" s="171"/>
      <c r="DV134" s="171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</row>
    <row r="135">
      <c r="A135" s="170"/>
      <c r="B135" s="170"/>
      <c r="C135" s="170"/>
      <c r="D135" s="170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  <c r="DJ135" s="171"/>
      <c r="DK135" s="171"/>
      <c r="DL135" s="171"/>
      <c r="DM135" s="171"/>
      <c r="DN135" s="171"/>
      <c r="DO135" s="171"/>
      <c r="DP135" s="171"/>
      <c r="DQ135" s="171"/>
      <c r="DR135" s="171"/>
      <c r="DS135" s="171"/>
      <c r="DT135" s="171"/>
      <c r="DU135" s="171"/>
      <c r="DV135" s="171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</row>
    <row r="136">
      <c r="A136" s="170"/>
      <c r="B136" s="170"/>
      <c r="C136" s="170"/>
      <c r="D136" s="170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1"/>
      <c r="DQ136" s="171"/>
      <c r="DR136" s="171"/>
      <c r="DS136" s="171"/>
      <c r="DT136" s="171"/>
      <c r="DU136" s="171"/>
      <c r="DV136" s="171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</row>
    <row r="137">
      <c r="A137" s="170"/>
      <c r="B137" s="170"/>
      <c r="C137" s="170"/>
      <c r="D137" s="170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  <c r="BE137" s="171"/>
      <c r="BF137" s="171"/>
      <c r="BG137" s="171"/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1"/>
      <c r="DL137" s="171"/>
      <c r="DM137" s="171"/>
      <c r="DN137" s="171"/>
      <c r="DO137" s="171"/>
      <c r="DP137" s="171"/>
      <c r="DQ137" s="171"/>
      <c r="DR137" s="171"/>
      <c r="DS137" s="171"/>
      <c r="DT137" s="171"/>
      <c r="DU137" s="171"/>
      <c r="DV137" s="171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</row>
    <row r="138">
      <c r="A138" s="170"/>
      <c r="B138" s="170"/>
      <c r="C138" s="170"/>
      <c r="D138" s="170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  <c r="DJ138" s="171"/>
      <c r="DK138" s="171"/>
      <c r="DL138" s="171"/>
      <c r="DM138" s="171"/>
      <c r="DN138" s="171"/>
      <c r="DO138" s="171"/>
      <c r="DP138" s="171"/>
      <c r="DQ138" s="171"/>
      <c r="DR138" s="171"/>
      <c r="DS138" s="171"/>
      <c r="DT138" s="171"/>
      <c r="DU138" s="171"/>
      <c r="DV138" s="171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</row>
    <row r="139">
      <c r="A139" s="170"/>
      <c r="B139" s="170"/>
      <c r="C139" s="170"/>
      <c r="D139" s="170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</row>
    <row r="140">
      <c r="A140" s="170"/>
      <c r="B140" s="170"/>
      <c r="C140" s="170"/>
      <c r="D140" s="170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  <c r="CH140" s="171"/>
      <c r="CI140" s="171"/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T140" s="171"/>
      <c r="CU140" s="171"/>
      <c r="CV140" s="171"/>
      <c r="CW140" s="171"/>
      <c r="CX140" s="171"/>
      <c r="CY140" s="171"/>
      <c r="CZ140" s="171"/>
      <c r="DA140" s="171"/>
      <c r="DB140" s="171"/>
      <c r="DC140" s="171"/>
      <c r="DD140" s="171"/>
      <c r="DE140" s="171"/>
      <c r="DF140" s="171"/>
      <c r="DG140" s="171"/>
      <c r="DH140" s="171"/>
      <c r="DI140" s="171"/>
      <c r="DJ140" s="171"/>
      <c r="DK140" s="171"/>
      <c r="DL140" s="171"/>
      <c r="DM140" s="171"/>
      <c r="DN140" s="171"/>
      <c r="DO140" s="171"/>
      <c r="DP140" s="171"/>
      <c r="DQ140" s="171"/>
      <c r="DR140" s="171"/>
      <c r="DS140" s="171"/>
      <c r="DT140" s="171"/>
      <c r="DU140" s="171"/>
      <c r="DV140" s="171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</row>
    <row r="141">
      <c r="A141" s="170"/>
      <c r="B141" s="170"/>
      <c r="C141" s="170"/>
      <c r="D141" s="170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1"/>
      <c r="BJ141" s="171"/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171"/>
      <c r="CI141" s="171"/>
      <c r="CJ141" s="171"/>
      <c r="CK141" s="171"/>
      <c r="CL141" s="171"/>
      <c r="CM141" s="171"/>
      <c r="CN141" s="171"/>
      <c r="CO141" s="171"/>
      <c r="CP141" s="171"/>
      <c r="CQ141" s="171"/>
      <c r="CR141" s="171"/>
      <c r="CS141" s="171"/>
      <c r="CT141" s="171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1"/>
      <c r="DE141" s="171"/>
      <c r="DF141" s="171"/>
      <c r="DG141" s="171"/>
      <c r="DH141" s="171"/>
      <c r="DI141" s="171"/>
      <c r="DJ141" s="171"/>
      <c r="DK141" s="171"/>
      <c r="DL141" s="171"/>
      <c r="DM141" s="171"/>
      <c r="DN141" s="171"/>
      <c r="DO141" s="171"/>
      <c r="DP141" s="171"/>
      <c r="DQ141" s="171"/>
      <c r="DR141" s="171"/>
      <c r="DS141" s="171"/>
      <c r="DT141" s="171"/>
      <c r="DU141" s="171"/>
      <c r="DV141" s="171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</row>
    <row r="142">
      <c r="A142" s="170"/>
      <c r="B142" s="170"/>
      <c r="C142" s="170"/>
      <c r="D142" s="170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171"/>
      <c r="BR142" s="171"/>
      <c r="BS142" s="171"/>
      <c r="BT142" s="171"/>
      <c r="BU142" s="171"/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G142" s="171"/>
      <c r="CH142" s="171"/>
      <c r="CI142" s="171"/>
      <c r="CJ142" s="171"/>
      <c r="CK142" s="171"/>
      <c r="CL142" s="171"/>
      <c r="CM142" s="171"/>
      <c r="CN142" s="171"/>
      <c r="CO142" s="171"/>
      <c r="CP142" s="171"/>
      <c r="CQ142" s="171"/>
      <c r="CR142" s="171"/>
      <c r="CS142" s="171"/>
      <c r="CT142" s="171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1"/>
      <c r="DE142" s="171"/>
      <c r="DF142" s="171"/>
      <c r="DG142" s="171"/>
      <c r="DH142" s="171"/>
      <c r="DI142" s="171"/>
      <c r="DJ142" s="171"/>
      <c r="DK142" s="171"/>
      <c r="DL142" s="171"/>
      <c r="DM142" s="171"/>
      <c r="DN142" s="171"/>
      <c r="DO142" s="171"/>
      <c r="DP142" s="171"/>
      <c r="DQ142" s="171"/>
      <c r="DR142" s="171"/>
      <c r="DS142" s="171"/>
      <c r="DT142" s="171"/>
      <c r="DU142" s="171"/>
      <c r="DV142" s="171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</row>
    <row r="143">
      <c r="A143" s="170"/>
      <c r="B143" s="170"/>
      <c r="C143" s="170"/>
      <c r="D143" s="170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  <c r="BE143" s="171"/>
      <c r="BF143" s="171"/>
      <c r="BG143" s="171"/>
      <c r="BH143" s="171"/>
      <c r="BI143" s="171"/>
      <c r="BJ143" s="171"/>
      <c r="BK143" s="171"/>
      <c r="BL143" s="171"/>
      <c r="BM143" s="171"/>
      <c r="BN143" s="171"/>
      <c r="BO143" s="171"/>
      <c r="BP143" s="171"/>
      <c r="BQ143" s="171"/>
      <c r="BR143" s="171"/>
      <c r="BS143" s="171"/>
      <c r="BT143" s="171"/>
      <c r="BU143" s="171"/>
      <c r="BV143" s="171"/>
      <c r="BW143" s="171"/>
      <c r="BX143" s="171"/>
      <c r="BY143" s="171"/>
      <c r="BZ143" s="171"/>
      <c r="CA143" s="171"/>
      <c r="CB143" s="171"/>
      <c r="CC143" s="171"/>
      <c r="CD143" s="171"/>
      <c r="CE143" s="171"/>
      <c r="CF143" s="171"/>
      <c r="CG143" s="171"/>
      <c r="CH143" s="171"/>
      <c r="CI143" s="171"/>
      <c r="CJ143" s="171"/>
      <c r="CK143" s="171"/>
      <c r="CL143" s="171"/>
      <c r="CM143" s="171"/>
      <c r="CN143" s="171"/>
      <c r="CO143" s="171"/>
      <c r="CP143" s="171"/>
      <c r="CQ143" s="171"/>
      <c r="CR143" s="171"/>
      <c r="CS143" s="171"/>
      <c r="CT143" s="171"/>
      <c r="CU143" s="171"/>
      <c r="CV143" s="171"/>
      <c r="CW143" s="171"/>
      <c r="CX143" s="171"/>
      <c r="CY143" s="171"/>
      <c r="CZ143" s="171"/>
      <c r="DA143" s="171"/>
      <c r="DB143" s="171"/>
      <c r="DC143" s="171"/>
      <c r="DD143" s="171"/>
      <c r="DE143" s="171"/>
      <c r="DF143" s="171"/>
      <c r="DG143" s="171"/>
      <c r="DH143" s="171"/>
      <c r="DI143" s="171"/>
      <c r="DJ143" s="171"/>
      <c r="DK143" s="171"/>
      <c r="DL143" s="171"/>
      <c r="DM143" s="171"/>
      <c r="DN143" s="171"/>
      <c r="DO143" s="171"/>
      <c r="DP143" s="171"/>
      <c r="DQ143" s="171"/>
      <c r="DR143" s="171"/>
      <c r="DS143" s="171"/>
      <c r="DT143" s="171"/>
      <c r="DU143" s="171"/>
      <c r="DV143" s="171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</row>
    <row r="144">
      <c r="A144" s="170"/>
      <c r="B144" s="170"/>
      <c r="C144" s="170"/>
      <c r="D144" s="170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1"/>
      <c r="BL144" s="171"/>
      <c r="BM144" s="171"/>
      <c r="BN144" s="171"/>
      <c r="BO144" s="171"/>
      <c r="BP144" s="171"/>
      <c r="BQ144" s="171"/>
      <c r="BR144" s="171"/>
      <c r="BS144" s="171"/>
      <c r="BT144" s="171"/>
      <c r="BU144" s="171"/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71"/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T144" s="171"/>
      <c r="CU144" s="171"/>
      <c r="CV144" s="171"/>
      <c r="CW144" s="171"/>
      <c r="CX144" s="171"/>
      <c r="CY144" s="171"/>
      <c r="CZ144" s="171"/>
      <c r="DA144" s="171"/>
      <c r="DB144" s="171"/>
      <c r="DC144" s="171"/>
      <c r="DD144" s="171"/>
      <c r="DE144" s="171"/>
      <c r="DF144" s="171"/>
      <c r="DG144" s="171"/>
      <c r="DH144" s="171"/>
      <c r="DI144" s="171"/>
      <c r="DJ144" s="171"/>
      <c r="DK144" s="171"/>
      <c r="DL144" s="171"/>
      <c r="DM144" s="171"/>
      <c r="DN144" s="171"/>
      <c r="DO144" s="171"/>
      <c r="DP144" s="171"/>
      <c r="DQ144" s="171"/>
      <c r="DR144" s="171"/>
      <c r="DS144" s="171"/>
      <c r="DT144" s="171"/>
      <c r="DU144" s="171"/>
      <c r="DV144" s="171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</row>
    <row r="145">
      <c r="A145" s="170"/>
      <c r="B145" s="170"/>
      <c r="C145" s="170"/>
      <c r="D145" s="170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1"/>
      <c r="BL145" s="171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71"/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1"/>
      <c r="CU145" s="171"/>
      <c r="CV145" s="171"/>
      <c r="CW145" s="171"/>
      <c r="CX145" s="171"/>
      <c r="CY145" s="171"/>
      <c r="CZ145" s="171"/>
      <c r="DA145" s="171"/>
      <c r="DB145" s="171"/>
      <c r="DC145" s="171"/>
      <c r="DD145" s="171"/>
      <c r="DE145" s="171"/>
      <c r="DF145" s="171"/>
      <c r="DG145" s="171"/>
      <c r="DH145" s="171"/>
      <c r="DI145" s="171"/>
      <c r="DJ145" s="171"/>
      <c r="DK145" s="171"/>
      <c r="DL145" s="171"/>
      <c r="DM145" s="171"/>
      <c r="DN145" s="171"/>
      <c r="DO145" s="171"/>
      <c r="DP145" s="171"/>
      <c r="DQ145" s="171"/>
      <c r="DR145" s="171"/>
      <c r="DS145" s="171"/>
      <c r="DT145" s="171"/>
      <c r="DU145" s="171"/>
      <c r="DV145" s="171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</row>
    <row r="146">
      <c r="A146" s="170"/>
      <c r="B146" s="170"/>
      <c r="C146" s="170"/>
      <c r="D146" s="170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1"/>
      <c r="CU146" s="171"/>
      <c r="CV146" s="171"/>
      <c r="CW146" s="171"/>
      <c r="CX146" s="171"/>
      <c r="CY146" s="171"/>
      <c r="CZ146" s="171"/>
      <c r="DA146" s="171"/>
      <c r="DB146" s="171"/>
      <c r="DC146" s="171"/>
      <c r="DD146" s="171"/>
      <c r="DE146" s="171"/>
      <c r="DF146" s="171"/>
      <c r="DG146" s="171"/>
      <c r="DH146" s="171"/>
      <c r="DI146" s="171"/>
      <c r="DJ146" s="171"/>
      <c r="DK146" s="171"/>
      <c r="DL146" s="171"/>
      <c r="DM146" s="171"/>
      <c r="DN146" s="171"/>
      <c r="DO146" s="171"/>
      <c r="DP146" s="171"/>
      <c r="DQ146" s="171"/>
      <c r="DR146" s="171"/>
      <c r="DS146" s="171"/>
      <c r="DT146" s="171"/>
      <c r="DU146" s="171"/>
      <c r="DV146" s="171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</row>
    <row r="147">
      <c r="A147" s="170"/>
      <c r="B147" s="170"/>
      <c r="C147" s="170"/>
      <c r="D147" s="170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1"/>
      <c r="DS147" s="171"/>
      <c r="DT147" s="171"/>
      <c r="DU147" s="171"/>
      <c r="DV147" s="171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</row>
    <row r="148">
      <c r="A148" s="170"/>
      <c r="B148" s="170"/>
      <c r="C148" s="170"/>
      <c r="D148" s="170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BM148" s="171"/>
      <c r="BN148" s="171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  <c r="BY148" s="171"/>
      <c r="BZ148" s="171"/>
      <c r="CA148" s="171"/>
      <c r="CB148" s="171"/>
      <c r="CC148" s="171"/>
      <c r="CD148" s="171"/>
      <c r="CE148" s="171"/>
      <c r="CF148" s="171"/>
      <c r="CG148" s="171"/>
      <c r="CH148" s="171"/>
      <c r="CI148" s="171"/>
      <c r="CJ148" s="171"/>
      <c r="CK148" s="171"/>
      <c r="CL148" s="171"/>
      <c r="CM148" s="171"/>
      <c r="CN148" s="171"/>
      <c r="CO148" s="171"/>
      <c r="CP148" s="171"/>
      <c r="CQ148" s="171"/>
      <c r="CR148" s="171"/>
      <c r="CS148" s="171"/>
      <c r="CT148" s="171"/>
      <c r="CU148" s="171"/>
      <c r="CV148" s="171"/>
      <c r="CW148" s="171"/>
      <c r="CX148" s="171"/>
      <c r="CY148" s="171"/>
      <c r="CZ148" s="171"/>
      <c r="DA148" s="171"/>
      <c r="DB148" s="171"/>
      <c r="DC148" s="171"/>
      <c r="DD148" s="171"/>
      <c r="DE148" s="171"/>
      <c r="DF148" s="171"/>
      <c r="DG148" s="171"/>
      <c r="DH148" s="171"/>
      <c r="DI148" s="171"/>
      <c r="DJ148" s="171"/>
      <c r="DK148" s="171"/>
      <c r="DL148" s="171"/>
      <c r="DM148" s="171"/>
      <c r="DN148" s="171"/>
      <c r="DO148" s="171"/>
      <c r="DP148" s="171"/>
      <c r="DQ148" s="171"/>
      <c r="DR148" s="171"/>
      <c r="DS148" s="171"/>
      <c r="DT148" s="171"/>
      <c r="DU148" s="171"/>
      <c r="DV148" s="171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</row>
    <row r="149">
      <c r="A149" s="170"/>
      <c r="B149" s="170"/>
      <c r="C149" s="170"/>
      <c r="D149" s="170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  <c r="DB149" s="171"/>
      <c r="DC149" s="171"/>
      <c r="DD149" s="171"/>
      <c r="DE149" s="171"/>
      <c r="DF149" s="171"/>
      <c r="DG149" s="171"/>
      <c r="DH149" s="171"/>
      <c r="DI149" s="171"/>
      <c r="DJ149" s="171"/>
      <c r="DK149" s="171"/>
      <c r="DL149" s="171"/>
      <c r="DM149" s="171"/>
      <c r="DN149" s="171"/>
      <c r="DO149" s="171"/>
      <c r="DP149" s="171"/>
      <c r="DQ149" s="171"/>
      <c r="DR149" s="171"/>
      <c r="DS149" s="171"/>
      <c r="DT149" s="171"/>
      <c r="DU149" s="171"/>
      <c r="DV149" s="171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</row>
    <row r="150">
      <c r="A150" s="170"/>
      <c r="B150" s="170"/>
      <c r="C150" s="170"/>
      <c r="D150" s="170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  <c r="BE150" s="171"/>
      <c r="BF150" s="171"/>
      <c r="BG150" s="171"/>
      <c r="BH150" s="171"/>
      <c r="BI150" s="171"/>
      <c r="BJ150" s="171"/>
      <c r="BK150" s="171"/>
      <c r="BL150" s="171"/>
      <c r="BM150" s="171"/>
      <c r="BN150" s="171"/>
      <c r="BO150" s="171"/>
      <c r="BP150" s="171"/>
      <c r="BQ150" s="171"/>
      <c r="BR150" s="171"/>
      <c r="BS150" s="171"/>
      <c r="BT150" s="171"/>
      <c r="BU150" s="171"/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  <c r="CH150" s="171"/>
      <c r="CI150" s="171"/>
      <c r="CJ150" s="171"/>
      <c r="CK150" s="171"/>
      <c r="CL150" s="171"/>
      <c r="CM150" s="171"/>
      <c r="CN150" s="171"/>
      <c r="CO150" s="171"/>
      <c r="CP150" s="171"/>
      <c r="CQ150" s="171"/>
      <c r="CR150" s="171"/>
      <c r="CS150" s="171"/>
      <c r="CT150" s="171"/>
      <c r="CU150" s="171"/>
      <c r="CV150" s="171"/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71"/>
      <c r="DH150" s="171"/>
      <c r="DI150" s="171"/>
      <c r="DJ150" s="171"/>
      <c r="DK150" s="171"/>
      <c r="DL150" s="171"/>
      <c r="DM150" s="171"/>
      <c r="DN150" s="171"/>
      <c r="DO150" s="171"/>
      <c r="DP150" s="171"/>
      <c r="DQ150" s="171"/>
      <c r="DR150" s="171"/>
      <c r="DS150" s="171"/>
      <c r="DT150" s="171"/>
      <c r="DU150" s="171"/>
      <c r="DV150" s="171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</row>
    <row r="151">
      <c r="A151" s="170"/>
      <c r="B151" s="170"/>
      <c r="C151" s="170"/>
      <c r="D151" s="170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1"/>
      <c r="CU151" s="171"/>
      <c r="CV151" s="171"/>
      <c r="CW151" s="171"/>
      <c r="CX151" s="171"/>
      <c r="CY151" s="171"/>
      <c r="CZ151" s="171"/>
      <c r="DA151" s="171"/>
      <c r="DB151" s="171"/>
      <c r="DC151" s="171"/>
      <c r="DD151" s="171"/>
      <c r="DE151" s="171"/>
      <c r="DF151" s="171"/>
      <c r="DG151" s="171"/>
      <c r="DH151" s="171"/>
      <c r="DI151" s="171"/>
      <c r="DJ151" s="171"/>
      <c r="DK151" s="171"/>
      <c r="DL151" s="171"/>
      <c r="DM151" s="171"/>
      <c r="DN151" s="171"/>
      <c r="DO151" s="171"/>
      <c r="DP151" s="171"/>
      <c r="DQ151" s="171"/>
      <c r="DR151" s="171"/>
      <c r="DS151" s="171"/>
      <c r="DT151" s="171"/>
      <c r="DU151" s="171"/>
      <c r="DV151" s="171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</row>
    <row r="152">
      <c r="A152" s="170"/>
      <c r="B152" s="170"/>
      <c r="C152" s="170"/>
      <c r="D152" s="170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71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1"/>
      <c r="CU152" s="171"/>
      <c r="CV152" s="171"/>
      <c r="CW152" s="171"/>
      <c r="CX152" s="171"/>
      <c r="CY152" s="171"/>
      <c r="CZ152" s="171"/>
      <c r="DA152" s="171"/>
      <c r="DB152" s="171"/>
      <c r="DC152" s="171"/>
      <c r="DD152" s="171"/>
      <c r="DE152" s="171"/>
      <c r="DF152" s="171"/>
      <c r="DG152" s="171"/>
      <c r="DH152" s="171"/>
      <c r="DI152" s="171"/>
      <c r="DJ152" s="171"/>
      <c r="DK152" s="171"/>
      <c r="DL152" s="171"/>
      <c r="DM152" s="171"/>
      <c r="DN152" s="171"/>
      <c r="DO152" s="171"/>
      <c r="DP152" s="171"/>
      <c r="DQ152" s="171"/>
      <c r="DR152" s="171"/>
      <c r="DS152" s="171"/>
      <c r="DT152" s="171"/>
      <c r="DU152" s="171"/>
      <c r="DV152" s="171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</row>
    <row r="153">
      <c r="A153" s="170"/>
      <c r="B153" s="170"/>
      <c r="C153" s="170"/>
      <c r="D153" s="170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1"/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1"/>
      <c r="CU153" s="171"/>
      <c r="CV153" s="171"/>
      <c r="CW153" s="171"/>
      <c r="CX153" s="171"/>
      <c r="CY153" s="171"/>
      <c r="CZ153" s="171"/>
      <c r="DA153" s="171"/>
      <c r="DB153" s="171"/>
      <c r="DC153" s="171"/>
      <c r="DD153" s="171"/>
      <c r="DE153" s="171"/>
      <c r="DF153" s="171"/>
      <c r="DG153" s="171"/>
      <c r="DH153" s="171"/>
      <c r="DI153" s="171"/>
      <c r="DJ153" s="171"/>
      <c r="DK153" s="171"/>
      <c r="DL153" s="171"/>
      <c r="DM153" s="171"/>
      <c r="DN153" s="171"/>
      <c r="DO153" s="171"/>
      <c r="DP153" s="171"/>
      <c r="DQ153" s="171"/>
      <c r="DR153" s="171"/>
      <c r="DS153" s="171"/>
      <c r="DT153" s="171"/>
      <c r="DU153" s="171"/>
      <c r="DV153" s="171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</row>
    <row r="154">
      <c r="A154" s="170"/>
      <c r="B154" s="170"/>
      <c r="C154" s="170"/>
      <c r="D154" s="170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  <c r="BE154" s="171"/>
      <c r="BF154" s="171"/>
      <c r="BG154" s="171"/>
      <c r="BH154" s="171"/>
      <c r="BI154" s="171"/>
      <c r="BJ154" s="171"/>
      <c r="BK154" s="171"/>
      <c r="BL154" s="171"/>
      <c r="BM154" s="171"/>
      <c r="BN154" s="171"/>
      <c r="BO154" s="171"/>
      <c r="BP154" s="171"/>
      <c r="BQ154" s="171"/>
      <c r="BR154" s="171"/>
      <c r="BS154" s="171"/>
      <c r="BT154" s="171"/>
      <c r="BU154" s="171"/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71"/>
      <c r="CJ154" s="171"/>
      <c r="CK154" s="171"/>
      <c r="CL154" s="171"/>
      <c r="CM154" s="171"/>
      <c r="CN154" s="171"/>
      <c r="CO154" s="171"/>
      <c r="CP154" s="171"/>
      <c r="CQ154" s="171"/>
      <c r="CR154" s="171"/>
      <c r="CS154" s="171"/>
      <c r="CT154" s="171"/>
      <c r="CU154" s="171"/>
      <c r="CV154" s="171"/>
      <c r="CW154" s="171"/>
      <c r="CX154" s="171"/>
      <c r="CY154" s="171"/>
      <c r="CZ154" s="171"/>
      <c r="DA154" s="171"/>
      <c r="DB154" s="171"/>
      <c r="DC154" s="171"/>
      <c r="DD154" s="171"/>
      <c r="DE154" s="171"/>
      <c r="DF154" s="171"/>
      <c r="DG154" s="171"/>
      <c r="DH154" s="171"/>
      <c r="DI154" s="171"/>
      <c r="DJ154" s="171"/>
      <c r="DK154" s="171"/>
      <c r="DL154" s="171"/>
      <c r="DM154" s="171"/>
      <c r="DN154" s="171"/>
      <c r="DO154" s="171"/>
      <c r="DP154" s="171"/>
      <c r="DQ154" s="171"/>
      <c r="DR154" s="171"/>
      <c r="DS154" s="171"/>
      <c r="DT154" s="171"/>
      <c r="DU154" s="171"/>
      <c r="DV154" s="171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</row>
    <row r="155">
      <c r="A155" s="170"/>
      <c r="B155" s="170"/>
      <c r="C155" s="170"/>
      <c r="D155" s="170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  <c r="BE155" s="171"/>
      <c r="BF155" s="171"/>
      <c r="BG155" s="171"/>
      <c r="BH155" s="171"/>
      <c r="BI155" s="171"/>
      <c r="BJ155" s="171"/>
      <c r="BK155" s="171"/>
      <c r="BL155" s="171"/>
      <c r="BM155" s="171"/>
      <c r="BN155" s="171"/>
      <c r="BO155" s="171"/>
      <c r="BP155" s="171"/>
      <c r="BQ155" s="171"/>
      <c r="BR155" s="171"/>
      <c r="BS155" s="171"/>
      <c r="BT155" s="171"/>
      <c r="BU155" s="171"/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 s="171"/>
      <c r="CF155" s="171"/>
      <c r="CG155" s="171"/>
      <c r="CH155" s="171"/>
      <c r="CI155" s="171"/>
      <c r="CJ155" s="171"/>
      <c r="CK155" s="171"/>
      <c r="CL155" s="171"/>
      <c r="CM155" s="171"/>
      <c r="CN155" s="171"/>
      <c r="CO155" s="171"/>
      <c r="CP155" s="171"/>
      <c r="CQ155" s="171"/>
      <c r="CR155" s="171"/>
      <c r="CS155" s="171"/>
      <c r="CT155" s="171"/>
      <c r="CU155" s="171"/>
      <c r="CV155" s="171"/>
      <c r="CW155" s="171"/>
      <c r="CX155" s="171"/>
      <c r="CY155" s="171"/>
      <c r="CZ155" s="171"/>
      <c r="DA155" s="171"/>
      <c r="DB155" s="171"/>
      <c r="DC155" s="171"/>
      <c r="DD155" s="171"/>
      <c r="DE155" s="171"/>
      <c r="DF155" s="171"/>
      <c r="DG155" s="171"/>
      <c r="DH155" s="171"/>
      <c r="DI155" s="171"/>
      <c r="DJ155" s="171"/>
      <c r="DK155" s="171"/>
      <c r="DL155" s="171"/>
      <c r="DM155" s="171"/>
      <c r="DN155" s="171"/>
      <c r="DO155" s="171"/>
      <c r="DP155" s="171"/>
      <c r="DQ155" s="171"/>
      <c r="DR155" s="171"/>
      <c r="DS155" s="171"/>
      <c r="DT155" s="171"/>
      <c r="DU155" s="171"/>
      <c r="DV155" s="171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</row>
    <row r="156">
      <c r="A156" s="170"/>
      <c r="B156" s="170"/>
      <c r="C156" s="17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171"/>
      <c r="BL156" s="171"/>
      <c r="BM156" s="171"/>
      <c r="BN156" s="171"/>
      <c r="BO156" s="171"/>
      <c r="BP156" s="171"/>
      <c r="BQ156" s="171"/>
      <c r="BR156" s="171"/>
      <c r="BS156" s="171"/>
      <c r="BT156" s="171"/>
      <c r="BU156" s="171"/>
      <c r="BV156" s="171"/>
      <c r="BW156" s="171"/>
      <c r="BX156" s="171"/>
      <c r="BY156" s="171"/>
      <c r="BZ156" s="171"/>
      <c r="CA156" s="171"/>
      <c r="CB156" s="171"/>
      <c r="CC156" s="171"/>
      <c r="CD156" s="171"/>
      <c r="CE156" s="171"/>
      <c r="CF156" s="171"/>
      <c r="CG156" s="171"/>
      <c r="CH156" s="171"/>
      <c r="CI156" s="171"/>
      <c r="CJ156" s="171"/>
      <c r="CK156" s="171"/>
      <c r="CL156" s="171"/>
      <c r="CM156" s="171"/>
      <c r="CN156" s="171"/>
      <c r="CO156" s="171"/>
      <c r="CP156" s="171"/>
      <c r="CQ156" s="171"/>
      <c r="CR156" s="171"/>
      <c r="CS156" s="171"/>
      <c r="CT156" s="171"/>
      <c r="CU156" s="171"/>
      <c r="CV156" s="171"/>
      <c r="CW156" s="171"/>
      <c r="CX156" s="171"/>
      <c r="CY156" s="171"/>
      <c r="CZ156" s="171"/>
      <c r="DA156" s="171"/>
      <c r="DB156" s="171"/>
      <c r="DC156" s="171"/>
      <c r="DD156" s="171"/>
      <c r="DE156" s="171"/>
      <c r="DF156" s="171"/>
      <c r="DG156" s="171"/>
      <c r="DH156" s="171"/>
      <c r="DI156" s="171"/>
      <c r="DJ156" s="171"/>
      <c r="DK156" s="171"/>
      <c r="DL156" s="171"/>
      <c r="DM156" s="171"/>
      <c r="DN156" s="171"/>
      <c r="DO156" s="171"/>
      <c r="DP156" s="171"/>
      <c r="DQ156" s="171"/>
      <c r="DR156" s="171"/>
      <c r="DS156" s="171"/>
      <c r="DT156" s="171"/>
      <c r="DU156" s="171"/>
      <c r="DV156" s="171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</row>
    <row r="157">
      <c r="A157" s="170"/>
      <c r="B157" s="170"/>
      <c r="C157" s="170"/>
      <c r="D157" s="170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1"/>
      <c r="DT157" s="171"/>
      <c r="DU157" s="171"/>
      <c r="DV157" s="171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</row>
    <row r="158">
      <c r="A158" s="170"/>
      <c r="B158" s="170"/>
      <c r="C158" s="170"/>
      <c r="D158" s="170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1"/>
      <c r="DP158" s="171"/>
      <c r="DQ158" s="171"/>
      <c r="DR158" s="171"/>
      <c r="DS158" s="171"/>
      <c r="DT158" s="171"/>
      <c r="DU158" s="171"/>
      <c r="DV158" s="171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</row>
    <row r="159">
      <c r="A159" s="170"/>
      <c r="B159" s="170"/>
      <c r="C159" s="170"/>
      <c r="D159" s="170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  <c r="CH159" s="171"/>
      <c r="CI159" s="171"/>
      <c r="CJ159" s="171"/>
      <c r="CK159" s="171"/>
      <c r="CL159" s="171"/>
      <c r="CM159" s="171"/>
      <c r="CN159" s="171"/>
      <c r="CO159" s="171"/>
      <c r="CP159" s="171"/>
      <c r="CQ159" s="171"/>
      <c r="CR159" s="171"/>
      <c r="CS159" s="171"/>
      <c r="CT159" s="171"/>
      <c r="CU159" s="171"/>
      <c r="CV159" s="171"/>
      <c r="CW159" s="171"/>
      <c r="CX159" s="171"/>
      <c r="CY159" s="171"/>
      <c r="CZ159" s="171"/>
      <c r="DA159" s="171"/>
      <c r="DB159" s="171"/>
      <c r="DC159" s="171"/>
      <c r="DD159" s="171"/>
      <c r="DE159" s="171"/>
      <c r="DF159" s="171"/>
      <c r="DG159" s="171"/>
      <c r="DH159" s="171"/>
      <c r="DI159" s="171"/>
      <c r="DJ159" s="171"/>
      <c r="DK159" s="171"/>
      <c r="DL159" s="171"/>
      <c r="DM159" s="171"/>
      <c r="DN159" s="171"/>
      <c r="DO159" s="171"/>
      <c r="DP159" s="171"/>
      <c r="DQ159" s="171"/>
      <c r="DR159" s="171"/>
      <c r="DS159" s="171"/>
      <c r="DT159" s="171"/>
      <c r="DU159" s="171"/>
      <c r="DV159" s="171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</row>
    <row r="160">
      <c r="A160" s="170"/>
      <c r="B160" s="170"/>
      <c r="C160" s="170"/>
      <c r="D160" s="170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  <c r="BE160" s="171"/>
      <c r="BF160" s="171"/>
      <c r="BG160" s="171"/>
      <c r="BH160" s="171"/>
      <c r="BI160" s="171"/>
      <c r="BJ160" s="171"/>
      <c r="BK160" s="171"/>
      <c r="BL160" s="171"/>
      <c r="BM160" s="171"/>
      <c r="BN160" s="171"/>
      <c r="BO160" s="171"/>
      <c r="BP160" s="171"/>
      <c r="BQ160" s="171"/>
      <c r="BR160" s="171"/>
      <c r="BS160" s="171"/>
      <c r="BT160" s="171"/>
      <c r="BU160" s="171"/>
      <c r="BV160" s="171"/>
      <c r="BW160" s="171"/>
      <c r="BX160" s="171"/>
      <c r="BY160" s="171"/>
      <c r="BZ160" s="171"/>
      <c r="CA160" s="171"/>
      <c r="CB160" s="171"/>
      <c r="CC160" s="171"/>
      <c r="CD160" s="171"/>
      <c r="CE160" s="171"/>
      <c r="CF160" s="171"/>
      <c r="CG160" s="171"/>
      <c r="CH160" s="171"/>
      <c r="CI160" s="171"/>
      <c r="CJ160" s="171"/>
      <c r="CK160" s="171"/>
      <c r="CL160" s="171"/>
      <c r="CM160" s="171"/>
      <c r="CN160" s="171"/>
      <c r="CO160" s="171"/>
      <c r="CP160" s="171"/>
      <c r="CQ160" s="171"/>
      <c r="CR160" s="171"/>
      <c r="CS160" s="171"/>
      <c r="CT160" s="171"/>
      <c r="CU160" s="171"/>
      <c r="CV160" s="171"/>
      <c r="CW160" s="171"/>
      <c r="CX160" s="171"/>
      <c r="CY160" s="171"/>
      <c r="CZ160" s="171"/>
      <c r="DA160" s="171"/>
      <c r="DB160" s="171"/>
      <c r="DC160" s="171"/>
      <c r="DD160" s="171"/>
      <c r="DE160" s="171"/>
      <c r="DF160" s="171"/>
      <c r="DG160" s="171"/>
      <c r="DH160" s="171"/>
      <c r="DI160" s="171"/>
      <c r="DJ160" s="171"/>
      <c r="DK160" s="171"/>
      <c r="DL160" s="171"/>
      <c r="DM160" s="171"/>
      <c r="DN160" s="171"/>
      <c r="DO160" s="171"/>
      <c r="DP160" s="171"/>
      <c r="DQ160" s="171"/>
      <c r="DR160" s="171"/>
      <c r="DS160" s="171"/>
      <c r="DT160" s="171"/>
      <c r="DU160" s="171"/>
      <c r="DV160" s="171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</row>
    <row r="161">
      <c r="A161" s="170"/>
      <c r="B161" s="170"/>
      <c r="C161" s="170"/>
      <c r="D161" s="170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BJ161" s="171"/>
      <c r="BK161" s="171"/>
      <c r="BL161" s="171"/>
      <c r="BM161" s="171"/>
      <c r="BN161" s="171"/>
      <c r="BO161" s="171"/>
      <c r="BP161" s="171"/>
      <c r="BQ161" s="171"/>
      <c r="BR161" s="171"/>
      <c r="BS161" s="171"/>
      <c r="BT161" s="171"/>
      <c r="BU161" s="171"/>
      <c r="BV161" s="171"/>
      <c r="BW161" s="171"/>
      <c r="BX161" s="171"/>
      <c r="BY161" s="171"/>
      <c r="BZ161" s="171"/>
      <c r="CA161" s="171"/>
      <c r="CB161" s="171"/>
      <c r="CC161" s="171"/>
      <c r="CD161" s="171"/>
      <c r="CE161" s="171"/>
      <c r="CF161" s="171"/>
      <c r="CG161" s="171"/>
      <c r="CH161" s="171"/>
      <c r="CI161" s="171"/>
      <c r="CJ161" s="171"/>
      <c r="CK161" s="171"/>
      <c r="CL161" s="171"/>
      <c r="CM161" s="171"/>
      <c r="CN161" s="171"/>
      <c r="CO161" s="171"/>
      <c r="CP161" s="171"/>
      <c r="CQ161" s="171"/>
      <c r="CR161" s="171"/>
      <c r="CS161" s="171"/>
      <c r="CT161" s="171"/>
      <c r="CU161" s="171"/>
      <c r="CV161" s="171"/>
      <c r="CW161" s="171"/>
      <c r="CX161" s="171"/>
      <c r="CY161" s="171"/>
      <c r="CZ161" s="171"/>
      <c r="DA161" s="171"/>
      <c r="DB161" s="171"/>
      <c r="DC161" s="171"/>
      <c r="DD161" s="171"/>
      <c r="DE161" s="171"/>
      <c r="DF161" s="171"/>
      <c r="DG161" s="171"/>
      <c r="DH161" s="171"/>
      <c r="DI161" s="171"/>
      <c r="DJ161" s="171"/>
      <c r="DK161" s="171"/>
      <c r="DL161" s="171"/>
      <c r="DM161" s="171"/>
      <c r="DN161" s="171"/>
      <c r="DO161" s="171"/>
      <c r="DP161" s="171"/>
      <c r="DQ161" s="171"/>
      <c r="DR161" s="171"/>
      <c r="DS161" s="171"/>
      <c r="DT161" s="171"/>
      <c r="DU161" s="171"/>
      <c r="DV161" s="171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</row>
    <row r="162">
      <c r="A162" s="170"/>
      <c r="B162" s="170"/>
      <c r="C162" s="170"/>
      <c r="D162" s="170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1"/>
      <c r="BX162" s="171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71"/>
      <c r="CJ162" s="171"/>
      <c r="CK162" s="171"/>
      <c r="CL162" s="171"/>
      <c r="CM162" s="171"/>
      <c r="CN162" s="171"/>
      <c r="CO162" s="171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1"/>
      <c r="DE162" s="171"/>
      <c r="DF162" s="171"/>
      <c r="DG162" s="171"/>
      <c r="DH162" s="171"/>
      <c r="DI162" s="171"/>
      <c r="DJ162" s="171"/>
      <c r="DK162" s="171"/>
      <c r="DL162" s="171"/>
      <c r="DM162" s="171"/>
      <c r="DN162" s="171"/>
      <c r="DO162" s="171"/>
      <c r="DP162" s="171"/>
      <c r="DQ162" s="171"/>
      <c r="DR162" s="171"/>
      <c r="DS162" s="171"/>
      <c r="DT162" s="171"/>
      <c r="DU162" s="171"/>
      <c r="DV162" s="171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</row>
    <row r="163">
      <c r="A163" s="170"/>
      <c r="B163" s="170"/>
      <c r="C163" s="170"/>
      <c r="D163" s="170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1"/>
      <c r="BO163" s="171"/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1"/>
      <c r="BZ163" s="171"/>
      <c r="CA163" s="171"/>
      <c r="CB163" s="171"/>
      <c r="CC163" s="171"/>
      <c r="CD163" s="171"/>
      <c r="CE163" s="171"/>
      <c r="CF163" s="171"/>
      <c r="CG163" s="171"/>
      <c r="CH163" s="171"/>
      <c r="CI163" s="171"/>
      <c r="CJ163" s="171"/>
      <c r="CK163" s="171"/>
      <c r="CL163" s="171"/>
      <c r="CM163" s="171"/>
      <c r="CN163" s="171"/>
      <c r="CO163" s="171"/>
      <c r="CP163" s="171"/>
      <c r="CQ163" s="171"/>
      <c r="CR163" s="171"/>
      <c r="CS163" s="171"/>
      <c r="CT163" s="171"/>
      <c r="CU163" s="171"/>
      <c r="CV163" s="171"/>
      <c r="CW163" s="171"/>
      <c r="CX163" s="171"/>
      <c r="CY163" s="171"/>
      <c r="CZ163" s="171"/>
      <c r="DA163" s="171"/>
      <c r="DB163" s="171"/>
      <c r="DC163" s="171"/>
      <c r="DD163" s="171"/>
      <c r="DE163" s="171"/>
      <c r="DF163" s="171"/>
      <c r="DG163" s="171"/>
      <c r="DH163" s="171"/>
      <c r="DI163" s="171"/>
      <c r="DJ163" s="171"/>
      <c r="DK163" s="171"/>
      <c r="DL163" s="171"/>
      <c r="DM163" s="171"/>
      <c r="DN163" s="171"/>
      <c r="DO163" s="171"/>
      <c r="DP163" s="171"/>
      <c r="DQ163" s="171"/>
      <c r="DR163" s="171"/>
      <c r="DS163" s="171"/>
      <c r="DT163" s="171"/>
      <c r="DU163" s="171"/>
      <c r="DV163" s="171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</row>
    <row r="164">
      <c r="A164" s="170"/>
      <c r="B164" s="170"/>
      <c r="C164" s="170"/>
      <c r="D164" s="170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/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71"/>
      <c r="CJ164" s="171"/>
      <c r="CK164" s="171"/>
      <c r="CL164" s="171"/>
      <c r="CM164" s="171"/>
      <c r="CN164" s="171"/>
      <c r="CO164" s="171"/>
      <c r="CP164" s="171"/>
      <c r="CQ164" s="171"/>
      <c r="CR164" s="171"/>
      <c r="CS164" s="171"/>
      <c r="CT164" s="171"/>
      <c r="CU164" s="171"/>
      <c r="CV164" s="171"/>
      <c r="CW164" s="171"/>
      <c r="CX164" s="171"/>
      <c r="CY164" s="171"/>
      <c r="CZ164" s="171"/>
      <c r="DA164" s="171"/>
      <c r="DB164" s="171"/>
      <c r="DC164" s="171"/>
      <c r="DD164" s="171"/>
      <c r="DE164" s="171"/>
      <c r="DF164" s="171"/>
      <c r="DG164" s="171"/>
      <c r="DH164" s="171"/>
      <c r="DI164" s="171"/>
      <c r="DJ164" s="171"/>
      <c r="DK164" s="171"/>
      <c r="DL164" s="171"/>
      <c r="DM164" s="171"/>
      <c r="DN164" s="171"/>
      <c r="DO164" s="171"/>
      <c r="DP164" s="171"/>
      <c r="DQ164" s="171"/>
      <c r="DR164" s="171"/>
      <c r="DS164" s="171"/>
      <c r="DT164" s="171"/>
      <c r="DU164" s="171"/>
      <c r="DV164" s="171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</row>
    <row r="165">
      <c r="A165" s="170"/>
      <c r="B165" s="170"/>
      <c r="C165" s="170"/>
      <c r="D165" s="170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1"/>
      <c r="BF165" s="171"/>
      <c r="BG165" s="171"/>
      <c r="BH165" s="171"/>
      <c r="BI165" s="171"/>
      <c r="BJ165" s="171"/>
      <c r="BK165" s="171"/>
      <c r="BL165" s="171"/>
      <c r="BM165" s="171"/>
      <c r="BN165" s="171"/>
      <c r="BO165" s="171"/>
      <c r="BP165" s="171"/>
      <c r="BQ165" s="171"/>
      <c r="BR165" s="171"/>
      <c r="BS165" s="171"/>
      <c r="BT165" s="171"/>
      <c r="BU165" s="171"/>
      <c r="BV165" s="171"/>
      <c r="BW165" s="171"/>
      <c r="BX165" s="171"/>
      <c r="BY165" s="171"/>
      <c r="BZ165" s="171"/>
      <c r="CA165" s="171"/>
      <c r="CB165" s="171"/>
      <c r="CC165" s="171"/>
      <c r="CD165" s="171"/>
      <c r="CE165" s="171"/>
      <c r="CF165" s="171"/>
      <c r="CG165" s="171"/>
      <c r="CH165" s="171"/>
      <c r="CI165" s="171"/>
      <c r="CJ165" s="171"/>
      <c r="CK165" s="171"/>
      <c r="CL165" s="171"/>
      <c r="CM165" s="171"/>
      <c r="CN165" s="171"/>
      <c r="CO165" s="171"/>
      <c r="CP165" s="171"/>
      <c r="CQ165" s="171"/>
      <c r="CR165" s="171"/>
      <c r="CS165" s="171"/>
      <c r="CT165" s="171"/>
      <c r="CU165" s="171"/>
      <c r="CV165" s="171"/>
      <c r="CW165" s="171"/>
      <c r="CX165" s="171"/>
      <c r="CY165" s="171"/>
      <c r="CZ165" s="171"/>
      <c r="DA165" s="171"/>
      <c r="DB165" s="171"/>
      <c r="DC165" s="171"/>
      <c r="DD165" s="171"/>
      <c r="DE165" s="171"/>
      <c r="DF165" s="171"/>
      <c r="DG165" s="171"/>
      <c r="DH165" s="171"/>
      <c r="DI165" s="171"/>
      <c r="DJ165" s="171"/>
      <c r="DK165" s="171"/>
      <c r="DL165" s="171"/>
      <c r="DM165" s="171"/>
      <c r="DN165" s="171"/>
      <c r="DO165" s="171"/>
      <c r="DP165" s="171"/>
      <c r="DQ165" s="171"/>
      <c r="DR165" s="171"/>
      <c r="DS165" s="171"/>
      <c r="DT165" s="171"/>
      <c r="DU165" s="171"/>
      <c r="DV165" s="171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</row>
    <row r="166">
      <c r="A166" s="170"/>
      <c r="B166" s="170"/>
      <c r="C166" s="170"/>
      <c r="D166" s="170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  <c r="BE166" s="171"/>
      <c r="BF166" s="171"/>
      <c r="BG166" s="171"/>
      <c r="BH166" s="171"/>
      <c r="BI166" s="171"/>
      <c r="BJ166" s="171"/>
      <c r="BK166" s="171"/>
      <c r="BL166" s="171"/>
      <c r="BM166" s="171"/>
      <c r="BN166" s="171"/>
      <c r="BO166" s="171"/>
      <c r="BP166" s="171"/>
      <c r="BQ166" s="171"/>
      <c r="BR166" s="171"/>
      <c r="BS166" s="171"/>
      <c r="BT166" s="171"/>
      <c r="BU166" s="171"/>
      <c r="BV166" s="171"/>
      <c r="BW166" s="171"/>
      <c r="BX166" s="171"/>
      <c r="BY166" s="171"/>
      <c r="BZ166" s="171"/>
      <c r="CA166" s="171"/>
      <c r="CB166" s="171"/>
      <c r="CC166" s="171"/>
      <c r="CD166" s="171"/>
      <c r="CE166" s="171"/>
      <c r="CF166" s="171"/>
      <c r="CG166" s="171"/>
      <c r="CH166" s="171"/>
      <c r="CI166" s="171"/>
      <c r="CJ166" s="171"/>
      <c r="CK166" s="171"/>
      <c r="CL166" s="171"/>
      <c r="CM166" s="171"/>
      <c r="CN166" s="171"/>
      <c r="CO166" s="171"/>
      <c r="CP166" s="171"/>
      <c r="CQ166" s="171"/>
      <c r="CR166" s="171"/>
      <c r="CS166" s="171"/>
      <c r="CT166" s="171"/>
      <c r="CU166" s="171"/>
      <c r="CV166" s="171"/>
      <c r="CW166" s="171"/>
      <c r="CX166" s="171"/>
      <c r="CY166" s="171"/>
      <c r="CZ166" s="171"/>
      <c r="DA166" s="171"/>
      <c r="DB166" s="171"/>
      <c r="DC166" s="171"/>
      <c r="DD166" s="171"/>
      <c r="DE166" s="171"/>
      <c r="DF166" s="171"/>
      <c r="DG166" s="171"/>
      <c r="DH166" s="171"/>
      <c r="DI166" s="171"/>
      <c r="DJ166" s="171"/>
      <c r="DK166" s="171"/>
      <c r="DL166" s="171"/>
      <c r="DM166" s="171"/>
      <c r="DN166" s="171"/>
      <c r="DO166" s="171"/>
      <c r="DP166" s="171"/>
      <c r="DQ166" s="171"/>
      <c r="DR166" s="171"/>
      <c r="DS166" s="171"/>
      <c r="DT166" s="171"/>
      <c r="DU166" s="171"/>
      <c r="DV166" s="171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</row>
    <row r="167">
      <c r="A167" s="170"/>
      <c r="B167" s="170"/>
      <c r="C167" s="170"/>
      <c r="D167" s="170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1"/>
      <c r="BJ167" s="171"/>
      <c r="BK167" s="171"/>
      <c r="BL167" s="171"/>
      <c r="BM167" s="171"/>
      <c r="BN167" s="171"/>
      <c r="BO167" s="171"/>
      <c r="BP167" s="171"/>
      <c r="BQ167" s="171"/>
      <c r="BR167" s="171"/>
      <c r="BS167" s="171"/>
      <c r="BT167" s="171"/>
      <c r="BU167" s="171"/>
      <c r="BV167" s="171"/>
      <c r="BW167" s="171"/>
      <c r="BX167" s="171"/>
      <c r="BY167" s="171"/>
      <c r="BZ167" s="171"/>
      <c r="CA167" s="171"/>
      <c r="CB167" s="171"/>
      <c r="CC167" s="171"/>
      <c r="CD167" s="171"/>
      <c r="CE167" s="171"/>
      <c r="CF167" s="171"/>
      <c r="CG167" s="171"/>
      <c r="CH167" s="171"/>
      <c r="CI167" s="171"/>
      <c r="CJ167" s="171"/>
      <c r="CK167" s="171"/>
      <c r="CL167" s="171"/>
      <c r="CM167" s="171"/>
      <c r="CN167" s="171"/>
      <c r="CO167" s="171"/>
      <c r="CP167" s="171"/>
      <c r="CQ167" s="171"/>
      <c r="CR167" s="171"/>
      <c r="CS167" s="171"/>
      <c r="CT167" s="171"/>
      <c r="CU167" s="171"/>
      <c r="CV167" s="171"/>
      <c r="CW167" s="171"/>
      <c r="CX167" s="171"/>
      <c r="CY167" s="171"/>
      <c r="CZ167" s="171"/>
      <c r="DA167" s="171"/>
      <c r="DB167" s="171"/>
      <c r="DC167" s="171"/>
      <c r="DD167" s="171"/>
      <c r="DE167" s="171"/>
      <c r="DF167" s="171"/>
      <c r="DG167" s="171"/>
      <c r="DH167" s="171"/>
      <c r="DI167" s="171"/>
      <c r="DJ167" s="171"/>
      <c r="DK167" s="171"/>
      <c r="DL167" s="171"/>
      <c r="DM167" s="171"/>
      <c r="DN167" s="171"/>
      <c r="DO167" s="171"/>
      <c r="DP167" s="171"/>
      <c r="DQ167" s="171"/>
      <c r="DR167" s="171"/>
      <c r="DS167" s="171"/>
      <c r="DT167" s="171"/>
      <c r="DU167" s="171"/>
      <c r="DV167" s="171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</row>
    <row r="168">
      <c r="A168" s="170"/>
      <c r="B168" s="170"/>
      <c r="C168" s="170"/>
      <c r="D168" s="170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  <c r="BG168" s="171"/>
      <c r="BH168" s="171"/>
      <c r="BI168" s="171"/>
      <c r="BJ168" s="171"/>
      <c r="BK168" s="171"/>
      <c r="BL168" s="171"/>
      <c r="BM168" s="171"/>
      <c r="BN168" s="171"/>
      <c r="BO168" s="171"/>
      <c r="BP168" s="171"/>
      <c r="BQ168" s="171"/>
      <c r="BR168" s="171"/>
      <c r="BS168" s="171"/>
      <c r="BT168" s="171"/>
      <c r="BU168" s="171"/>
      <c r="BV168" s="171"/>
      <c r="BW168" s="171"/>
      <c r="BX168" s="171"/>
      <c r="BY168" s="171"/>
      <c r="BZ168" s="171"/>
      <c r="CA168" s="171"/>
      <c r="CB168" s="171"/>
      <c r="CC168" s="171"/>
      <c r="CD168" s="171"/>
      <c r="CE168" s="171"/>
      <c r="CF168" s="171"/>
      <c r="CG168" s="171"/>
      <c r="CH168" s="171"/>
      <c r="CI168" s="171"/>
      <c r="CJ168" s="171"/>
      <c r="CK168" s="171"/>
      <c r="CL168" s="171"/>
      <c r="CM168" s="171"/>
      <c r="CN168" s="171"/>
      <c r="CO168" s="171"/>
      <c r="CP168" s="171"/>
      <c r="CQ168" s="171"/>
      <c r="CR168" s="171"/>
      <c r="CS168" s="171"/>
      <c r="CT168" s="171"/>
      <c r="CU168" s="171"/>
      <c r="CV168" s="171"/>
      <c r="CW168" s="171"/>
      <c r="CX168" s="171"/>
      <c r="CY168" s="171"/>
      <c r="CZ168" s="171"/>
      <c r="DA168" s="171"/>
      <c r="DB168" s="171"/>
      <c r="DC168" s="171"/>
      <c r="DD168" s="171"/>
      <c r="DE168" s="171"/>
      <c r="DF168" s="171"/>
      <c r="DG168" s="171"/>
      <c r="DH168" s="171"/>
      <c r="DI168" s="171"/>
      <c r="DJ168" s="171"/>
      <c r="DK168" s="171"/>
      <c r="DL168" s="171"/>
      <c r="DM168" s="171"/>
      <c r="DN168" s="171"/>
      <c r="DO168" s="171"/>
      <c r="DP168" s="171"/>
      <c r="DQ168" s="171"/>
      <c r="DR168" s="171"/>
      <c r="DS168" s="171"/>
      <c r="DT168" s="171"/>
      <c r="DU168" s="171"/>
      <c r="DV168" s="171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</row>
    <row r="169">
      <c r="A169" s="170"/>
      <c r="B169" s="170"/>
      <c r="C169" s="170"/>
      <c r="D169" s="170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  <c r="BE169" s="171"/>
      <c r="BF169" s="171"/>
      <c r="BG169" s="171"/>
      <c r="BH169" s="171"/>
      <c r="BI169" s="171"/>
      <c r="BJ169" s="171"/>
      <c r="BK169" s="171"/>
      <c r="BL169" s="171"/>
      <c r="BM169" s="171"/>
      <c r="BN169" s="171"/>
      <c r="BO169" s="171"/>
      <c r="BP169" s="171"/>
      <c r="BQ169" s="171"/>
      <c r="BR169" s="171"/>
      <c r="BS169" s="171"/>
      <c r="BT169" s="171"/>
      <c r="BU169" s="171"/>
      <c r="BV169" s="171"/>
      <c r="BW169" s="171"/>
      <c r="BX169" s="171"/>
      <c r="BY169" s="171"/>
      <c r="BZ169" s="171"/>
      <c r="CA169" s="171"/>
      <c r="CB169" s="171"/>
      <c r="CC169" s="171"/>
      <c r="CD169" s="171"/>
      <c r="CE169" s="171"/>
      <c r="CF169" s="171"/>
      <c r="CG169" s="171"/>
      <c r="CH169" s="171"/>
      <c r="CI169" s="171"/>
      <c r="CJ169" s="171"/>
      <c r="CK169" s="171"/>
      <c r="CL169" s="171"/>
      <c r="CM169" s="171"/>
      <c r="CN169" s="171"/>
      <c r="CO169" s="171"/>
      <c r="CP169" s="171"/>
      <c r="CQ169" s="171"/>
      <c r="CR169" s="171"/>
      <c r="CS169" s="171"/>
      <c r="CT169" s="171"/>
      <c r="CU169" s="171"/>
      <c r="CV169" s="171"/>
      <c r="CW169" s="171"/>
      <c r="CX169" s="171"/>
      <c r="CY169" s="171"/>
      <c r="CZ169" s="171"/>
      <c r="DA169" s="171"/>
      <c r="DB169" s="171"/>
      <c r="DC169" s="171"/>
      <c r="DD169" s="171"/>
      <c r="DE169" s="171"/>
      <c r="DF169" s="171"/>
      <c r="DG169" s="171"/>
      <c r="DH169" s="171"/>
      <c r="DI169" s="171"/>
      <c r="DJ169" s="171"/>
      <c r="DK169" s="171"/>
      <c r="DL169" s="171"/>
      <c r="DM169" s="171"/>
      <c r="DN169" s="171"/>
      <c r="DO169" s="171"/>
      <c r="DP169" s="171"/>
      <c r="DQ169" s="171"/>
      <c r="DR169" s="171"/>
      <c r="DS169" s="171"/>
      <c r="DT169" s="171"/>
      <c r="DU169" s="171"/>
      <c r="DV169" s="171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</row>
    <row r="170">
      <c r="A170" s="170"/>
      <c r="B170" s="170"/>
      <c r="C170" s="170"/>
      <c r="D170" s="170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1"/>
      <c r="BE170" s="171"/>
      <c r="BF170" s="171"/>
      <c r="BG170" s="171"/>
      <c r="BH170" s="171"/>
      <c r="BI170" s="171"/>
      <c r="BJ170" s="171"/>
      <c r="BK170" s="171"/>
      <c r="BL170" s="171"/>
      <c r="BM170" s="171"/>
      <c r="BN170" s="171"/>
      <c r="BO170" s="171"/>
      <c r="BP170" s="171"/>
      <c r="BQ170" s="171"/>
      <c r="BR170" s="171"/>
      <c r="BS170" s="171"/>
      <c r="BT170" s="171"/>
      <c r="BU170" s="171"/>
      <c r="BV170" s="171"/>
      <c r="BW170" s="171"/>
      <c r="BX170" s="171"/>
      <c r="BY170" s="171"/>
      <c r="BZ170" s="171"/>
      <c r="CA170" s="171"/>
      <c r="CB170" s="171"/>
      <c r="CC170" s="171"/>
      <c r="CD170" s="171"/>
      <c r="CE170" s="171"/>
      <c r="CF170" s="171"/>
      <c r="CG170" s="171"/>
      <c r="CH170" s="171"/>
      <c r="CI170" s="171"/>
      <c r="CJ170" s="171"/>
      <c r="CK170" s="171"/>
      <c r="CL170" s="171"/>
      <c r="CM170" s="171"/>
      <c r="CN170" s="171"/>
      <c r="CO170" s="171"/>
      <c r="CP170" s="171"/>
      <c r="CQ170" s="171"/>
      <c r="CR170" s="171"/>
      <c r="CS170" s="171"/>
      <c r="CT170" s="171"/>
      <c r="CU170" s="171"/>
      <c r="CV170" s="171"/>
      <c r="CW170" s="171"/>
      <c r="CX170" s="171"/>
      <c r="CY170" s="171"/>
      <c r="CZ170" s="171"/>
      <c r="DA170" s="171"/>
      <c r="DB170" s="171"/>
      <c r="DC170" s="171"/>
      <c r="DD170" s="171"/>
      <c r="DE170" s="171"/>
      <c r="DF170" s="171"/>
      <c r="DG170" s="171"/>
      <c r="DH170" s="171"/>
      <c r="DI170" s="171"/>
      <c r="DJ170" s="171"/>
      <c r="DK170" s="171"/>
      <c r="DL170" s="171"/>
      <c r="DM170" s="171"/>
      <c r="DN170" s="171"/>
      <c r="DO170" s="171"/>
      <c r="DP170" s="171"/>
      <c r="DQ170" s="171"/>
      <c r="DR170" s="171"/>
      <c r="DS170" s="171"/>
      <c r="DT170" s="171"/>
      <c r="DU170" s="171"/>
      <c r="DV170" s="171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</row>
    <row r="171">
      <c r="A171" s="170"/>
      <c r="B171" s="170"/>
      <c r="C171" s="170"/>
      <c r="D171" s="170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171"/>
      <c r="BD171" s="171"/>
      <c r="BE171" s="171"/>
      <c r="BF171" s="171"/>
      <c r="BG171" s="171"/>
      <c r="BH171" s="171"/>
      <c r="BI171" s="171"/>
      <c r="BJ171" s="171"/>
      <c r="BK171" s="171"/>
      <c r="BL171" s="171"/>
      <c r="BM171" s="171"/>
      <c r="BN171" s="171"/>
      <c r="BO171" s="171"/>
      <c r="BP171" s="171"/>
      <c r="BQ171" s="171"/>
      <c r="BR171" s="171"/>
      <c r="BS171" s="171"/>
      <c r="BT171" s="171"/>
      <c r="BU171" s="171"/>
      <c r="BV171" s="171"/>
      <c r="BW171" s="171"/>
      <c r="BX171" s="171"/>
      <c r="BY171" s="171"/>
      <c r="BZ171" s="171"/>
      <c r="CA171" s="171"/>
      <c r="CB171" s="171"/>
      <c r="CC171" s="171"/>
      <c r="CD171" s="171"/>
      <c r="CE171" s="171"/>
      <c r="CF171" s="171"/>
      <c r="CG171" s="171"/>
      <c r="CH171" s="171"/>
      <c r="CI171" s="171"/>
      <c r="CJ171" s="171"/>
      <c r="CK171" s="171"/>
      <c r="CL171" s="171"/>
      <c r="CM171" s="171"/>
      <c r="CN171" s="171"/>
      <c r="CO171" s="171"/>
      <c r="CP171" s="171"/>
      <c r="CQ171" s="171"/>
      <c r="CR171" s="171"/>
      <c r="CS171" s="171"/>
      <c r="CT171" s="171"/>
      <c r="CU171" s="171"/>
      <c r="CV171" s="171"/>
      <c r="CW171" s="171"/>
      <c r="CX171" s="171"/>
      <c r="CY171" s="171"/>
      <c r="CZ171" s="171"/>
      <c r="DA171" s="171"/>
      <c r="DB171" s="171"/>
      <c r="DC171" s="171"/>
      <c r="DD171" s="171"/>
      <c r="DE171" s="171"/>
      <c r="DF171" s="171"/>
      <c r="DG171" s="171"/>
      <c r="DH171" s="171"/>
      <c r="DI171" s="171"/>
      <c r="DJ171" s="171"/>
      <c r="DK171" s="171"/>
      <c r="DL171" s="171"/>
      <c r="DM171" s="171"/>
      <c r="DN171" s="171"/>
      <c r="DO171" s="171"/>
      <c r="DP171" s="171"/>
      <c r="DQ171" s="171"/>
      <c r="DR171" s="171"/>
      <c r="DS171" s="171"/>
      <c r="DT171" s="171"/>
      <c r="DU171" s="171"/>
      <c r="DV171" s="171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</row>
    <row r="172">
      <c r="A172" s="170"/>
      <c r="B172" s="170"/>
      <c r="C172" s="170"/>
      <c r="D172" s="170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71"/>
      <c r="BD172" s="171"/>
      <c r="BE172" s="171"/>
      <c r="BF172" s="171"/>
      <c r="BG172" s="171"/>
      <c r="BH172" s="171"/>
      <c r="BI172" s="171"/>
      <c r="BJ172" s="171"/>
      <c r="BK172" s="171"/>
      <c r="BL172" s="171"/>
      <c r="BM172" s="171"/>
      <c r="BN172" s="171"/>
      <c r="BO172" s="171"/>
      <c r="BP172" s="171"/>
      <c r="BQ172" s="171"/>
      <c r="BR172" s="171"/>
      <c r="BS172" s="171"/>
      <c r="BT172" s="171"/>
      <c r="BU172" s="171"/>
      <c r="BV172" s="171"/>
      <c r="BW172" s="171"/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1"/>
      <c r="CU172" s="171"/>
      <c r="CV172" s="171"/>
      <c r="CW172" s="171"/>
      <c r="CX172" s="171"/>
      <c r="CY172" s="171"/>
      <c r="CZ172" s="171"/>
      <c r="DA172" s="171"/>
      <c r="DB172" s="171"/>
      <c r="DC172" s="171"/>
      <c r="DD172" s="171"/>
      <c r="DE172" s="171"/>
      <c r="DF172" s="171"/>
      <c r="DG172" s="171"/>
      <c r="DH172" s="171"/>
      <c r="DI172" s="171"/>
      <c r="DJ172" s="171"/>
      <c r="DK172" s="171"/>
      <c r="DL172" s="171"/>
      <c r="DM172" s="171"/>
      <c r="DN172" s="171"/>
      <c r="DO172" s="171"/>
      <c r="DP172" s="171"/>
      <c r="DQ172" s="171"/>
      <c r="DR172" s="171"/>
      <c r="DS172" s="171"/>
      <c r="DT172" s="171"/>
      <c r="DU172" s="171"/>
      <c r="DV172" s="171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</row>
    <row r="173">
      <c r="A173" s="170"/>
      <c r="B173" s="170"/>
      <c r="C173" s="170"/>
      <c r="D173" s="170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  <c r="BE173" s="171"/>
      <c r="BF173" s="171"/>
      <c r="BG173" s="171"/>
      <c r="BH173" s="171"/>
      <c r="BI173" s="171"/>
      <c r="BJ173" s="171"/>
      <c r="BK173" s="171"/>
      <c r="BL173" s="171"/>
      <c r="BM173" s="171"/>
      <c r="BN173" s="171"/>
      <c r="BO173" s="171"/>
      <c r="BP173" s="171"/>
      <c r="BQ173" s="171"/>
      <c r="BR173" s="171"/>
      <c r="BS173" s="171"/>
      <c r="BT173" s="171"/>
      <c r="BU173" s="171"/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171"/>
      <c r="CI173" s="171"/>
      <c r="CJ173" s="171"/>
      <c r="CK173" s="171"/>
      <c r="CL173" s="171"/>
      <c r="CM173" s="171"/>
      <c r="CN173" s="171"/>
      <c r="CO173" s="171"/>
      <c r="CP173" s="171"/>
      <c r="CQ173" s="171"/>
      <c r="CR173" s="171"/>
      <c r="CS173" s="171"/>
      <c r="CT173" s="171"/>
      <c r="CU173" s="171"/>
      <c r="CV173" s="171"/>
      <c r="CW173" s="171"/>
      <c r="CX173" s="171"/>
      <c r="CY173" s="171"/>
      <c r="CZ173" s="171"/>
      <c r="DA173" s="171"/>
      <c r="DB173" s="171"/>
      <c r="DC173" s="171"/>
      <c r="DD173" s="171"/>
      <c r="DE173" s="171"/>
      <c r="DF173" s="171"/>
      <c r="DG173" s="171"/>
      <c r="DH173" s="171"/>
      <c r="DI173" s="171"/>
      <c r="DJ173" s="171"/>
      <c r="DK173" s="171"/>
      <c r="DL173" s="171"/>
      <c r="DM173" s="171"/>
      <c r="DN173" s="171"/>
      <c r="DO173" s="171"/>
      <c r="DP173" s="171"/>
      <c r="DQ173" s="171"/>
      <c r="DR173" s="171"/>
      <c r="DS173" s="171"/>
      <c r="DT173" s="171"/>
      <c r="DU173" s="171"/>
      <c r="DV173" s="171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</row>
    <row r="174">
      <c r="A174" s="170"/>
      <c r="B174" s="170"/>
      <c r="C174" s="170"/>
      <c r="D174" s="170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  <c r="BE174" s="171"/>
      <c r="BF174" s="171"/>
      <c r="BG174" s="171"/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1"/>
      <c r="BV174" s="171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1"/>
      <c r="CN174" s="171"/>
      <c r="CO174" s="171"/>
      <c r="CP174" s="171"/>
      <c r="CQ174" s="171"/>
      <c r="CR174" s="171"/>
      <c r="CS174" s="171"/>
      <c r="CT174" s="171"/>
      <c r="CU174" s="171"/>
      <c r="CV174" s="171"/>
      <c r="CW174" s="171"/>
      <c r="CX174" s="171"/>
      <c r="CY174" s="171"/>
      <c r="CZ174" s="171"/>
      <c r="DA174" s="171"/>
      <c r="DB174" s="171"/>
      <c r="DC174" s="171"/>
      <c r="DD174" s="171"/>
      <c r="DE174" s="171"/>
      <c r="DF174" s="171"/>
      <c r="DG174" s="171"/>
      <c r="DH174" s="171"/>
      <c r="DI174" s="171"/>
      <c r="DJ174" s="171"/>
      <c r="DK174" s="171"/>
      <c r="DL174" s="171"/>
      <c r="DM174" s="171"/>
      <c r="DN174" s="171"/>
      <c r="DO174" s="171"/>
      <c r="DP174" s="171"/>
      <c r="DQ174" s="171"/>
      <c r="DR174" s="171"/>
      <c r="DS174" s="171"/>
      <c r="DT174" s="171"/>
      <c r="DU174" s="171"/>
      <c r="DV174" s="171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</row>
    <row r="175">
      <c r="A175" s="170"/>
      <c r="B175" s="170"/>
      <c r="C175" s="170"/>
      <c r="D175" s="170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  <c r="BE175" s="171"/>
      <c r="BF175" s="171"/>
      <c r="BG175" s="171"/>
      <c r="BH175" s="171"/>
      <c r="BI175" s="171"/>
      <c r="BJ175" s="171"/>
      <c r="BK175" s="171"/>
      <c r="BL175" s="171"/>
      <c r="BM175" s="171"/>
      <c r="BN175" s="171"/>
      <c r="BO175" s="171"/>
      <c r="BP175" s="171"/>
      <c r="BQ175" s="171"/>
      <c r="BR175" s="171"/>
      <c r="BS175" s="171"/>
      <c r="BT175" s="171"/>
      <c r="BU175" s="171"/>
      <c r="BV175" s="171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171"/>
      <c r="CI175" s="171"/>
      <c r="CJ175" s="171"/>
      <c r="CK175" s="171"/>
      <c r="CL175" s="171"/>
      <c r="CM175" s="171"/>
      <c r="CN175" s="171"/>
      <c r="CO175" s="171"/>
      <c r="CP175" s="171"/>
      <c r="CQ175" s="171"/>
      <c r="CR175" s="171"/>
      <c r="CS175" s="171"/>
      <c r="CT175" s="171"/>
      <c r="CU175" s="171"/>
      <c r="CV175" s="171"/>
      <c r="CW175" s="171"/>
      <c r="CX175" s="171"/>
      <c r="CY175" s="171"/>
      <c r="CZ175" s="171"/>
      <c r="DA175" s="171"/>
      <c r="DB175" s="171"/>
      <c r="DC175" s="171"/>
      <c r="DD175" s="171"/>
      <c r="DE175" s="171"/>
      <c r="DF175" s="171"/>
      <c r="DG175" s="171"/>
      <c r="DH175" s="171"/>
      <c r="DI175" s="171"/>
      <c r="DJ175" s="171"/>
      <c r="DK175" s="171"/>
      <c r="DL175" s="171"/>
      <c r="DM175" s="171"/>
      <c r="DN175" s="171"/>
      <c r="DO175" s="171"/>
      <c r="DP175" s="171"/>
      <c r="DQ175" s="171"/>
      <c r="DR175" s="171"/>
      <c r="DS175" s="171"/>
      <c r="DT175" s="171"/>
      <c r="DU175" s="171"/>
      <c r="DV175" s="171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</row>
    <row r="176">
      <c r="A176" s="170"/>
      <c r="B176" s="170"/>
      <c r="C176" s="170"/>
      <c r="D176" s="170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  <c r="BE176" s="171"/>
      <c r="BF176" s="171"/>
      <c r="BG176" s="171"/>
      <c r="BH176" s="171"/>
      <c r="BI176" s="171"/>
      <c r="BJ176" s="171"/>
      <c r="BK176" s="171"/>
      <c r="BL176" s="171"/>
      <c r="BM176" s="171"/>
      <c r="BN176" s="171"/>
      <c r="BO176" s="171"/>
      <c r="BP176" s="171"/>
      <c r="BQ176" s="171"/>
      <c r="BR176" s="171"/>
      <c r="BS176" s="171"/>
      <c r="BT176" s="171"/>
      <c r="BU176" s="171"/>
      <c r="BV176" s="171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171"/>
      <c r="CI176" s="171"/>
      <c r="CJ176" s="171"/>
      <c r="CK176" s="171"/>
      <c r="CL176" s="171"/>
      <c r="CM176" s="171"/>
      <c r="CN176" s="171"/>
      <c r="CO176" s="171"/>
      <c r="CP176" s="171"/>
      <c r="CQ176" s="171"/>
      <c r="CR176" s="171"/>
      <c r="CS176" s="171"/>
      <c r="CT176" s="171"/>
      <c r="CU176" s="171"/>
      <c r="CV176" s="171"/>
      <c r="CW176" s="171"/>
      <c r="CX176" s="171"/>
      <c r="CY176" s="171"/>
      <c r="CZ176" s="171"/>
      <c r="DA176" s="171"/>
      <c r="DB176" s="171"/>
      <c r="DC176" s="171"/>
      <c r="DD176" s="171"/>
      <c r="DE176" s="171"/>
      <c r="DF176" s="171"/>
      <c r="DG176" s="171"/>
      <c r="DH176" s="171"/>
      <c r="DI176" s="171"/>
      <c r="DJ176" s="171"/>
      <c r="DK176" s="171"/>
      <c r="DL176" s="171"/>
      <c r="DM176" s="171"/>
      <c r="DN176" s="171"/>
      <c r="DO176" s="171"/>
      <c r="DP176" s="171"/>
      <c r="DQ176" s="171"/>
      <c r="DR176" s="171"/>
      <c r="DS176" s="171"/>
      <c r="DT176" s="171"/>
      <c r="DU176" s="171"/>
      <c r="DV176" s="171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</row>
    <row r="177">
      <c r="A177" s="170"/>
      <c r="B177" s="170"/>
      <c r="C177" s="170"/>
      <c r="D177" s="170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1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  <c r="DJ177" s="171"/>
      <c r="DK177" s="171"/>
      <c r="DL177" s="171"/>
      <c r="DM177" s="171"/>
      <c r="DN177" s="171"/>
      <c r="DO177" s="171"/>
      <c r="DP177" s="171"/>
      <c r="DQ177" s="171"/>
      <c r="DR177" s="171"/>
      <c r="DS177" s="171"/>
      <c r="DT177" s="171"/>
      <c r="DU177" s="171"/>
      <c r="DV177" s="171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</row>
    <row r="178">
      <c r="A178" s="170"/>
      <c r="B178" s="170"/>
      <c r="C178" s="170"/>
      <c r="D178" s="170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  <c r="DJ178" s="171"/>
      <c r="DK178" s="171"/>
      <c r="DL178" s="171"/>
      <c r="DM178" s="171"/>
      <c r="DN178" s="171"/>
      <c r="DO178" s="171"/>
      <c r="DP178" s="171"/>
      <c r="DQ178" s="171"/>
      <c r="DR178" s="171"/>
      <c r="DS178" s="171"/>
      <c r="DT178" s="171"/>
      <c r="DU178" s="171"/>
      <c r="DV178" s="171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</row>
    <row r="179">
      <c r="A179" s="170"/>
      <c r="B179" s="170"/>
      <c r="C179" s="170"/>
      <c r="D179" s="170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  <c r="BE179" s="171"/>
      <c r="BF179" s="171"/>
      <c r="BG179" s="171"/>
      <c r="BH179" s="171"/>
      <c r="BI179" s="171"/>
      <c r="BJ179" s="171"/>
      <c r="BK179" s="171"/>
      <c r="BL179" s="171"/>
      <c r="BM179" s="171"/>
      <c r="BN179" s="171"/>
      <c r="BO179" s="171"/>
      <c r="BP179" s="171"/>
      <c r="BQ179" s="171"/>
      <c r="BR179" s="171"/>
      <c r="BS179" s="171"/>
      <c r="BT179" s="171"/>
      <c r="BU179" s="171"/>
      <c r="BV179" s="171"/>
      <c r="BW179" s="171"/>
      <c r="BX179" s="171"/>
      <c r="BY179" s="171"/>
      <c r="BZ179" s="171"/>
      <c r="CA179" s="171"/>
      <c r="CB179" s="171"/>
      <c r="CC179" s="171"/>
      <c r="CD179" s="171"/>
      <c r="CE179" s="171"/>
      <c r="CF179" s="171"/>
      <c r="CG179" s="171"/>
      <c r="CH179" s="171"/>
      <c r="CI179" s="171"/>
      <c r="CJ179" s="171"/>
      <c r="CK179" s="171"/>
      <c r="CL179" s="171"/>
      <c r="CM179" s="171"/>
      <c r="CN179" s="171"/>
      <c r="CO179" s="171"/>
      <c r="CP179" s="171"/>
      <c r="CQ179" s="171"/>
      <c r="CR179" s="171"/>
      <c r="CS179" s="171"/>
      <c r="CT179" s="171"/>
      <c r="CU179" s="171"/>
      <c r="CV179" s="171"/>
      <c r="CW179" s="171"/>
      <c r="CX179" s="171"/>
      <c r="CY179" s="171"/>
      <c r="CZ179" s="171"/>
      <c r="DA179" s="171"/>
      <c r="DB179" s="171"/>
      <c r="DC179" s="171"/>
      <c r="DD179" s="171"/>
      <c r="DE179" s="171"/>
      <c r="DF179" s="171"/>
      <c r="DG179" s="171"/>
      <c r="DH179" s="171"/>
      <c r="DI179" s="171"/>
      <c r="DJ179" s="171"/>
      <c r="DK179" s="171"/>
      <c r="DL179" s="171"/>
      <c r="DM179" s="171"/>
      <c r="DN179" s="171"/>
      <c r="DO179" s="171"/>
      <c r="DP179" s="171"/>
      <c r="DQ179" s="171"/>
      <c r="DR179" s="171"/>
      <c r="DS179" s="171"/>
      <c r="DT179" s="171"/>
      <c r="DU179" s="171"/>
      <c r="DV179" s="171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</row>
    <row r="180">
      <c r="A180" s="170"/>
      <c r="B180" s="170"/>
      <c r="C180" s="17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  <c r="BE180" s="171"/>
      <c r="BF180" s="171"/>
      <c r="BG180" s="171"/>
      <c r="BH180" s="171"/>
      <c r="BI180" s="171"/>
      <c r="BJ180" s="171"/>
      <c r="BK180" s="171"/>
      <c r="BL180" s="171"/>
      <c r="BM180" s="171"/>
      <c r="BN180" s="171"/>
      <c r="BO180" s="171"/>
      <c r="BP180" s="171"/>
      <c r="BQ180" s="171"/>
      <c r="BR180" s="171"/>
      <c r="BS180" s="171"/>
      <c r="BT180" s="171"/>
      <c r="BU180" s="171"/>
      <c r="BV180" s="171"/>
      <c r="BW180" s="171"/>
      <c r="BX180" s="171"/>
      <c r="BY180" s="171"/>
      <c r="BZ180" s="171"/>
      <c r="CA180" s="171"/>
      <c r="CB180" s="171"/>
      <c r="CC180" s="171"/>
      <c r="CD180" s="171"/>
      <c r="CE180" s="171"/>
      <c r="CF180" s="171"/>
      <c r="CG180" s="171"/>
      <c r="CH180" s="171"/>
      <c r="CI180" s="171"/>
      <c r="CJ180" s="171"/>
      <c r="CK180" s="171"/>
      <c r="CL180" s="171"/>
      <c r="CM180" s="171"/>
      <c r="CN180" s="171"/>
      <c r="CO180" s="171"/>
      <c r="CP180" s="171"/>
      <c r="CQ180" s="171"/>
      <c r="CR180" s="171"/>
      <c r="CS180" s="171"/>
      <c r="CT180" s="171"/>
      <c r="CU180" s="171"/>
      <c r="CV180" s="171"/>
      <c r="CW180" s="171"/>
      <c r="CX180" s="171"/>
      <c r="CY180" s="171"/>
      <c r="CZ180" s="171"/>
      <c r="DA180" s="171"/>
      <c r="DB180" s="171"/>
      <c r="DC180" s="171"/>
      <c r="DD180" s="171"/>
      <c r="DE180" s="171"/>
      <c r="DF180" s="171"/>
      <c r="DG180" s="171"/>
      <c r="DH180" s="171"/>
      <c r="DI180" s="171"/>
      <c r="DJ180" s="171"/>
      <c r="DK180" s="171"/>
      <c r="DL180" s="171"/>
      <c r="DM180" s="171"/>
      <c r="DN180" s="171"/>
      <c r="DO180" s="171"/>
      <c r="DP180" s="171"/>
      <c r="DQ180" s="171"/>
      <c r="DR180" s="171"/>
      <c r="DS180" s="171"/>
      <c r="DT180" s="171"/>
      <c r="DU180" s="171"/>
      <c r="DV180" s="171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</row>
    <row r="181">
      <c r="A181" s="170"/>
      <c r="B181" s="170"/>
      <c r="C181" s="170"/>
      <c r="D181" s="170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  <c r="BE181" s="171"/>
      <c r="BF181" s="171"/>
      <c r="BG181" s="171"/>
      <c r="BH181" s="171"/>
      <c r="BI181" s="171"/>
      <c r="BJ181" s="171"/>
      <c r="BK181" s="171"/>
      <c r="BL181" s="171"/>
      <c r="BM181" s="171"/>
      <c r="BN181" s="171"/>
      <c r="BO181" s="171"/>
      <c r="BP181" s="171"/>
      <c r="BQ181" s="171"/>
      <c r="BR181" s="171"/>
      <c r="BS181" s="171"/>
      <c r="BT181" s="171"/>
      <c r="BU181" s="171"/>
      <c r="BV181" s="171"/>
      <c r="BW181" s="171"/>
      <c r="BX181" s="171"/>
      <c r="BY181" s="171"/>
      <c r="BZ181" s="171"/>
      <c r="CA181" s="171"/>
      <c r="CB181" s="171"/>
      <c r="CC181" s="171"/>
      <c r="CD181" s="171"/>
      <c r="CE181" s="171"/>
      <c r="CF181" s="171"/>
      <c r="CG181" s="171"/>
      <c r="CH181" s="171"/>
      <c r="CI181" s="171"/>
      <c r="CJ181" s="171"/>
      <c r="CK181" s="171"/>
      <c r="CL181" s="171"/>
      <c r="CM181" s="171"/>
      <c r="CN181" s="171"/>
      <c r="CO181" s="171"/>
      <c r="CP181" s="171"/>
      <c r="CQ181" s="171"/>
      <c r="CR181" s="171"/>
      <c r="CS181" s="171"/>
      <c r="CT181" s="171"/>
      <c r="CU181" s="171"/>
      <c r="CV181" s="171"/>
      <c r="CW181" s="171"/>
      <c r="CX181" s="171"/>
      <c r="CY181" s="171"/>
      <c r="CZ181" s="171"/>
      <c r="DA181" s="171"/>
      <c r="DB181" s="171"/>
      <c r="DC181" s="171"/>
      <c r="DD181" s="171"/>
      <c r="DE181" s="171"/>
      <c r="DF181" s="171"/>
      <c r="DG181" s="171"/>
      <c r="DH181" s="171"/>
      <c r="DI181" s="171"/>
      <c r="DJ181" s="171"/>
      <c r="DK181" s="171"/>
      <c r="DL181" s="171"/>
      <c r="DM181" s="171"/>
      <c r="DN181" s="171"/>
      <c r="DO181" s="171"/>
      <c r="DP181" s="171"/>
      <c r="DQ181" s="171"/>
      <c r="DR181" s="171"/>
      <c r="DS181" s="171"/>
      <c r="DT181" s="171"/>
      <c r="DU181" s="171"/>
      <c r="DV181" s="171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</row>
    <row r="182">
      <c r="A182" s="170"/>
      <c r="B182" s="170"/>
      <c r="C182" s="170"/>
      <c r="D182" s="170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  <c r="BE182" s="171"/>
      <c r="BF182" s="171"/>
      <c r="BG182" s="171"/>
      <c r="BH182" s="171"/>
      <c r="BI182" s="171"/>
      <c r="BJ182" s="171"/>
      <c r="BK182" s="171"/>
      <c r="BL182" s="171"/>
      <c r="BM182" s="171"/>
      <c r="BN182" s="171"/>
      <c r="BO182" s="171"/>
      <c r="BP182" s="171"/>
      <c r="BQ182" s="171"/>
      <c r="BR182" s="171"/>
      <c r="BS182" s="171"/>
      <c r="BT182" s="171"/>
      <c r="BU182" s="171"/>
      <c r="BV182" s="171"/>
      <c r="BW182" s="171"/>
      <c r="BX182" s="171"/>
      <c r="BY182" s="171"/>
      <c r="BZ182" s="171"/>
      <c r="CA182" s="171"/>
      <c r="CB182" s="171"/>
      <c r="CC182" s="171"/>
      <c r="CD182" s="171"/>
      <c r="CE182" s="171"/>
      <c r="CF182" s="171"/>
      <c r="CG182" s="171"/>
      <c r="CH182" s="171"/>
      <c r="CI182" s="171"/>
      <c r="CJ182" s="171"/>
      <c r="CK182" s="171"/>
      <c r="CL182" s="171"/>
      <c r="CM182" s="171"/>
      <c r="CN182" s="171"/>
      <c r="CO182" s="171"/>
      <c r="CP182" s="171"/>
      <c r="CQ182" s="171"/>
      <c r="CR182" s="171"/>
      <c r="CS182" s="171"/>
      <c r="CT182" s="171"/>
      <c r="CU182" s="171"/>
      <c r="CV182" s="171"/>
      <c r="CW182" s="171"/>
      <c r="CX182" s="171"/>
      <c r="CY182" s="171"/>
      <c r="CZ182" s="171"/>
      <c r="DA182" s="171"/>
      <c r="DB182" s="171"/>
      <c r="DC182" s="171"/>
      <c r="DD182" s="171"/>
      <c r="DE182" s="171"/>
      <c r="DF182" s="171"/>
      <c r="DG182" s="171"/>
      <c r="DH182" s="171"/>
      <c r="DI182" s="171"/>
      <c r="DJ182" s="171"/>
      <c r="DK182" s="171"/>
      <c r="DL182" s="171"/>
      <c r="DM182" s="171"/>
      <c r="DN182" s="171"/>
      <c r="DO182" s="171"/>
      <c r="DP182" s="171"/>
      <c r="DQ182" s="171"/>
      <c r="DR182" s="171"/>
      <c r="DS182" s="171"/>
      <c r="DT182" s="171"/>
      <c r="DU182" s="171"/>
      <c r="DV182" s="171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</row>
    <row r="183">
      <c r="A183" s="170"/>
      <c r="B183" s="170"/>
      <c r="C183" s="170"/>
      <c r="D183" s="170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71"/>
      <c r="BF183" s="171"/>
      <c r="BG183" s="171"/>
      <c r="BH183" s="171"/>
      <c r="BI183" s="171"/>
      <c r="BJ183" s="171"/>
      <c r="BK183" s="171"/>
      <c r="BL183" s="171"/>
      <c r="BM183" s="171"/>
      <c r="BN183" s="171"/>
      <c r="BO183" s="171"/>
      <c r="BP183" s="171"/>
      <c r="BQ183" s="171"/>
      <c r="BR183" s="171"/>
      <c r="BS183" s="171"/>
      <c r="BT183" s="171"/>
      <c r="BU183" s="171"/>
      <c r="BV183" s="171"/>
      <c r="BW183" s="171"/>
      <c r="BX183" s="171"/>
      <c r="BY183" s="171"/>
      <c r="BZ183" s="171"/>
      <c r="CA183" s="171"/>
      <c r="CB183" s="171"/>
      <c r="CC183" s="171"/>
      <c r="CD183" s="171"/>
      <c r="CE183" s="171"/>
      <c r="CF183" s="171"/>
      <c r="CG183" s="171"/>
      <c r="CH183" s="171"/>
      <c r="CI183" s="171"/>
      <c r="CJ183" s="171"/>
      <c r="CK183" s="171"/>
      <c r="CL183" s="171"/>
      <c r="CM183" s="171"/>
      <c r="CN183" s="171"/>
      <c r="CO183" s="171"/>
      <c r="CP183" s="171"/>
      <c r="CQ183" s="171"/>
      <c r="CR183" s="171"/>
      <c r="CS183" s="171"/>
      <c r="CT183" s="171"/>
      <c r="CU183" s="171"/>
      <c r="CV183" s="171"/>
      <c r="CW183" s="171"/>
      <c r="CX183" s="171"/>
      <c r="CY183" s="171"/>
      <c r="CZ183" s="171"/>
      <c r="DA183" s="171"/>
      <c r="DB183" s="171"/>
      <c r="DC183" s="171"/>
      <c r="DD183" s="171"/>
      <c r="DE183" s="171"/>
      <c r="DF183" s="171"/>
      <c r="DG183" s="171"/>
      <c r="DH183" s="171"/>
      <c r="DI183" s="171"/>
      <c r="DJ183" s="171"/>
      <c r="DK183" s="171"/>
      <c r="DL183" s="171"/>
      <c r="DM183" s="171"/>
      <c r="DN183" s="171"/>
      <c r="DO183" s="171"/>
      <c r="DP183" s="171"/>
      <c r="DQ183" s="171"/>
      <c r="DR183" s="171"/>
      <c r="DS183" s="171"/>
      <c r="DT183" s="171"/>
      <c r="DU183" s="171"/>
      <c r="DV183" s="171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</row>
    <row r="184">
      <c r="A184" s="170"/>
      <c r="B184" s="170"/>
      <c r="C184" s="170"/>
      <c r="D184" s="170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  <c r="BE184" s="171"/>
      <c r="BF184" s="171"/>
      <c r="BG184" s="171"/>
      <c r="BH184" s="171"/>
      <c r="BI184" s="171"/>
      <c r="BJ184" s="171"/>
      <c r="BK184" s="171"/>
      <c r="BL184" s="171"/>
      <c r="BM184" s="171"/>
      <c r="BN184" s="171"/>
      <c r="BO184" s="171"/>
      <c r="BP184" s="171"/>
      <c r="BQ184" s="171"/>
      <c r="BR184" s="171"/>
      <c r="BS184" s="171"/>
      <c r="BT184" s="171"/>
      <c r="BU184" s="171"/>
      <c r="BV184" s="171"/>
      <c r="BW184" s="171"/>
      <c r="BX184" s="171"/>
      <c r="BY184" s="171"/>
      <c r="BZ184" s="171"/>
      <c r="CA184" s="171"/>
      <c r="CB184" s="171"/>
      <c r="CC184" s="171"/>
      <c r="CD184" s="171"/>
      <c r="CE184" s="171"/>
      <c r="CF184" s="171"/>
      <c r="CG184" s="171"/>
      <c r="CH184" s="171"/>
      <c r="CI184" s="171"/>
      <c r="CJ184" s="171"/>
      <c r="CK184" s="171"/>
      <c r="CL184" s="171"/>
      <c r="CM184" s="171"/>
      <c r="CN184" s="171"/>
      <c r="CO184" s="171"/>
      <c r="CP184" s="171"/>
      <c r="CQ184" s="171"/>
      <c r="CR184" s="171"/>
      <c r="CS184" s="171"/>
      <c r="CT184" s="171"/>
      <c r="CU184" s="171"/>
      <c r="CV184" s="171"/>
      <c r="CW184" s="171"/>
      <c r="CX184" s="171"/>
      <c r="CY184" s="171"/>
      <c r="CZ184" s="171"/>
      <c r="DA184" s="171"/>
      <c r="DB184" s="171"/>
      <c r="DC184" s="171"/>
      <c r="DD184" s="171"/>
      <c r="DE184" s="171"/>
      <c r="DF184" s="171"/>
      <c r="DG184" s="171"/>
      <c r="DH184" s="171"/>
      <c r="DI184" s="171"/>
      <c r="DJ184" s="171"/>
      <c r="DK184" s="171"/>
      <c r="DL184" s="171"/>
      <c r="DM184" s="171"/>
      <c r="DN184" s="171"/>
      <c r="DO184" s="171"/>
      <c r="DP184" s="171"/>
      <c r="DQ184" s="171"/>
      <c r="DR184" s="171"/>
      <c r="DS184" s="171"/>
      <c r="DT184" s="171"/>
      <c r="DU184" s="171"/>
      <c r="DV184" s="171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</row>
    <row r="185">
      <c r="A185" s="170"/>
      <c r="B185" s="170"/>
      <c r="C185" s="170"/>
      <c r="D185" s="170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  <c r="BE185" s="171"/>
      <c r="BF185" s="171"/>
      <c r="BG185" s="171"/>
      <c r="BH185" s="171"/>
      <c r="BI185" s="171"/>
      <c r="BJ185" s="171"/>
      <c r="BK185" s="171"/>
      <c r="BL185" s="171"/>
      <c r="BM185" s="171"/>
      <c r="BN185" s="171"/>
      <c r="BO185" s="171"/>
      <c r="BP185" s="171"/>
      <c r="BQ185" s="171"/>
      <c r="BR185" s="171"/>
      <c r="BS185" s="171"/>
      <c r="BT185" s="171"/>
      <c r="BU185" s="171"/>
      <c r="BV185" s="171"/>
      <c r="BW185" s="171"/>
      <c r="BX185" s="171"/>
      <c r="BY185" s="171"/>
      <c r="BZ185" s="171"/>
      <c r="CA185" s="171"/>
      <c r="CB185" s="171"/>
      <c r="CC185" s="171"/>
      <c r="CD185" s="171"/>
      <c r="CE185" s="171"/>
      <c r="CF185" s="171"/>
      <c r="CG185" s="171"/>
      <c r="CH185" s="171"/>
      <c r="CI185" s="171"/>
      <c r="CJ185" s="171"/>
      <c r="CK185" s="171"/>
      <c r="CL185" s="171"/>
      <c r="CM185" s="171"/>
      <c r="CN185" s="171"/>
      <c r="CO185" s="171"/>
      <c r="CP185" s="171"/>
      <c r="CQ185" s="171"/>
      <c r="CR185" s="171"/>
      <c r="CS185" s="171"/>
      <c r="CT185" s="171"/>
      <c r="CU185" s="171"/>
      <c r="CV185" s="171"/>
      <c r="CW185" s="171"/>
      <c r="CX185" s="171"/>
      <c r="CY185" s="171"/>
      <c r="CZ185" s="171"/>
      <c r="DA185" s="171"/>
      <c r="DB185" s="171"/>
      <c r="DC185" s="171"/>
      <c r="DD185" s="171"/>
      <c r="DE185" s="171"/>
      <c r="DF185" s="171"/>
      <c r="DG185" s="171"/>
      <c r="DH185" s="171"/>
      <c r="DI185" s="171"/>
      <c r="DJ185" s="171"/>
      <c r="DK185" s="171"/>
      <c r="DL185" s="171"/>
      <c r="DM185" s="171"/>
      <c r="DN185" s="171"/>
      <c r="DO185" s="171"/>
      <c r="DP185" s="171"/>
      <c r="DQ185" s="171"/>
      <c r="DR185" s="171"/>
      <c r="DS185" s="171"/>
      <c r="DT185" s="171"/>
      <c r="DU185" s="171"/>
      <c r="DV185" s="171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</row>
    <row r="186">
      <c r="A186" s="170"/>
      <c r="B186" s="170"/>
      <c r="C186" s="170"/>
      <c r="D186" s="170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  <c r="BB186" s="171"/>
      <c r="BC186" s="171"/>
      <c r="BD186" s="171"/>
      <c r="BE186" s="171"/>
      <c r="BF186" s="171"/>
      <c r="BG186" s="171"/>
      <c r="BH186" s="171"/>
      <c r="BI186" s="171"/>
      <c r="BJ186" s="171"/>
      <c r="BK186" s="171"/>
      <c r="BL186" s="171"/>
      <c r="BM186" s="171"/>
      <c r="BN186" s="171"/>
      <c r="BO186" s="171"/>
      <c r="BP186" s="171"/>
      <c r="BQ186" s="171"/>
      <c r="BR186" s="171"/>
      <c r="BS186" s="171"/>
      <c r="BT186" s="171"/>
      <c r="BU186" s="171"/>
      <c r="BV186" s="171"/>
      <c r="BW186" s="171"/>
      <c r="BX186" s="171"/>
      <c r="BY186" s="171"/>
      <c r="BZ186" s="171"/>
      <c r="CA186" s="171"/>
      <c r="CB186" s="171"/>
      <c r="CC186" s="171"/>
      <c r="CD186" s="171"/>
      <c r="CE186" s="171"/>
      <c r="CF186" s="171"/>
      <c r="CG186" s="171"/>
      <c r="CH186" s="171"/>
      <c r="CI186" s="171"/>
      <c r="CJ186" s="171"/>
      <c r="CK186" s="171"/>
      <c r="CL186" s="171"/>
      <c r="CM186" s="171"/>
      <c r="CN186" s="171"/>
      <c r="CO186" s="171"/>
      <c r="CP186" s="171"/>
      <c r="CQ186" s="171"/>
      <c r="CR186" s="171"/>
      <c r="CS186" s="171"/>
      <c r="CT186" s="171"/>
      <c r="CU186" s="171"/>
      <c r="CV186" s="171"/>
      <c r="CW186" s="171"/>
      <c r="CX186" s="171"/>
      <c r="CY186" s="171"/>
      <c r="CZ186" s="171"/>
      <c r="DA186" s="171"/>
      <c r="DB186" s="171"/>
      <c r="DC186" s="171"/>
      <c r="DD186" s="171"/>
      <c r="DE186" s="171"/>
      <c r="DF186" s="171"/>
      <c r="DG186" s="171"/>
      <c r="DH186" s="171"/>
      <c r="DI186" s="171"/>
      <c r="DJ186" s="171"/>
      <c r="DK186" s="171"/>
      <c r="DL186" s="171"/>
      <c r="DM186" s="171"/>
      <c r="DN186" s="171"/>
      <c r="DO186" s="171"/>
      <c r="DP186" s="171"/>
      <c r="DQ186" s="171"/>
      <c r="DR186" s="171"/>
      <c r="DS186" s="171"/>
      <c r="DT186" s="171"/>
      <c r="DU186" s="171"/>
      <c r="DV186" s="171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</row>
    <row r="187">
      <c r="A187" s="170"/>
      <c r="B187" s="170"/>
      <c r="C187" s="170"/>
      <c r="D187" s="170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  <c r="BB187" s="171"/>
      <c r="BC187" s="171"/>
      <c r="BD187" s="171"/>
      <c r="BE187" s="171"/>
      <c r="BF187" s="171"/>
      <c r="BG187" s="171"/>
      <c r="BH187" s="171"/>
      <c r="BI187" s="171"/>
      <c r="BJ187" s="171"/>
      <c r="BK187" s="171"/>
      <c r="BL187" s="171"/>
      <c r="BM187" s="171"/>
      <c r="BN187" s="171"/>
      <c r="BO187" s="171"/>
      <c r="BP187" s="171"/>
      <c r="BQ187" s="171"/>
      <c r="BR187" s="171"/>
      <c r="BS187" s="171"/>
      <c r="BT187" s="171"/>
      <c r="BU187" s="171"/>
      <c r="BV187" s="171"/>
      <c r="BW187" s="171"/>
      <c r="BX187" s="171"/>
      <c r="BY187" s="171"/>
      <c r="BZ187" s="171"/>
      <c r="CA187" s="171"/>
      <c r="CB187" s="171"/>
      <c r="CC187" s="171"/>
      <c r="CD187" s="171"/>
      <c r="CE187" s="171"/>
      <c r="CF187" s="171"/>
      <c r="CG187" s="171"/>
      <c r="CH187" s="171"/>
      <c r="CI187" s="171"/>
      <c r="CJ187" s="171"/>
      <c r="CK187" s="171"/>
      <c r="CL187" s="171"/>
      <c r="CM187" s="171"/>
      <c r="CN187" s="171"/>
      <c r="CO187" s="171"/>
      <c r="CP187" s="171"/>
      <c r="CQ187" s="171"/>
      <c r="CR187" s="171"/>
      <c r="CS187" s="171"/>
      <c r="CT187" s="171"/>
      <c r="CU187" s="171"/>
      <c r="CV187" s="171"/>
      <c r="CW187" s="171"/>
      <c r="CX187" s="171"/>
      <c r="CY187" s="171"/>
      <c r="CZ187" s="171"/>
      <c r="DA187" s="171"/>
      <c r="DB187" s="171"/>
      <c r="DC187" s="171"/>
      <c r="DD187" s="171"/>
      <c r="DE187" s="171"/>
      <c r="DF187" s="171"/>
      <c r="DG187" s="171"/>
      <c r="DH187" s="171"/>
      <c r="DI187" s="171"/>
      <c r="DJ187" s="171"/>
      <c r="DK187" s="171"/>
      <c r="DL187" s="171"/>
      <c r="DM187" s="171"/>
      <c r="DN187" s="171"/>
      <c r="DO187" s="171"/>
      <c r="DP187" s="171"/>
      <c r="DQ187" s="171"/>
      <c r="DR187" s="171"/>
      <c r="DS187" s="171"/>
      <c r="DT187" s="171"/>
      <c r="DU187" s="171"/>
      <c r="DV187" s="171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</row>
    <row r="188">
      <c r="A188" s="170"/>
      <c r="B188" s="170"/>
      <c r="C188" s="170"/>
      <c r="D188" s="170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1"/>
      <c r="AU188" s="171"/>
      <c r="AV188" s="171"/>
      <c r="AW188" s="171"/>
      <c r="AX188" s="171"/>
      <c r="AY188" s="171"/>
      <c r="AZ188" s="171"/>
      <c r="BA188" s="171"/>
      <c r="BB188" s="171"/>
      <c r="BC188" s="171"/>
      <c r="BD188" s="171"/>
      <c r="BE188" s="171"/>
      <c r="BF188" s="171"/>
      <c r="BG188" s="171"/>
      <c r="BH188" s="171"/>
      <c r="BI188" s="171"/>
      <c r="BJ188" s="171"/>
      <c r="BK188" s="171"/>
      <c r="BL188" s="171"/>
      <c r="BM188" s="171"/>
      <c r="BN188" s="171"/>
      <c r="BO188" s="171"/>
      <c r="BP188" s="171"/>
      <c r="BQ188" s="171"/>
      <c r="BR188" s="171"/>
      <c r="BS188" s="171"/>
      <c r="BT188" s="171"/>
      <c r="BU188" s="171"/>
      <c r="BV188" s="171"/>
      <c r="BW188" s="171"/>
      <c r="BX188" s="171"/>
      <c r="BY188" s="171"/>
      <c r="BZ188" s="171"/>
      <c r="CA188" s="171"/>
      <c r="CB188" s="171"/>
      <c r="CC188" s="171"/>
      <c r="CD188" s="171"/>
      <c r="CE188" s="171"/>
      <c r="CF188" s="171"/>
      <c r="CG188" s="171"/>
      <c r="CH188" s="171"/>
      <c r="CI188" s="171"/>
      <c r="CJ188" s="171"/>
      <c r="CK188" s="171"/>
      <c r="CL188" s="171"/>
      <c r="CM188" s="171"/>
      <c r="CN188" s="171"/>
      <c r="CO188" s="171"/>
      <c r="CP188" s="171"/>
      <c r="CQ188" s="171"/>
      <c r="CR188" s="171"/>
      <c r="CS188" s="171"/>
      <c r="CT188" s="171"/>
      <c r="CU188" s="171"/>
      <c r="CV188" s="171"/>
      <c r="CW188" s="171"/>
      <c r="CX188" s="171"/>
      <c r="CY188" s="171"/>
      <c r="CZ188" s="171"/>
      <c r="DA188" s="171"/>
      <c r="DB188" s="171"/>
      <c r="DC188" s="171"/>
      <c r="DD188" s="171"/>
      <c r="DE188" s="171"/>
      <c r="DF188" s="171"/>
      <c r="DG188" s="171"/>
      <c r="DH188" s="171"/>
      <c r="DI188" s="171"/>
      <c r="DJ188" s="171"/>
      <c r="DK188" s="171"/>
      <c r="DL188" s="171"/>
      <c r="DM188" s="171"/>
      <c r="DN188" s="171"/>
      <c r="DO188" s="171"/>
      <c r="DP188" s="171"/>
      <c r="DQ188" s="171"/>
      <c r="DR188" s="171"/>
      <c r="DS188" s="171"/>
      <c r="DT188" s="171"/>
      <c r="DU188" s="171"/>
      <c r="DV188" s="171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</row>
    <row r="189">
      <c r="A189" s="170"/>
      <c r="B189" s="170"/>
      <c r="C189" s="170"/>
      <c r="D189" s="170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71"/>
      <c r="BD189" s="171"/>
      <c r="BE189" s="171"/>
      <c r="BF189" s="171"/>
      <c r="BG189" s="171"/>
      <c r="BH189" s="171"/>
      <c r="BI189" s="171"/>
      <c r="BJ189" s="171"/>
      <c r="BK189" s="171"/>
      <c r="BL189" s="171"/>
      <c r="BM189" s="171"/>
      <c r="BN189" s="171"/>
      <c r="BO189" s="171"/>
      <c r="BP189" s="171"/>
      <c r="BQ189" s="171"/>
      <c r="BR189" s="171"/>
      <c r="BS189" s="171"/>
      <c r="BT189" s="171"/>
      <c r="BU189" s="171"/>
      <c r="BV189" s="171"/>
      <c r="BW189" s="171"/>
      <c r="BX189" s="171"/>
      <c r="BY189" s="171"/>
      <c r="BZ189" s="171"/>
      <c r="CA189" s="171"/>
      <c r="CB189" s="171"/>
      <c r="CC189" s="171"/>
      <c r="CD189" s="171"/>
      <c r="CE189" s="171"/>
      <c r="CF189" s="171"/>
      <c r="CG189" s="171"/>
      <c r="CH189" s="171"/>
      <c r="CI189" s="171"/>
      <c r="CJ189" s="171"/>
      <c r="CK189" s="171"/>
      <c r="CL189" s="171"/>
      <c r="CM189" s="171"/>
      <c r="CN189" s="171"/>
      <c r="CO189" s="171"/>
      <c r="CP189" s="171"/>
      <c r="CQ189" s="171"/>
      <c r="CR189" s="171"/>
      <c r="CS189" s="171"/>
      <c r="CT189" s="171"/>
      <c r="CU189" s="171"/>
      <c r="CV189" s="171"/>
      <c r="CW189" s="171"/>
      <c r="CX189" s="171"/>
      <c r="CY189" s="171"/>
      <c r="CZ189" s="171"/>
      <c r="DA189" s="171"/>
      <c r="DB189" s="171"/>
      <c r="DC189" s="171"/>
      <c r="DD189" s="171"/>
      <c r="DE189" s="171"/>
      <c r="DF189" s="171"/>
      <c r="DG189" s="171"/>
      <c r="DH189" s="171"/>
      <c r="DI189" s="171"/>
      <c r="DJ189" s="171"/>
      <c r="DK189" s="171"/>
      <c r="DL189" s="171"/>
      <c r="DM189" s="171"/>
      <c r="DN189" s="171"/>
      <c r="DO189" s="171"/>
      <c r="DP189" s="171"/>
      <c r="DQ189" s="171"/>
      <c r="DR189" s="171"/>
      <c r="DS189" s="171"/>
      <c r="DT189" s="171"/>
      <c r="DU189" s="171"/>
      <c r="DV189" s="171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</row>
    <row r="190">
      <c r="A190" s="170"/>
      <c r="B190" s="170"/>
      <c r="C190" s="170"/>
      <c r="D190" s="170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  <c r="BE190" s="171"/>
      <c r="BF190" s="171"/>
      <c r="BG190" s="171"/>
      <c r="BH190" s="171"/>
      <c r="BI190" s="171"/>
      <c r="BJ190" s="171"/>
      <c r="BK190" s="171"/>
      <c r="BL190" s="171"/>
      <c r="BM190" s="171"/>
      <c r="BN190" s="171"/>
      <c r="BO190" s="171"/>
      <c r="BP190" s="171"/>
      <c r="BQ190" s="171"/>
      <c r="BR190" s="171"/>
      <c r="BS190" s="171"/>
      <c r="BT190" s="171"/>
      <c r="BU190" s="171"/>
      <c r="BV190" s="171"/>
      <c r="BW190" s="171"/>
      <c r="BX190" s="171"/>
      <c r="BY190" s="171"/>
      <c r="BZ190" s="171"/>
      <c r="CA190" s="171"/>
      <c r="CB190" s="171"/>
      <c r="CC190" s="171"/>
      <c r="CD190" s="171"/>
      <c r="CE190" s="171"/>
      <c r="CF190" s="171"/>
      <c r="CG190" s="171"/>
      <c r="CH190" s="171"/>
      <c r="CI190" s="171"/>
      <c r="CJ190" s="171"/>
      <c r="CK190" s="171"/>
      <c r="CL190" s="171"/>
      <c r="CM190" s="171"/>
      <c r="CN190" s="171"/>
      <c r="CO190" s="171"/>
      <c r="CP190" s="171"/>
      <c r="CQ190" s="171"/>
      <c r="CR190" s="171"/>
      <c r="CS190" s="171"/>
      <c r="CT190" s="171"/>
      <c r="CU190" s="171"/>
      <c r="CV190" s="171"/>
      <c r="CW190" s="171"/>
      <c r="CX190" s="171"/>
      <c r="CY190" s="171"/>
      <c r="CZ190" s="171"/>
      <c r="DA190" s="171"/>
      <c r="DB190" s="171"/>
      <c r="DC190" s="171"/>
      <c r="DD190" s="171"/>
      <c r="DE190" s="171"/>
      <c r="DF190" s="171"/>
      <c r="DG190" s="171"/>
      <c r="DH190" s="171"/>
      <c r="DI190" s="171"/>
      <c r="DJ190" s="171"/>
      <c r="DK190" s="171"/>
      <c r="DL190" s="171"/>
      <c r="DM190" s="171"/>
      <c r="DN190" s="171"/>
      <c r="DO190" s="171"/>
      <c r="DP190" s="171"/>
      <c r="DQ190" s="171"/>
      <c r="DR190" s="171"/>
      <c r="DS190" s="171"/>
      <c r="DT190" s="171"/>
      <c r="DU190" s="171"/>
      <c r="DV190" s="171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</row>
    <row r="191">
      <c r="A191" s="170"/>
      <c r="B191" s="170"/>
      <c r="C191" s="170"/>
      <c r="D191" s="170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1"/>
      <c r="BB191" s="171"/>
      <c r="BC191" s="171"/>
      <c r="BD191" s="171"/>
      <c r="BE191" s="171"/>
      <c r="BF191" s="171"/>
      <c r="BG191" s="171"/>
      <c r="BH191" s="171"/>
      <c r="BI191" s="171"/>
      <c r="BJ191" s="171"/>
      <c r="BK191" s="171"/>
      <c r="BL191" s="171"/>
      <c r="BM191" s="171"/>
      <c r="BN191" s="171"/>
      <c r="BO191" s="171"/>
      <c r="BP191" s="171"/>
      <c r="BQ191" s="171"/>
      <c r="BR191" s="171"/>
      <c r="BS191" s="171"/>
      <c r="BT191" s="171"/>
      <c r="BU191" s="171"/>
      <c r="BV191" s="171"/>
      <c r="BW191" s="171"/>
      <c r="BX191" s="171"/>
      <c r="BY191" s="171"/>
      <c r="BZ191" s="171"/>
      <c r="CA191" s="171"/>
      <c r="CB191" s="171"/>
      <c r="CC191" s="171"/>
      <c r="CD191" s="171"/>
      <c r="CE191" s="171"/>
      <c r="CF191" s="171"/>
      <c r="CG191" s="171"/>
      <c r="CH191" s="171"/>
      <c r="CI191" s="171"/>
      <c r="CJ191" s="171"/>
      <c r="CK191" s="171"/>
      <c r="CL191" s="171"/>
      <c r="CM191" s="171"/>
      <c r="CN191" s="171"/>
      <c r="CO191" s="171"/>
      <c r="CP191" s="171"/>
      <c r="CQ191" s="171"/>
      <c r="CR191" s="171"/>
      <c r="CS191" s="171"/>
      <c r="CT191" s="171"/>
      <c r="CU191" s="171"/>
      <c r="CV191" s="171"/>
      <c r="CW191" s="171"/>
      <c r="CX191" s="171"/>
      <c r="CY191" s="171"/>
      <c r="CZ191" s="171"/>
      <c r="DA191" s="171"/>
      <c r="DB191" s="171"/>
      <c r="DC191" s="171"/>
      <c r="DD191" s="171"/>
      <c r="DE191" s="171"/>
      <c r="DF191" s="171"/>
      <c r="DG191" s="171"/>
      <c r="DH191" s="171"/>
      <c r="DI191" s="171"/>
      <c r="DJ191" s="171"/>
      <c r="DK191" s="171"/>
      <c r="DL191" s="171"/>
      <c r="DM191" s="171"/>
      <c r="DN191" s="171"/>
      <c r="DO191" s="171"/>
      <c r="DP191" s="171"/>
      <c r="DQ191" s="171"/>
      <c r="DR191" s="171"/>
      <c r="DS191" s="171"/>
      <c r="DT191" s="171"/>
      <c r="DU191" s="171"/>
      <c r="DV191" s="171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</row>
    <row r="192">
      <c r="A192" s="170"/>
      <c r="B192" s="170"/>
      <c r="C192" s="170"/>
      <c r="D192" s="170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  <c r="BE192" s="171"/>
      <c r="BF192" s="171"/>
      <c r="BG192" s="171"/>
      <c r="BH192" s="171"/>
      <c r="BI192" s="171"/>
      <c r="BJ192" s="171"/>
      <c r="BK192" s="171"/>
      <c r="BL192" s="171"/>
      <c r="BM192" s="171"/>
      <c r="BN192" s="171"/>
      <c r="BO192" s="171"/>
      <c r="BP192" s="171"/>
      <c r="BQ192" s="171"/>
      <c r="BR192" s="171"/>
      <c r="BS192" s="171"/>
      <c r="BT192" s="171"/>
      <c r="BU192" s="171"/>
      <c r="BV192" s="171"/>
      <c r="BW192" s="171"/>
      <c r="BX192" s="171"/>
      <c r="BY192" s="171"/>
      <c r="BZ192" s="171"/>
      <c r="CA192" s="171"/>
      <c r="CB192" s="171"/>
      <c r="CC192" s="171"/>
      <c r="CD192" s="171"/>
      <c r="CE192" s="171"/>
      <c r="CF192" s="171"/>
      <c r="CG192" s="171"/>
      <c r="CH192" s="171"/>
      <c r="CI192" s="171"/>
      <c r="CJ192" s="171"/>
      <c r="CK192" s="171"/>
      <c r="CL192" s="171"/>
      <c r="CM192" s="171"/>
      <c r="CN192" s="171"/>
      <c r="CO192" s="171"/>
      <c r="CP192" s="171"/>
      <c r="CQ192" s="171"/>
      <c r="CR192" s="171"/>
      <c r="CS192" s="171"/>
      <c r="CT192" s="171"/>
      <c r="CU192" s="171"/>
      <c r="CV192" s="171"/>
      <c r="CW192" s="171"/>
      <c r="CX192" s="171"/>
      <c r="CY192" s="171"/>
      <c r="CZ192" s="171"/>
      <c r="DA192" s="171"/>
      <c r="DB192" s="171"/>
      <c r="DC192" s="171"/>
      <c r="DD192" s="171"/>
      <c r="DE192" s="171"/>
      <c r="DF192" s="171"/>
      <c r="DG192" s="171"/>
      <c r="DH192" s="171"/>
      <c r="DI192" s="171"/>
      <c r="DJ192" s="171"/>
      <c r="DK192" s="171"/>
      <c r="DL192" s="171"/>
      <c r="DM192" s="171"/>
      <c r="DN192" s="171"/>
      <c r="DO192" s="171"/>
      <c r="DP192" s="171"/>
      <c r="DQ192" s="171"/>
      <c r="DR192" s="171"/>
      <c r="DS192" s="171"/>
      <c r="DT192" s="171"/>
      <c r="DU192" s="171"/>
      <c r="DV192" s="171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</row>
    <row r="193">
      <c r="A193" s="170"/>
      <c r="B193" s="170"/>
      <c r="C193" s="170"/>
      <c r="D193" s="170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1"/>
      <c r="BB193" s="171"/>
      <c r="BC193" s="171"/>
      <c r="BD193" s="171"/>
      <c r="BE193" s="171"/>
      <c r="BF193" s="171"/>
      <c r="BG193" s="171"/>
      <c r="BH193" s="171"/>
      <c r="BI193" s="171"/>
      <c r="BJ193" s="171"/>
      <c r="BK193" s="171"/>
      <c r="BL193" s="171"/>
      <c r="BM193" s="171"/>
      <c r="BN193" s="171"/>
      <c r="BO193" s="171"/>
      <c r="BP193" s="171"/>
      <c r="BQ193" s="171"/>
      <c r="BR193" s="171"/>
      <c r="BS193" s="171"/>
      <c r="BT193" s="171"/>
      <c r="BU193" s="171"/>
      <c r="BV193" s="171"/>
      <c r="BW193" s="171"/>
      <c r="BX193" s="171"/>
      <c r="BY193" s="171"/>
      <c r="BZ193" s="171"/>
      <c r="CA193" s="171"/>
      <c r="CB193" s="171"/>
      <c r="CC193" s="171"/>
      <c r="CD193" s="171"/>
      <c r="CE193" s="171"/>
      <c r="CF193" s="171"/>
      <c r="CG193" s="171"/>
      <c r="CH193" s="171"/>
      <c r="CI193" s="171"/>
      <c r="CJ193" s="171"/>
      <c r="CK193" s="171"/>
      <c r="CL193" s="171"/>
      <c r="CM193" s="171"/>
      <c r="CN193" s="171"/>
      <c r="CO193" s="171"/>
      <c r="CP193" s="171"/>
      <c r="CQ193" s="171"/>
      <c r="CR193" s="171"/>
      <c r="CS193" s="171"/>
      <c r="CT193" s="171"/>
      <c r="CU193" s="171"/>
      <c r="CV193" s="171"/>
      <c r="CW193" s="171"/>
      <c r="CX193" s="171"/>
      <c r="CY193" s="171"/>
      <c r="CZ193" s="171"/>
      <c r="DA193" s="171"/>
      <c r="DB193" s="171"/>
      <c r="DC193" s="171"/>
      <c r="DD193" s="171"/>
      <c r="DE193" s="171"/>
      <c r="DF193" s="171"/>
      <c r="DG193" s="171"/>
      <c r="DH193" s="171"/>
      <c r="DI193" s="171"/>
      <c r="DJ193" s="171"/>
      <c r="DK193" s="171"/>
      <c r="DL193" s="171"/>
      <c r="DM193" s="171"/>
      <c r="DN193" s="171"/>
      <c r="DO193" s="171"/>
      <c r="DP193" s="171"/>
      <c r="DQ193" s="171"/>
      <c r="DR193" s="171"/>
      <c r="DS193" s="171"/>
      <c r="DT193" s="171"/>
      <c r="DU193" s="171"/>
      <c r="DV193" s="171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</row>
    <row r="194">
      <c r="A194" s="170"/>
      <c r="B194" s="170"/>
      <c r="C194" s="170"/>
      <c r="D194" s="170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71"/>
      <c r="BD194" s="171"/>
      <c r="BE194" s="171"/>
      <c r="BF194" s="171"/>
      <c r="BG194" s="171"/>
      <c r="BH194" s="171"/>
      <c r="BI194" s="171"/>
      <c r="BJ194" s="171"/>
      <c r="BK194" s="171"/>
      <c r="BL194" s="171"/>
      <c r="BM194" s="171"/>
      <c r="BN194" s="171"/>
      <c r="BO194" s="171"/>
      <c r="BP194" s="171"/>
      <c r="BQ194" s="171"/>
      <c r="BR194" s="171"/>
      <c r="BS194" s="171"/>
      <c r="BT194" s="171"/>
      <c r="BU194" s="171"/>
      <c r="BV194" s="171"/>
      <c r="BW194" s="171"/>
      <c r="BX194" s="171"/>
      <c r="BY194" s="171"/>
      <c r="BZ194" s="171"/>
      <c r="CA194" s="171"/>
      <c r="CB194" s="171"/>
      <c r="CC194" s="171"/>
      <c r="CD194" s="171"/>
      <c r="CE194" s="171"/>
      <c r="CF194" s="171"/>
      <c r="CG194" s="171"/>
      <c r="CH194" s="171"/>
      <c r="CI194" s="171"/>
      <c r="CJ194" s="171"/>
      <c r="CK194" s="171"/>
      <c r="CL194" s="171"/>
      <c r="CM194" s="171"/>
      <c r="CN194" s="171"/>
      <c r="CO194" s="171"/>
      <c r="CP194" s="171"/>
      <c r="CQ194" s="171"/>
      <c r="CR194" s="171"/>
      <c r="CS194" s="171"/>
      <c r="CT194" s="171"/>
      <c r="CU194" s="171"/>
      <c r="CV194" s="171"/>
      <c r="CW194" s="171"/>
      <c r="CX194" s="171"/>
      <c r="CY194" s="171"/>
      <c r="CZ194" s="171"/>
      <c r="DA194" s="171"/>
      <c r="DB194" s="171"/>
      <c r="DC194" s="171"/>
      <c r="DD194" s="171"/>
      <c r="DE194" s="171"/>
      <c r="DF194" s="171"/>
      <c r="DG194" s="171"/>
      <c r="DH194" s="171"/>
      <c r="DI194" s="171"/>
      <c r="DJ194" s="171"/>
      <c r="DK194" s="171"/>
      <c r="DL194" s="171"/>
      <c r="DM194" s="171"/>
      <c r="DN194" s="171"/>
      <c r="DO194" s="171"/>
      <c r="DP194" s="171"/>
      <c r="DQ194" s="171"/>
      <c r="DR194" s="171"/>
      <c r="DS194" s="171"/>
      <c r="DT194" s="171"/>
      <c r="DU194" s="171"/>
      <c r="DV194" s="171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</row>
    <row r="195">
      <c r="A195" s="170"/>
      <c r="B195" s="170"/>
      <c r="C195" s="170"/>
      <c r="D195" s="170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1"/>
      <c r="BR195" s="171"/>
      <c r="BS195" s="171"/>
      <c r="BT195" s="171"/>
      <c r="BU195" s="171"/>
      <c r="BV195" s="171"/>
      <c r="BW195" s="171"/>
      <c r="BX195" s="171"/>
      <c r="BY195" s="171"/>
      <c r="BZ195" s="171"/>
      <c r="CA195" s="171"/>
      <c r="CB195" s="171"/>
      <c r="CC195" s="171"/>
      <c r="CD195" s="171"/>
      <c r="CE195" s="171"/>
      <c r="CF195" s="171"/>
      <c r="CG195" s="171"/>
      <c r="CH195" s="171"/>
      <c r="CI195" s="171"/>
      <c r="CJ195" s="171"/>
      <c r="CK195" s="171"/>
      <c r="CL195" s="171"/>
      <c r="CM195" s="171"/>
      <c r="CN195" s="171"/>
      <c r="CO195" s="171"/>
      <c r="CP195" s="171"/>
      <c r="CQ195" s="171"/>
      <c r="CR195" s="171"/>
      <c r="CS195" s="171"/>
      <c r="CT195" s="171"/>
      <c r="CU195" s="171"/>
      <c r="CV195" s="171"/>
      <c r="CW195" s="171"/>
      <c r="CX195" s="171"/>
      <c r="CY195" s="171"/>
      <c r="CZ195" s="171"/>
      <c r="DA195" s="171"/>
      <c r="DB195" s="171"/>
      <c r="DC195" s="171"/>
      <c r="DD195" s="171"/>
      <c r="DE195" s="171"/>
      <c r="DF195" s="171"/>
      <c r="DG195" s="171"/>
      <c r="DH195" s="171"/>
      <c r="DI195" s="171"/>
      <c r="DJ195" s="171"/>
      <c r="DK195" s="171"/>
      <c r="DL195" s="171"/>
      <c r="DM195" s="171"/>
      <c r="DN195" s="171"/>
      <c r="DO195" s="171"/>
      <c r="DP195" s="171"/>
      <c r="DQ195" s="171"/>
      <c r="DR195" s="171"/>
      <c r="DS195" s="171"/>
      <c r="DT195" s="171"/>
      <c r="DU195" s="171"/>
      <c r="DV195" s="171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</row>
    <row r="196">
      <c r="A196" s="170"/>
      <c r="B196" s="170"/>
      <c r="C196" s="170"/>
      <c r="D196" s="170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1"/>
      <c r="BL196" s="171"/>
      <c r="BM196" s="171"/>
      <c r="BN196" s="171"/>
      <c r="BO196" s="171"/>
      <c r="BP196" s="171"/>
      <c r="BQ196" s="171"/>
      <c r="BR196" s="171"/>
      <c r="BS196" s="171"/>
      <c r="BT196" s="171"/>
      <c r="BU196" s="171"/>
      <c r="BV196" s="171"/>
      <c r="BW196" s="171"/>
      <c r="BX196" s="171"/>
      <c r="BY196" s="171"/>
      <c r="BZ196" s="171"/>
      <c r="CA196" s="171"/>
      <c r="CB196" s="171"/>
      <c r="CC196" s="171"/>
      <c r="CD196" s="171"/>
      <c r="CE196" s="171"/>
      <c r="CF196" s="171"/>
      <c r="CG196" s="171"/>
      <c r="CH196" s="171"/>
      <c r="CI196" s="171"/>
      <c r="CJ196" s="171"/>
      <c r="CK196" s="171"/>
      <c r="CL196" s="171"/>
      <c r="CM196" s="171"/>
      <c r="CN196" s="171"/>
      <c r="CO196" s="171"/>
      <c r="CP196" s="171"/>
      <c r="CQ196" s="171"/>
      <c r="CR196" s="171"/>
      <c r="CS196" s="171"/>
      <c r="CT196" s="171"/>
      <c r="CU196" s="171"/>
      <c r="CV196" s="171"/>
      <c r="CW196" s="171"/>
      <c r="CX196" s="171"/>
      <c r="CY196" s="171"/>
      <c r="CZ196" s="171"/>
      <c r="DA196" s="171"/>
      <c r="DB196" s="171"/>
      <c r="DC196" s="171"/>
      <c r="DD196" s="171"/>
      <c r="DE196" s="171"/>
      <c r="DF196" s="171"/>
      <c r="DG196" s="171"/>
      <c r="DH196" s="171"/>
      <c r="DI196" s="171"/>
      <c r="DJ196" s="171"/>
      <c r="DK196" s="171"/>
      <c r="DL196" s="171"/>
      <c r="DM196" s="171"/>
      <c r="DN196" s="171"/>
      <c r="DO196" s="171"/>
      <c r="DP196" s="171"/>
      <c r="DQ196" s="171"/>
      <c r="DR196" s="171"/>
      <c r="DS196" s="171"/>
      <c r="DT196" s="171"/>
      <c r="DU196" s="171"/>
      <c r="DV196" s="171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</row>
    <row r="197">
      <c r="A197" s="170"/>
      <c r="B197" s="170"/>
      <c r="C197" s="170"/>
      <c r="D197" s="170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  <c r="BM197" s="171"/>
      <c r="BN197" s="171"/>
      <c r="BO197" s="171"/>
      <c r="BP197" s="171"/>
      <c r="BQ197" s="171"/>
      <c r="BR197" s="171"/>
      <c r="BS197" s="171"/>
      <c r="BT197" s="171"/>
      <c r="BU197" s="171"/>
      <c r="BV197" s="171"/>
      <c r="BW197" s="171"/>
      <c r="BX197" s="171"/>
      <c r="BY197" s="171"/>
      <c r="BZ197" s="171"/>
      <c r="CA197" s="171"/>
      <c r="CB197" s="171"/>
      <c r="CC197" s="171"/>
      <c r="CD197" s="171"/>
      <c r="CE197" s="171"/>
      <c r="CF197" s="171"/>
      <c r="CG197" s="171"/>
      <c r="CH197" s="171"/>
      <c r="CI197" s="171"/>
      <c r="CJ197" s="171"/>
      <c r="CK197" s="171"/>
      <c r="CL197" s="171"/>
      <c r="CM197" s="171"/>
      <c r="CN197" s="171"/>
      <c r="CO197" s="171"/>
      <c r="CP197" s="171"/>
      <c r="CQ197" s="171"/>
      <c r="CR197" s="171"/>
      <c r="CS197" s="171"/>
      <c r="CT197" s="171"/>
      <c r="CU197" s="171"/>
      <c r="CV197" s="171"/>
      <c r="CW197" s="171"/>
      <c r="CX197" s="171"/>
      <c r="CY197" s="171"/>
      <c r="CZ197" s="171"/>
      <c r="DA197" s="171"/>
      <c r="DB197" s="171"/>
      <c r="DC197" s="171"/>
      <c r="DD197" s="171"/>
      <c r="DE197" s="171"/>
      <c r="DF197" s="171"/>
      <c r="DG197" s="171"/>
      <c r="DH197" s="171"/>
      <c r="DI197" s="171"/>
      <c r="DJ197" s="171"/>
      <c r="DK197" s="171"/>
      <c r="DL197" s="171"/>
      <c r="DM197" s="171"/>
      <c r="DN197" s="171"/>
      <c r="DO197" s="171"/>
      <c r="DP197" s="171"/>
      <c r="DQ197" s="171"/>
      <c r="DR197" s="171"/>
      <c r="DS197" s="171"/>
      <c r="DT197" s="171"/>
      <c r="DU197" s="171"/>
      <c r="DV197" s="171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</row>
    <row r="198">
      <c r="A198" s="170"/>
      <c r="B198" s="170"/>
      <c r="C198" s="170"/>
      <c r="D198" s="170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1"/>
      <c r="BL198" s="171"/>
      <c r="BM198" s="171"/>
      <c r="BN198" s="171"/>
      <c r="BO198" s="171"/>
      <c r="BP198" s="171"/>
      <c r="BQ198" s="171"/>
      <c r="BR198" s="171"/>
      <c r="BS198" s="171"/>
      <c r="BT198" s="171"/>
      <c r="BU198" s="171"/>
      <c r="BV198" s="171"/>
      <c r="BW198" s="171"/>
      <c r="BX198" s="171"/>
      <c r="BY198" s="171"/>
      <c r="BZ198" s="171"/>
      <c r="CA198" s="171"/>
      <c r="CB198" s="171"/>
      <c r="CC198" s="171"/>
      <c r="CD198" s="171"/>
      <c r="CE198" s="171"/>
      <c r="CF198" s="171"/>
      <c r="CG198" s="171"/>
      <c r="CH198" s="171"/>
      <c r="CI198" s="171"/>
      <c r="CJ198" s="171"/>
      <c r="CK198" s="171"/>
      <c r="CL198" s="171"/>
      <c r="CM198" s="171"/>
      <c r="CN198" s="171"/>
      <c r="CO198" s="171"/>
      <c r="CP198" s="171"/>
      <c r="CQ198" s="171"/>
      <c r="CR198" s="171"/>
      <c r="CS198" s="171"/>
      <c r="CT198" s="171"/>
      <c r="CU198" s="171"/>
      <c r="CV198" s="171"/>
      <c r="CW198" s="171"/>
      <c r="CX198" s="171"/>
      <c r="CY198" s="171"/>
      <c r="CZ198" s="171"/>
      <c r="DA198" s="171"/>
      <c r="DB198" s="171"/>
      <c r="DC198" s="171"/>
      <c r="DD198" s="171"/>
      <c r="DE198" s="171"/>
      <c r="DF198" s="171"/>
      <c r="DG198" s="171"/>
      <c r="DH198" s="171"/>
      <c r="DI198" s="171"/>
      <c r="DJ198" s="171"/>
      <c r="DK198" s="171"/>
      <c r="DL198" s="171"/>
      <c r="DM198" s="171"/>
      <c r="DN198" s="171"/>
      <c r="DO198" s="171"/>
      <c r="DP198" s="171"/>
      <c r="DQ198" s="171"/>
      <c r="DR198" s="171"/>
      <c r="DS198" s="171"/>
      <c r="DT198" s="171"/>
      <c r="DU198" s="171"/>
      <c r="DV198" s="171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</row>
    <row r="199">
      <c r="A199" s="170"/>
      <c r="B199" s="170"/>
      <c r="C199" s="170"/>
      <c r="D199" s="170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  <c r="BE199" s="171"/>
      <c r="BF199" s="171"/>
      <c r="BG199" s="171"/>
      <c r="BH199" s="171"/>
      <c r="BI199" s="171"/>
      <c r="BJ199" s="171"/>
      <c r="BK199" s="171"/>
      <c r="BL199" s="171"/>
      <c r="BM199" s="171"/>
      <c r="BN199" s="171"/>
      <c r="BO199" s="171"/>
      <c r="BP199" s="171"/>
      <c r="BQ199" s="171"/>
      <c r="BR199" s="171"/>
      <c r="BS199" s="171"/>
      <c r="BT199" s="171"/>
      <c r="BU199" s="171"/>
      <c r="BV199" s="171"/>
      <c r="BW199" s="171"/>
      <c r="BX199" s="171"/>
      <c r="BY199" s="171"/>
      <c r="BZ199" s="171"/>
      <c r="CA199" s="171"/>
      <c r="CB199" s="171"/>
      <c r="CC199" s="171"/>
      <c r="CD199" s="171"/>
      <c r="CE199" s="171"/>
      <c r="CF199" s="171"/>
      <c r="CG199" s="171"/>
      <c r="CH199" s="171"/>
      <c r="CI199" s="171"/>
      <c r="CJ199" s="171"/>
      <c r="CK199" s="171"/>
      <c r="CL199" s="171"/>
      <c r="CM199" s="171"/>
      <c r="CN199" s="171"/>
      <c r="CO199" s="171"/>
      <c r="CP199" s="171"/>
      <c r="CQ199" s="171"/>
      <c r="CR199" s="171"/>
      <c r="CS199" s="171"/>
      <c r="CT199" s="171"/>
      <c r="CU199" s="171"/>
      <c r="CV199" s="171"/>
      <c r="CW199" s="171"/>
      <c r="CX199" s="171"/>
      <c r="CY199" s="171"/>
      <c r="CZ199" s="171"/>
      <c r="DA199" s="171"/>
      <c r="DB199" s="171"/>
      <c r="DC199" s="171"/>
      <c r="DD199" s="171"/>
      <c r="DE199" s="171"/>
      <c r="DF199" s="171"/>
      <c r="DG199" s="171"/>
      <c r="DH199" s="171"/>
      <c r="DI199" s="171"/>
      <c r="DJ199" s="171"/>
      <c r="DK199" s="171"/>
      <c r="DL199" s="171"/>
      <c r="DM199" s="171"/>
      <c r="DN199" s="171"/>
      <c r="DO199" s="171"/>
      <c r="DP199" s="171"/>
      <c r="DQ199" s="171"/>
      <c r="DR199" s="171"/>
      <c r="DS199" s="171"/>
      <c r="DT199" s="171"/>
      <c r="DU199" s="171"/>
      <c r="DV199" s="171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</row>
    <row r="200">
      <c r="A200" s="170"/>
      <c r="B200" s="170"/>
      <c r="C200" s="170"/>
      <c r="D200" s="170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  <c r="BE200" s="171"/>
      <c r="BF200" s="171"/>
      <c r="BG200" s="171"/>
      <c r="BH200" s="171"/>
      <c r="BI200" s="171"/>
      <c r="BJ200" s="171"/>
      <c r="BK200" s="171"/>
      <c r="BL200" s="171"/>
      <c r="BM200" s="171"/>
      <c r="BN200" s="171"/>
      <c r="BO200" s="171"/>
      <c r="BP200" s="171"/>
      <c r="BQ200" s="171"/>
      <c r="BR200" s="171"/>
      <c r="BS200" s="171"/>
      <c r="BT200" s="171"/>
      <c r="BU200" s="171"/>
      <c r="BV200" s="171"/>
      <c r="BW200" s="171"/>
      <c r="BX200" s="171"/>
      <c r="BY200" s="171"/>
      <c r="BZ200" s="171"/>
      <c r="CA200" s="171"/>
      <c r="CB200" s="171"/>
      <c r="CC200" s="171"/>
      <c r="CD200" s="171"/>
      <c r="CE200" s="171"/>
      <c r="CF200" s="171"/>
      <c r="CG200" s="171"/>
      <c r="CH200" s="171"/>
      <c r="CI200" s="171"/>
      <c r="CJ200" s="171"/>
      <c r="CK200" s="171"/>
      <c r="CL200" s="171"/>
      <c r="CM200" s="171"/>
      <c r="CN200" s="171"/>
      <c r="CO200" s="171"/>
      <c r="CP200" s="171"/>
      <c r="CQ200" s="171"/>
      <c r="CR200" s="171"/>
      <c r="CS200" s="171"/>
      <c r="CT200" s="171"/>
      <c r="CU200" s="171"/>
      <c r="CV200" s="171"/>
      <c r="CW200" s="171"/>
      <c r="CX200" s="171"/>
      <c r="CY200" s="171"/>
      <c r="CZ200" s="171"/>
      <c r="DA200" s="171"/>
      <c r="DB200" s="171"/>
      <c r="DC200" s="171"/>
      <c r="DD200" s="171"/>
      <c r="DE200" s="171"/>
      <c r="DF200" s="171"/>
      <c r="DG200" s="171"/>
      <c r="DH200" s="171"/>
      <c r="DI200" s="171"/>
      <c r="DJ200" s="171"/>
      <c r="DK200" s="171"/>
      <c r="DL200" s="171"/>
      <c r="DM200" s="171"/>
      <c r="DN200" s="171"/>
      <c r="DO200" s="171"/>
      <c r="DP200" s="171"/>
      <c r="DQ200" s="171"/>
      <c r="DR200" s="171"/>
      <c r="DS200" s="171"/>
      <c r="DT200" s="171"/>
      <c r="DU200" s="171"/>
      <c r="DV200" s="171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</row>
    <row r="201">
      <c r="A201" s="170"/>
      <c r="B201" s="170"/>
      <c r="C201" s="170"/>
      <c r="D201" s="170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71"/>
      <c r="BO201" s="171"/>
      <c r="BP201" s="171"/>
      <c r="BQ201" s="171"/>
      <c r="BR201" s="171"/>
      <c r="BS201" s="171"/>
      <c r="BT201" s="171"/>
      <c r="BU201" s="171"/>
      <c r="BV201" s="171"/>
      <c r="BW201" s="171"/>
      <c r="BX201" s="171"/>
      <c r="BY201" s="171"/>
      <c r="BZ201" s="171"/>
      <c r="CA201" s="171"/>
      <c r="CB201" s="171"/>
      <c r="CC201" s="171"/>
      <c r="CD201" s="171"/>
      <c r="CE201" s="171"/>
      <c r="CF201" s="171"/>
      <c r="CG201" s="171"/>
      <c r="CH201" s="171"/>
      <c r="CI201" s="171"/>
      <c r="CJ201" s="171"/>
      <c r="CK201" s="171"/>
      <c r="CL201" s="171"/>
      <c r="CM201" s="171"/>
      <c r="CN201" s="171"/>
      <c r="CO201" s="171"/>
      <c r="CP201" s="171"/>
      <c r="CQ201" s="171"/>
      <c r="CR201" s="171"/>
      <c r="CS201" s="171"/>
      <c r="CT201" s="171"/>
      <c r="CU201" s="171"/>
      <c r="CV201" s="171"/>
      <c r="CW201" s="171"/>
      <c r="CX201" s="171"/>
      <c r="CY201" s="171"/>
      <c r="CZ201" s="171"/>
      <c r="DA201" s="171"/>
      <c r="DB201" s="171"/>
      <c r="DC201" s="171"/>
      <c r="DD201" s="171"/>
      <c r="DE201" s="171"/>
      <c r="DF201" s="171"/>
      <c r="DG201" s="171"/>
      <c r="DH201" s="171"/>
      <c r="DI201" s="171"/>
      <c r="DJ201" s="171"/>
      <c r="DK201" s="171"/>
      <c r="DL201" s="171"/>
      <c r="DM201" s="171"/>
      <c r="DN201" s="171"/>
      <c r="DO201" s="171"/>
      <c r="DP201" s="171"/>
      <c r="DQ201" s="171"/>
      <c r="DR201" s="171"/>
      <c r="DS201" s="171"/>
      <c r="DT201" s="171"/>
      <c r="DU201" s="171"/>
      <c r="DV201" s="171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</row>
    <row r="202">
      <c r="A202" s="170"/>
      <c r="B202" s="170"/>
      <c r="C202" s="170"/>
      <c r="D202" s="170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  <c r="BE202" s="171"/>
      <c r="BF202" s="171"/>
      <c r="BG202" s="171"/>
      <c r="BH202" s="171"/>
      <c r="BI202" s="171"/>
      <c r="BJ202" s="171"/>
      <c r="BK202" s="171"/>
      <c r="BL202" s="171"/>
      <c r="BM202" s="171"/>
      <c r="BN202" s="171"/>
      <c r="BO202" s="171"/>
      <c r="BP202" s="171"/>
      <c r="BQ202" s="171"/>
      <c r="BR202" s="171"/>
      <c r="BS202" s="171"/>
      <c r="BT202" s="171"/>
      <c r="BU202" s="171"/>
      <c r="BV202" s="171"/>
      <c r="BW202" s="171"/>
      <c r="BX202" s="171"/>
      <c r="BY202" s="171"/>
      <c r="BZ202" s="171"/>
      <c r="CA202" s="171"/>
      <c r="CB202" s="171"/>
      <c r="CC202" s="171"/>
      <c r="CD202" s="171"/>
      <c r="CE202" s="171"/>
      <c r="CF202" s="171"/>
      <c r="CG202" s="171"/>
      <c r="CH202" s="171"/>
      <c r="CI202" s="171"/>
      <c r="CJ202" s="171"/>
      <c r="CK202" s="171"/>
      <c r="CL202" s="171"/>
      <c r="CM202" s="171"/>
      <c r="CN202" s="171"/>
      <c r="CO202" s="171"/>
      <c r="CP202" s="171"/>
      <c r="CQ202" s="171"/>
      <c r="CR202" s="171"/>
      <c r="CS202" s="171"/>
      <c r="CT202" s="171"/>
      <c r="CU202" s="171"/>
      <c r="CV202" s="171"/>
      <c r="CW202" s="171"/>
      <c r="CX202" s="171"/>
      <c r="CY202" s="171"/>
      <c r="CZ202" s="171"/>
      <c r="DA202" s="171"/>
      <c r="DB202" s="171"/>
      <c r="DC202" s="171"/>
      <c r="DD202" s="171"/>
      <c r="DE202" s="171"/>
      <c r="DF202" s="171"/>
      <c r="DG202" s="171"/>
      <c r="DH202" s="171"/>
      <c r="DI202" s="171"/>
      <c r="DJ202" s="171"/>
      <c r="DK202" s="171"/>
      <c r="DL202" s="171"/>
      <c r="DM202" s="171"/>
      <c r="DN202" s="171"/>
      <c r="DO202" s="171"/>
      <c r="DP202" s="171"/>
      <c r="DQ202" s="171"/>
      <c r="DR202" s="171"/>
      <c r="DS202" s="171"/>
      <c r="DT202" s="171"/>
      <c r="DU202" s="171"/>
      <c r="DV202" s="171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</row>
    <row r="203">
      <c r="A203" s="170"/>
      <c r="B203" s="170"/>
      <c r="C203" s="170"/>
      <c r="D203" s="170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1"/>
      <c r="BB203" s="171"/>
      <c r="BC203" s="171"/>
      <c r="BD203" s="171"/>
      <c r="BE203" s="171"/>
      <c r="BF203" s="171"/>
      <c r="BG203" s="171"/>
      <c r="BH203" s="171"/>
      <c r="BI203" s="171"/>
      <c r="BJ203" s="171"/>
      <c r="BK203" s="171"/>
      <c r="BL203" s="171"/>
      <c r="BM203" s="171"/>
      <c r="BN203" s="171"/>
      <c r="BO203" s="171"/>
      <c r="BP203" s="171"/>
      <c r="BQ203" s="171"/>
      <c r="BR203" s="171"/>
      <c r="BS203" s="171"/>
      <c r="BT203" s="171"/>
      <c r="BU203" s="171"/>
      <c r="BV203" s="171"/>
      <c r="BW203" s="171"/>
      <c r="BX203" s="171"/>
      <c r="BY203" s="171"/>
      <c r="BZ203" s="171"/>
      <c r="CA203" s="171"/>
      <c r="CB203" s="171"/>
      <c r="CC203" s="171"/>
      <c r="CD203" s="171"/>
      <c r="CE203" s="171"/>
      <c r="CF203" s="171"/>
      <c r="CG203" s="171"/>
      <c r="CH203" s="171"/>
      <c r="CI203" s="171"/>
      <c r="CJ203" s="171"/>
      <c r="CK203" s="171"/>
      <c r="CL203" s="171"/>
      <c r="CM203" s="171"/>
      <c r="CN203" s="171"/>
      <c r="CO203" s="171"/>
      <c r="CP203" s="171"/>
      <c r="CQ203" s="171"/>
      <c r="CR203" s="171"/>
      <c r="CS203" s="171"/>
      <c r="CT203" s="171"/>
      <c r="CU203" s="171"/>
      <c r="CV203" s="171"/>
      <c r="CW203" s="171"/>
      <c r="CX203" s="171"/>
      <c r="CY203" s="171"/>
      <c r="CZ203" s="171"/>
      <c r="DA203" s="171"/>
      <c r="DB203" s="171"/>
      <c r="DC203" s="171"/>
      <c r="DD203" s="171"/>
      <c r="DE203" s="171"/>
      <c r="DF203" s="171"/>
      <c r="DG203" s="171"/>
      <c r="DH203" s="171"/>
      <c r="DI203" s="171"/>
      <c r="DJ203" s="171"/>
      <c r="DK203" s="171"/>
      <c r="DL203" s="171"/>
      <c r="DM203" s="171"/>
      <c r="DN203" s="171"/>
      <c r="DO203" s="171"/>
      <c r="DP203" s="171"/>
      <c r="DQ203" s="171"/>
      <c r="DR203" s="171"/>
      <c r="DS203" s="171"/>
      <c r="DT203" s="171"/>
      <c r="DU203" s="171"/>
      <c r="DV203" s="171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</row>
    <row r="204">
      <c r="A204" s="170"/>
      <c r="B204" s="170"/>
      <c r="C204" s="17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  <c r="BE204" s="171"/>
      <c r="BF204" s="171"/>
      <c r="BG204" s="171"/>
      <c r="BH204" s="171"/>
      <c r="BI204" s="171"/>
      <c r="BJ204" s="171"/>
      <c r="BK204" s="171"/>
      <c r="BL204" s="171"/>
      <c r="BM204" s="171"/>
      <c r="BN204" s="171"/>
      <c r="BO204" s="171"/>
      <c r="BP204" s="171"/>
      <c r="BQ204" s="171"/>
      <c r="BR204" s="171"/>
      <c r="BS204" s="171"/>
      <c r="BT204" s="171"/>
      <c r="BU204" s="171"/>
      <c r="BV204" s="171"/>
      <c r="BW204" s="171"/>
      <c r="BX204" s="171"/>
      <c r="BY204" s="171"/>
      <c r="BZ204" s="171"/>
      <c r="CA204" s="171"/>
      <c r="CB204" s="171"/>
      <c r="CC204" s="171"/>
      <c r="CD204" s="171"/>
      <c r="CE204" s="171"/>
      <c r="CF204" s="171"/>
      <c r="CG204" s="171"/>
      <c r="CH204" s="171"/>
      <c r="CI204" s="171"/>
      <c r="CJ204" s="171"/>
      <c r="CK204" s="171"/>
      <c r="CL204" s="171"/>
      <c r="CM204" s="171"/>
      <c r="CN204" s="171"/>
      <c r="CO204" s="171"/>
      <c r="CP204" s="171"/>
      <c r="CQ204" s="171"/>
      <c r="CR204" s="171"/>
      <c r="CS204" s="171"/>
      <c r="CT204" s="171"/>
      <c r="CU204" s="171"/>
      <c r="CV204" s="171"/>
      <c r="CW204" s="171"/>
      <c r="CX204" s="171"/>
      <c r="CY204" s="171"/>
      <c r="CZ204" s="171"/>
      <c r="DA204" s="171"/>
      <c r="DB204" s="171"/>
      <c r="DC204" s="171"/>
      <c r="DD204" s="171"/>
      <c r="DE204" s="171"/>
      <c r="DF204" s="171"/>
      <c r="DG204" s="171"/>
      <c r="DH204" s="171"/>
      <c r="DI204" s="171"/>
      <c r="DJ204" s="171"/>
      <c r="DK204" s="171"/>
      <c r="DL204" s="171"/>
      <c r="DM204" s="171"/>
      <c r="DN204" s="171"/>
      <c r="DO204" s="171"/>
      <c r="DP204" s="171"/>
      <c r="DQ204" s="171"/>
      <c r="DR204" s="171"/>
      <c r="DS204" s="171"/>
      <c r="DT204" s="171"/>
      <c r="DU204" s="171"/>
      <c r="DV204" s="171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</row>
    <row r="205">
      <c r="A205" s="170"/>
      <c r="B205" s="170"/>
      <c r="C205" s="170"/>
      <c r="D205" s="170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  <c r="BE205" s="171"/>
      <c r="BF205" s="171"/>
      <c r="BG205" s="171"/>
      <c r="BH205" s="171"/>
      <c r="BI205" s="171"/>
      <c r="BJ205" s="171"/>
      <c r="BK205" s="171"/>
      <c r="BL205" s="171"/>
      <c r="BM205" s="171"/>
      <c r="BN205" s="171"/>
      <c r="BO205" s="171"/>
      <c r="BP205" s="171"/>
      <c r="BQ205" s="171"/>
      <c r="BR205" s="171"/>
      <c r="BS205" s="171"/>
      <c r="BT205" s="171"/>
      <c r="BU205" s="171"/>
      <c r="BV205" s="171"/>
      <c r="BW205" s="171"/>
      <c r="BX205" s="171"/>
      <c r="BY205" s="171"/>
      <c r="BZ205" s="171"/>
      <c r="CA205" s="171"/>
      <c r="CB205" s="171"/>
      <c r="CC205" s="171"/>
      <c r="CD205" s="171"/>
      <c r="CE205" s="171"/>
      <c r="CF205" s="171"/>
      <c r="CG205" s="171"/>
      <c r="CH205" s="171"/>
      <c r="CI205" s="171"/>
      <c r="CJ205" s="171"/>
      <c r="CK205" s="171"/>
      <c r="CL205" s="171"/>
      <c r="CM205" s="171"/>
      <c r="CN205" s="171"/>
      <c r="CO205" s="171"/>
      <c r="CP205" s="171"/>
      <c r="CQ205" s="171"/>
      <c r="CR205" s="171"/>
      <c r="CS205" s="171"/>
      <c r="CT205" s="171"/>
      <c r="CU205" s="171"/>
      <c r="CV205" s="171"/>
      <c r="CW205" s="171"/>
      <c r="CX205" s="171"/>
      <c r="CY205" s="171"/>
      <c r="CZ205" s="171"/>
      <c r="DA205" s="171"/>
      <c r="DB205" s="171"/>
      <c r="DC205" s="171"/>
      <c r="DD205" s="171"/>
      <c r="DE205" s="171"/>
      <c r="DF205" s="171"/>
      <c r="DG205" s="171"/>
      <c r="DH205" s="171"/>
      <c r="DI205" s="171"/>
      <c r="DJ205" s="171"/>
      <c r="DK205" s="171"/>
      <c r="DL205" s="171"/>
      <c r="DM205" s="171"/>
      <c r="DN205" s="171"/>
      <c r="DO205" s="171"/>
      <c r="DP205" s="171"/>
      <c r="DQ205" s="171"/>
      <c r="DR205" s="171"/>
      <c r="DS205" s="171"/>
      <c r="DT205" s="171"/>
      <c r="DU205" s="171"/>
      <c r="DV205" s="171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</row>
    <row r="206">
      <c r="A206" s="170"/>
      <c r="B206" s="170"/>
      <c r="C206" s="170"/>
      <c r="D206" s="170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  <c r="BE206" s="171"/>
      <c r="BF206" s="171"/>
      <c r="BG206" s="171"/>
      <c r="BH206" s="171"/>
      <c r="BI206" s="171"/>
      <c r="BJ206" s="171"/>
      <c r="BK206" s="171"/>
      <c r="BL206" s="171"/>
      <c r="BM206" s="171"/>
      <c r="BN206" s="171"/>
      <c r="BO206" s="171"/>
      <c r="BP206" s="171"/>
      <c r="BQ206" s="171"/>
      <c r="BR206" s="171"/>
      <c r="BS206" s="171"/>
      <c r="BT206" s="171"/>
      <c r="BU206" s="171"/>
      <c r="BV206" s="171"/>
      <c r="BW206" s="171"/>
      <c r="BX206" s="171"/>
      <c r="BY206" s="171"/>
      <c r="BZ206" s="171"/>
      <c r="CA206" s="171"/>
      <c r="CB206" s="171"/>
      <c r="CC206" s="171"/>
      <c r="CD206" s="171"/>
      <c r="CE206" s="171"/>
      <c r="CF206" s="171"/>
      <c r="CG206" s="171"/>
      <c r="CH206" s="171"/>
      <c r="CI206" s="171"/>
      <c r="CJ206" s="171"/>
      <c r="CK206" s="171"/>
      <c r="CL206" s="171"/>
      <c r="CM206" s="171"/>
      <c r="CN206" s="171"/>
      <c r="CO206" s="171"/>
      <c r="CP206" s="171"/>
      <c r="CQ206" s="171"/>
      <c r="CR206" s="171"/>
      <c r="CS206" s="171"/>
      <c r="CT206" s="171"/>
      <c r="CU206" s="171"/>
      <c r="CV206" s="171"/>
      <c r="CW206" s="171"/>
      <c r="CX206" s="171"/>
      <c r="CY206" s="171"/>
      <c r="CZ206" s="171"/>
      <c r="DA206" s="171"/>
      <c r="DB206" s="171"/>
      <c r="DC206" s="171"/>
      <c r="DD206" s="171"/>
      <c r="DE206" s="171"/>
      <c r="DF206" s="171"/>
      <c r="DG206" s="171"/>
      <c r="DH206" s="171"/>
      <c r="DI206" s="171"/>
      <c r="DJ206" s="171"/>
      <c r="DK206" s="171"/>
      <c r="DL206" s="171"/>
      <c r="DM206" s="171"/>
      <c r="DN206" s="171"/>
      <c r="DO206" s="171"/>
      <c r="DP206" s="171"/>
      <c r="DQ206" s="171"/>
      <c r="DR206" s="171"/>
      <c r="DS206" s="171"/>
      <c r="DT206" s="171"/>
      <c r="DU206" s="171"/>
      <c r="DV206" s="171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</row>
    <row r="207">
      <c r="A207" s="170"/>
      <c r="B207" s="170"/>
      <c r="C207" s="170"/>
      <c r="D207" s="170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71"/>
      <c r="BD207" s="171"/>
      <c r="BE207" s="171"/>
      <c r="BF207" s="171"/>
      <c r="BG207" s="171"/>
      <c r="BH207" s="171"/>
      <c r="BI207" s="171"/>
      <c r="BJ207" s="171"/>
      <c r="BK207" s="171"/>
      <c r="BL207" s="171"/>
      <c r="BM207" s="171"/>
      <c r="BN207" s="171"/>
      <c r="BO207" s="171"/>
      <c r="BP207" s="171"/>
      <c r="BQ207" s="171"/>
      <c r="BR207" s="171"/>
      <c r="BS207" s="171"/>
      <c r="BT207" s="171"/>
      <c r="BU207" s="171"/>
      <c r="BV207" s="171"/>
      <c r="BW207" s="171"/>
      <c r="BX207" s="171"/>
      <c r="BY207" s="171"/>
      <c r="BZ207" s="171"/>
      <c r="CA207" s="171"/>
      <c r="CB207" s="171"/>
      <c r="CC207" s="171"/>
      <c r="CD207" s="171"/>
      <c r="CE207" s="171"/>
      <c r="CF207" s="171"/>
      <c r="CG207" s="171"/>
      <c r="CH207" s="171"/>
      <c r="CI207" s="171"/>
      <c r="CJ207" s="171"/>
      <c r="CK207" s="171"/>
      <c r="CL207" s="171"/>
      <c r="CM207" s="171"/>
      <c r="CN207" s="171"/>
      <c r="CO207" s="171"/>
      <c r="CP207" s="171"/>
      <c r="CQ207" s="171"/>
      <c r="CR207" s="171"/>
      <c r="CS207" s="171"/>
      <c r="CT207" s="171"/>
      <c r="CU207" s="171"/>
      <c r="CV207" s="171"/>
      <c r="CW207" s="171"/>
      <c r="CX207" s="171"/>
      <c r="CY207" s="171"/>
      <c r="CZ207" s="171"/>
      <c r="DA207" s="171"/>
      <c r="DB207" s="171"/>
      <c r="DC207" s="171"/>
      <c r="DD207" s="171"/>
      <c r="DE207" s="171"/>
      <c r="DF207" s="171"/>
      <c r="DG207" s="171"/>
      <c r="DH207" s="171"/>
      <c r="DI207" s="171"/>
      <c r="DJ207" s="171"/>
      <c r="DK207" s="171"/>
      <c r="DL207" s="171"/>
      <c r="DM207" s="171"/>
      <c r="DN207" s="171"/>
      <c r="DO207" s="171"/>
      <c r="DP207" s="171"/>
      <c r="DQ207" s="171"/>
      <c r="DR207" s="171"/>
      <c r="DS207" s="171"/>
      <c r="DT207" s="171"/>
      <c r="DU207" s="171"/>
      <c r="DV207" s="171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</row>
    <row r="208">
      <c r="A208" s="170"/>
      <c r="B208" s="170"/>
      <c r="C208" s="170"/>
      <c r="D208" s="170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71"/>
      <c r="AX208" s="171"/>
      <c r="AY208" s="171"/>
      <c r="AZ208" s="171"/>
      <c r="BA208" s="171"/>
      <c r="BB208" s="171"/>
      <c r="BC208" s="171"/>
      <c r="BD208" s="171"/>
      <c r="BE208" s="171"/>
      <c r="BF208" s="171"/>
      <c r="BG208" s="171"/>
      <c r="BH208" s="171"/>
      <c r="BI208" s="171"/>
      <c r="BJ208" s="171"/>
      <c r="BK208" s="171"/>
      <c r="BL208" s="171"/>
      <c r="BM208" s="171"/>
      <c r="BN208" s="171"/>
      <c r="BO208" s="171"/>
      <c r="BP208" s="171"/>
      <c r="BQ208" s="171"/>
      <c r="BR208" s="171"/>
      <c r="BS208" s="171"/>
      <c r="BT208" s="171"/>
      <c r="BU208" s="171"/>
      <c r="BV208" s="171"/>
      <c r="BW208" s="171"/>
      <c r="BX208" s="171"/>
      <c r="BY208" s="171"/>
      <c r="BZ208" s="171"/>
      <c r="CA208" s="171"/>
      <c r="CB208" s="171"/>
      <c r="CC208" s="171"/>
      <c r="CD208" s="171"/>
      <c r="CE208" s="171"/>
      <c r="CF208" s="171"/>
      <c r="CG208" s="171"/>
      <c r="CH208" s="171"/>
      <c r="CI208" s="171"/>
      <c r="CJ208" s="171"/>
      <c r="CK208" s="171"/>
      <c r="CL208" s="171"/>
      <c r="CM208" s="171"/>
      <c r="CN208" s="171"/>
      <c r="CO208" s="171"/>
      <c r="CP208" s="171"/>
      <c r="CQ208" s="171"/>
      <c r="CR208" s="171"/>
      <c r="CS208" s="171"/>
      <c r="CT208" s="171"/>
      <c r="CU208" s="171"/>
      <c r="CV208" s="171"/>
      <c r="CW208" s="171"/>
      <c r="CX208" s="171"/>
      <c r="CY208" s="171"/>
      <c r="CZ208" s="171"/>
      <c r="DA208" s="171"/>
      <c r="DB208" s="171"/>
      <c r="DC208" s="171"/>
      <c r="DD208" s="171"/>
      <c r="DE208" s="171"/>
      <c r="DF208" s="171"/>
      <c r="DG208" s="171"/>
      <c r="DH208" s="171"/>
      <c r="DI208" s="171"/>
      <c r="DJ208" s="171"/>
      <c r="DK208" s="171"/>
      <c r="DL208" s="171"/>
      <c r="DM208" s="171"/>
      <c r="DN208" s="171"/>
      <c r="DO208" s="171"/>
      <c r="DP208" s="171"/>
      <c r="DQ208" s="171"/>
      <c r="DR208" s="171"/>
      <c r="DS208" s="171"/>
      <c r="DT208" s="171"/>
      <c r="DU208" s="171"/>
      <c r="DV208" s="171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</row>
    <row r="209">
      <c r="A209" s="170"/>
      <c r="B209" s="170"/>
      <c r="C209" s="170"/>
      <c r="D209" s="170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  <c r="BE209" s="171"/>
      <c r="BF209" s="171"/>
      <c r="BG209" s="171"/>
      <c r="BH209" s="171"/>
      <c r="BI209" s="171"/>
      <c r="BJ209" s="171"/>
      <c r="BK209" s="171"/>
      <c r="BL209" s="171"/>
      <c r="BM209" s="171"/>
      <c r="BN209" s="171"/>
      <c r="BO209" s="171"/>
      <c r="BP209" s="171"/>
      <c r="BQ209" s="171"/>
      <c r="BR209" s="171"/>
      <c r="BS209" s="171"/>
      <c r="BT209" s="171"/>
      <c r="BU209" s="171"/>
      <c r="BV209" s="171"/>
      <c r="BW209" s="171"/>
      <c r="BX209" s="171"/>
      <c r="BY209" s="171"/>
      <c r="BZ209" s="171"/>
      <c r="CA209" s="171"/>
      <c r="CB209" s="171"/>
      <c r="CC209" s="171"/>
      <c r="CD209" s="171"/>
      <c r="CE209" s="171"/>
      <c r="CF209" s="171"/>
      <c r="CG209" s="171"/>
      <c r="CH209" s="171"/>
      <c r="CI209" s="171"/>
      <c r="CJ209" s="171"/>
      <c r="CK209" s="171"/>
      <c r="CL209" s="171"/>
      <c r="CM209" s="171"/>
      <c r="CN209" s="171"/>
      <c r="CO209" s="171"/>
      <c r="CP209" s="171"/>
      <c r="CQ209" s="171"/>
      <c r="CR209" s="171"/>
      <c r="CS209" s="171"/>
      <c r="CT209" s="171"/>
      <c r="CU209" s="171"/>
      <c r="CV209" s="171"/>
      <c r="CW209" s="171"/>
      <c r="CX209" s="171"/>
      <c r="CY209" s="171"/>
      <c r="CZ209" s="171"/>
      <c r="DA209" s="171"/>
      <c r="DB209" s="171"/>
      <c r="DC209" s="171"/>
      <c r="DD209" s="171"/>
      <c r="DE209" s="171"/>
      <c r="DF209" s="171"/>
      <c r="DG209" s="171"/>
      <c r="DH209" s="171"/>
      <c r="DI209" s="171"/>
      <c r="DJ209" s="171"/>
      <c r="DK209" s="171"/>
      <c r="DL209" s="171"/>
      <c r="DM209" s="171"/>
      <c r="DN209" s="171"/>
      <c r="DO209" s="171"/>
      <c r="DP209" s="171"/>
      <c r="DQ209" s="171"/>
      <c r="DR209" s="171"/>
      <c r="DS209" s="171"/>
      <c r="DT209" s="171"/>
      <c r="DU209" s="171"/>
      <c r="DV209" s="171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</row>
    <row r="210">
      <c r="A210" s="170"/>
      <c r="B210" s="170"/>
      <c r="C210" s="170"/>
      <c r="D210" s="170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  <c r="BE210" s="171"/>
      <c r="BF210" s="171"/>
      <c r="BG210" s="171"/>
      <c r="BH210" s="171"/>
      <c r="BI210" s="171"/>
      <c r="BJ210" s="171"/>
      <c r="BK210" s="171"/>
      <c r="BL210" s="171"/>
      <c r="BM210" s="171"/>
      <c r="BN210" s="171"/>
      <c r="BO210" s="171"/>
      <c r="BP210" s="171"/>
      <c r="BQ210" s="171"/>
      <c r="BR210" s="171"/>
      <c r="BS210" s="171"/>
      <c r="BT210" s="171"/>
      <c r="BU210" s="171"/>
      <c r="BV210" s="171"/>
      <c r="BW210" s="171"/>
      <c r="BX210" s="171"/>
      <c r="BY210" s="171"/>
      <c r="BZ210" s="171"/>
      <c r="CA210" s="171"/>
      <c r="CB210" s="171"/>
      <c r="CC210" s="171"/>
      <c r="CD210" s="171"/>
      <c r="CE210" s="171"/>
      <c r="CF210" s="171"/>
      <c r="CG210" s="171"/>
      <c r="CH210" s="171"/>
      <c r="CI210" s="171"/>
      <c r="CJ210" s="171"/>
      <c r="CK210" s="171"/>
      <c r="CL210" s="171"/>
      <c r="CM210" s="171"/>
      <c r="CN210" s="171"/>
      <c r="CO210" s="171"/>
      <c r="CP210" s="171"/>
      <c r="CQ210" s="171"/>
      <c r="CR210" s="171"/>
      <c r="CS210" s="171"/>
      <c r="CT210" s="171"/>
      <c r="CU210" s="171"/>
      <c r="CV210" s="171"/>
      <c r="CW210" s="171"/>
      <c r="CX210" s="171"/>
      <c r="CY210" s="171"/>
      <c r="CZ210" s="171"/>
      <c r="DA210" s="171"/>
      <c r="DB210" s="171"/>
      <c r="DC210" s="171"/>
      <c r="DD210" s="171"/>
      <c r="DE210" s="171"/>
      <c r="DF210" s="171"/>
      <c r="DG210" s="171"/>
      <c r="DH210" s="171"/>
      <c r="DI210" s="171"/>
      <c r="DJ210" s="171"/>
      <c r="DK210" s="171"/>
      <c r="DL210" s="171"/>
      <c r="DM210" s="171"/>
      <c r="DN210" s="171"/>
      <c r="DO210" s="171"/>
      <c r="DP210" s="171"/>
      <c r="DQ210" s="171"/>
      <c r="DR210" s="171"/>
      <c r="DS210" s="171"/>
      <c r="DT210" s="171"/>
      <c r="DU210" s="171"/>
      <c r="DV210" s="171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</row>
    <row r="211">
      <c r="A211" s="170"/>
      <c r="B211" s="170"/>
      <c r="C211" s="170"/>
      <c r="D211" s="170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71"/>
      <c r="BO211" s="171"/>
      <c r="BP211" s="171"/>
      <c r="BQ211" s="171"/>
      <c r="BR211" s="171"/>
      <c r="BS211" s="171"/>
      <c r="BT211" s="171"/>
      <c r="BU211" s="171"/>
      <c r="BV211" s="171"/>
      <c r="BW211" s="171"/>
      <c r="BX211" s="171"/>
      <c r="BY211" s="171"/>
      <c r="BZ211" s="171"/>
      <c r="CA211" s="171"/>
      <c r="CB211" s="171"/>
      <c r="CC211" s="171"/>
      <c r="CD211" s="171"/>
      <c r="CE211" s="171"/>
      <c r="CF211" s="171"/>
      <c r="CG211" s="171"/>
      <c r="CH211" s="171"/>
      <c r="CI211" s="171"/>
      <c r="CJ211" s="171"/>
      <c r="CK211" s="171"/>
      <c r="CL211" s="171"/>
      <c r="CM211" s="171"/>
      <c r="CN211" s="171"/>
      <c r="CO211" s="171"/>
      <c r="CP211" s="171"/>
      <c r="CQ211" s="171"/>
      <c r="CR211" s="171"/>
      <c r="CS211" s="171"/>
      <c r="CT211" s="171"/>
      <c r="CU211" s="171"/>
      <c r="CV211" s="171"/>
      <c r="CW211" s="171"/>
      <c r="CX211" s="171"/>
      <c r="CY211" s="171"/>
      <c r="CZ211" s="171"/>
      <c r="DA211" s="171"/>
      <c r="DB211" s="171"/>
      <c r="DC211" s="171"/>
      <c r="DD211" s="171"/>
      <c r="DE211" s="171"/>
      <c r="DF211" s="171"/>
      <c r="DG211" s="171"/>
      <c r="DH211" s="171"/>
      <c r="DI211" s="171"/>
      <c r="DJ211" s="171"/>
      <c r="DK211" s="171"/>
      <c r="DL211" s="171"/>
      <c r="DM211" s="171"/>
      <c r="DN211" s="171"/>
      <c r="DO211" s="171"/>
      <c r="DP211" s="171"/>
      <c r="DQ211" s="171"/>
      <c r="DR211" s="171"/>
      <c r="DS211" s="171"/>
      <c r="DT211" s="171"/>
      <c r="DU211" s="171"/>
      <c r="DV211" s="171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</row>
    <row r="212">
      <c r="A212" s="170"/>
      <c r="B212" s="170"/>
      <c r="C212" s="170"/>
      <c r="D212" s="170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  <c r="BE212" s="171"/>
      <c r="BF212" s="171"/>
      <c r="BG212" s="171"/>
      <c r="BH212" s="171"/>
      <c r="BI212" s="171"/>
      <c r="BJ212" s="171"/>
      <c r="BK212" s="171"/>
      <c r="BL212" s="171"/>
      <c r="BM212" s="171"/>
      <c r="BN212" s="171"/>
      <c r="BO212" s="171"/>
      <c r="BP212" s="171"/>
      <c r="BQ212" s="171"/>
      <c r="BR212" s="171"/>
      <c r="BS212" s="171"/>
      <c r="BT212" s="171"/>
      <c r="BU212" s="171"/>
      <c r="BV212" s="171"/>
      <c r="BW212" s="171"/>
      <c r="BX212" s="171"/>
      <c r="BY212" s="171"/>
      <c r="BZ212" s="171"/>
      <c r="CA212" s="171"/>
      <c r="CB212" s="171"/>
      <c r="CC212" s="171"/>
      <c r="CD212" s="171"/>
      <c r="CE212" s="171"/>
      <c r="CF212" s="171"/>
      <c r="CG212" s="171"/>
      <c r="CH212" s="171"/>
      <c r="CI212" s="171"/>
      <c r="CJ212" s="171"/>
      <c r="CK212" s="171"/>
      <c r="CL212" s="171"/>
      <c r="CM212" s="171"/>
      <c r="CN212" s="171"/>
      <c r="CO212" s="171"/>
      <c r="CP212" s="171"/>
      <c r="CQ212" s="171"/>
      <c r="CR212" s="171"/>
      <c r="CS212" s="171"/>
      <c r="CT212" s="171"/>
      <c r="CU212" s="171"/>
      <c r="CV212" s="171"/>
      <c r="CW212" s="171"/>
      <c r="CX212" s="171"/>
      <c r="CY212" s="171"/>
      <c r="CZ212" s="171"/>
      <c r="DA212" s="171"/>
      <c r="DB212" s="171"/>
      <c r="DC212" s="171"/>
      <c r="DD212" s="171"/>
      <c r="DE212" s="171"/>
      <c r="DF212" s="171"/>
      <c r="DG212" s="171"/>
      <c r="DH212" s="171"/>
      <c r="DI212" s="171"/>
      <c r="DJ212" s="171"/>
      <c r="DK212" s="171"/>
      <c r="DL212" s="171"/>
      <c r="DM212" s="171"/>
      <c r="DN212" s="171"/>
      <c r="DO212" s="171"/>
      <c r="DP212" s="171"/>
      <c r="DQ212" s="171"/>
      <c r="DR212" s="171"/>
      <c r="DS212" s="171"/>
      <c r="DT212" s="171"/>
      <c r="DU212" s="171"/>
      <c r="DV212" s="171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</row>
    <row r="213">
      <c r="A213" s="170"/>
      <c r="B213" s="170"/>
      <c r="C213" s="170"/>
      <c r="D213" s="170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1"/>
      <c r="BL213" s="171"/>
      <c r="BM213" s="171"/>
      <c r="BN213" s="171"/>
      <c r="BO213" s="171"/>
      <c r="BP213" s="171"/>
      <c r="BQ213" s="171"/>
      <c r="BR213" s="171"/>
      <c r="BS213" s="171"/>
      <c r="BT213" s="171"/>
      <c r="BU213" s="171"/>
      <c r="BV213" s="171"/>
      <c r="BW213" s="171"/>
      <c r="BX213" s="171"/>
      <c r="BY213" s="171"/>
      <c r="BZ213" s="171"/>
      <c r="CA213" s="171"/>
      <c r="CB213" s="171"/>
      <c r="CC213" s="171"/>
      <c r="CD213" s="171"/>
      <c r="CE213" s="171"/>
      <c r="CF213" s="171"/>
      <c r="CG213" s="171"/>
      <c r="CH213" s="171"/>
      <c r="CI213" s="171"/>
      <c r="CJ213" s="171"/>
      <c r="CK213" s="171"/>
      <c r="CL213" s="171"/>
      <c r="CM213" s="171"/>
      <c r="CN213" s="171"/>
      <c r="CO213" s="171"/>
      <c r="CP213" s="171"/>
      <c r="CQ213" s="171"/>
      <c r="CR213" s="171"/>
      <c r="CS213" s="171"/>
      <c r="CT213" s="171"/>
      <c r="CU213" s="171"/>
      <c r="CV213" s="171"/>
      <c r="CW213" s="171"/>
      <c r="CX213" s="171"/>
      <c r="CY213" s="171"/>
      <c r="CZ213" s="171"/>
      <c r="DA213" s="171"/>
      <c r="DB213" s="171"/>
      <c r="DC213" s="171"/>
      <c r="DD213" s="171"/>
      <c r="DE213" s="171"/>
      <c r="DF213" s="171"/>
      <c r="DG213" s="171"/>
      <c r="DH213" s="171"/>
      <c r="DI213" s="171"/>
      <c r="DJ213" s="171"/>
      <c r="DK213" s="171"/>
      <c r="DL213" s="171"/>
      <c r="DM213" s="171"/>
      <c r="DN213" s="171"/>
      <c r="DO213" s="171"/>
      <c r="DP213" s="171"/>
      <c r="DQ213" s="171"/>
      <c r="DR213" s="171"/>
      <c r="DS213" s="171"/>
      <c r="DT213" s="171"/>
      <c r="DU213" s="171"/>
      <c r="DV213" s="171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</row>
    <row r="214">
      <c r="A214" s="170"/>
      <c r="B214" s="170"/>
      <c r="C214" s="170"/>
      <c r="D214" s="170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71"/>
      <c r="BD214" s="171"/>
      <c r="BE214" s="171"/>
      <c r="BF214" s="171"/>
      <c r="BG214" s="171"/>
      <c r="BH214" s="171"/>
      <c r="BI214" s="171"/>
      <c r="BJ214" s="171"/>
      <c r="BK214" s="171"/>
      <c r="BL214" s="171"/>
      <c r="BM214" s="171"/>
      <c r="BN214" s="171"/>
      <c r="BO214" s="171"/>
      <c r="BP214" s="171"/>
      <c r="BQ214" s="171"/>
      <c r="BR214" s="171"/>
      <c r="BS214" s="171"/>
      <c r="BT214" s="171"/>
      <c r="BU214" s="171"/>
      <c r="BV214" s="171"/>
      <c r="BW214" s="171"/>
      <c r="BX214" s="171"/>
      <c r="BY214" s="171"/>
      <c r="BZ214" s="171"/>
      <c r="CA214" s="171"/>
      <c r="CB214" s="171"/>
      <c r="CC214" s="171"/>
      <c r="CD214" s="171"/>
      <c r="CE214" s="171"/>
      <c r="CF214" s="171"/>
      <c r="CG214" s="171"/>
      <c r="CH214" s="171"/>
      <c r="CI214" s="171"/>
      <c r="CJ214" s="171"/>
      <c r="CK214" s="171"/>
      <c r="CL214" s="171"/>
      <c r="CM214" s="171"/>
      <c r="CN214" s="171"/>
      <c r="CO214" s="171"/>
      <c r="CP214" s="171"/>
      <c r="CQ214" s="171"/>
      <c r="CR214" s="171"/>
      <c r="CS214" s="171"/>
      <c r="CT214" s="171"/>
      <c r="CU214" s="171"/>
      <c r="CV214" s="171"/>
      <c r="CW214" s="171"/>
      <c r="CX214" s="171"/>
      <c r="CY214" s="171"/>
      <c r="CZ214" s="171"/>
      <c r="DA214" s="171"/>
      <c r="DB214" s="171"/>
      <c r="DC214" s="171"/>
      <c r="DD214" s="171"/>
      <c r="DE214" s="171"/>
      <c r="DF214" s="171"/>
      <c r="DG214" s="171"/>
      <c r="DH214" s="171"/>
      <c r="DI214" s="171"/>
      <c r="DJ214" s="171"/>
      <c r="DK214" s="171"/>
      <c r="DL214" s="171"/>
      <c r="DM214" s="171"/>
      <c r="DN214" s="171"/>
      <c r="DO214" s="171"/>
      <c r="DP214" s="171"/>
      <c r="DQ214" s="171"/>
      <c r="DR214" s="171"/>
      <c r="DS214" s="171"/>
      <c r="DT214" s="171"/>
      <c r="DU214" s="171"/>
      <c r="DV214" s="171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</row>
    <row r="215">
      <c r="A215" s="170"/>
      <c r="B215" s="170"/>
      <c r="C215" s="170"/>
      <c r="D215" s="170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  <c r="BK215" s="171"/>
      <c r="BL215" s="171"/>
      <c r="BM215" s="171"/>
      <c r="BN215" s="171"/>
      <c r="BO215" s="171"/>
      <c r="BP215" s="171"/>
      <c r="BQ215" s="171"/>
      <c r="BR215" s="171"/>
      <c r="BS215" s="171"/>
      <c r="BT215" s="171"/>
      <c r="BU215" s="171"/>
      <c r="BV215" s="171"/>
      <c r="BW215" s="171"/>
      <c r="BX215" s="171"/>
      <c r="BY215" s="171"/>
      <c r="BZ215" s="171"/>
      <c r="CA215" s="171"/>
      <c r="CB215" s="171"/>
      <c r="CC215" s="171"/>
      <c r="CD215" s="171"/>
      <c r="CE215" s="171"/>
      <c r="CF215" s="171"/>
      <c r="CG215" s="171"/>
      <c r="CH215" s="171"/>
      <c r="CI215" s="171"/>
      <c r="CJ215" s="171"/>
      <c r="CK215" s="171"/>
      <c r="CL215" s="171"/>
      <c r="CM215" s="171"/>
      <c r="CN215" s="171"/>
      <c r="CO215" s="171"/>
      <c r="CP215" s="171"/>
      <c r="CQ215" s="171"/>
      <c r="CR215" s="171"/>
      <c r="CS215" s="171"/>
      <c r="CT215" s="171"/>
      <c r="CU215" s="171"/>
      <c r="CV215" s="171"/>
      <c r="CW215" s="171"/>
      <c r="CX215" s="171"/>
      <c r="CY215" s="171"/>
      <c r="CZ215" s="171"/>
      <c r="DA215" s="171"/>
      <c r="DB215" s="171"/>
      <c r="DC215" s="171"/>
      <c r="DD215" s="171"/>
      <c r="DE215" s="171"/>
      <c r="DF215" s="171"/>
      <c r="DG215" s="171"/>
      <c r="DH215" s="171"/>
      <c r="DI215" s="171"/>
      <c r="DJ215" s="171"/>
      <c r="DK215" s="171"/>
      <c r="DL215" s="171"/>
      <c r="DM215" s="171"/>
      <c r="DN215" s="171"/>
      <c r="DO215" s="171"/>
      <c r="DP215" s="171"/>
      <c r="DQ215" s="171"/>
      <c r="DR215" s="171"/>
      <c r="DS215" s="171"/>
      <c r="DT215" s="171"/>
      <c r="DU215" s="171"/>
      <c r="DV215" s="171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</row>
    <row r="216">
      <c r="A216" s="170"/>
      <c r="B216" s="170"/>
      <c r="C216" s="170"/>
      <c r="D216" s="170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71"/>
      <c r="BD216" s="171"/>
      <c r="BE216" s="171"/>
      <c r="BF216" s="171"/>
      <c r="BG216" s="171"/>
      <c r="BH216" s="171"/>
      <c r="BI216" s="171"/>
      <c r="BJ216" s="171"/>
      <c r="BK216" s="171"/>
      <c r="BL216" s="171"/>
      <c r="BM216" s="171"/>
      <c r="BN216" s="171"/>
      <c r="BO216" s="171"/>
      <c r="BP216" s="171"/>
      <c r="BQ216" s="171"/>
      <c r="BR216" s="171"/>
      <c r="BS216" s="171"/>
      <c r="BT216" s="171"/>
      <c r="BU216" s="171"/>
      <c r="BV216" s="171"/>
      <c r="BW216" s="171"/>
      <c r="BX216" s="171"/>
      <c r="BY216" s="171"/>
      <c r="BZ216" s="171"/>
      <c r="CA216" s="171"/>
      <c r="CB216" s="171"/>
      <c r="CC216" s="171"/>
      <c r="CD216" s="171"/>
      <c r="CE216" s="171"/>
      <c r="CF216" s="171"/>
      <c r="CG216" s="171"/>
      <c r="CH216" s="171"/>
      <c r="CI216" s="171"/>
      <c r="CJ216" s="171"/>
      <c r="CK216" s="171"/>
      <c r="CL216" s="171"/>
      <c r="CM216" s="171"/>
      <c r="CN216" s="171"/>
      <c r="CO216" s="171"/>
      <c r="CP216" s="171"/>
      <c r="CQ216" s="171"/>
      <c r="CR216" s="171"/>
      <c r="CS216" s="171"/>
      <c r="CT216" s="171"/>
      <c r="CU216" s="171"/>
      <c r="CV216" s="171"/>
      <c r="CW216" s="171"/>
      <c r="CX216" s="171"/>
      <c r="CY216" s="171"/>
      <c r="CZ216" s="171"/>
      <c r="DA216" s="171"/>
      <c r="DB216" s="171"/>
      <c r="DC216" s="171"/>
      <c r="DD216" s="171"/>
      <c r="DE216" s="171"/>
      <c r="DF216" s="171"/>
      <c r="DG216" s="171"/>
      <c r="DH216" s="171"/>
      <c r="DI216" s="171"/>
      <c r="DJ216" s="171"/>
      <c r="DK216" s="171"/>
      <c r="DL216" s="171"/>
      <c r="DM216" s="171"/>
      <c r="DN216" s="171"/>
      <c r="DO216" s="171"/>
      <c r="DP216" s="171"/>
      <c r="DQ216" s="171"/>
      <c r="DR216" s="171"/>
      <c r="DS216" s="171"/>
      <c r="DT216" s="171"/>
      <c r="DU216" s="171"/>
      <c r="DV216" s="171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</row>
    <row r="217">
      <c r="A217" s="170"/>
      <c r="B217" s="170"/>
      <c r="C217" s="170"/>
      <c r="D217" s="170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71"/>
      <c r="BD217" s="171"/>
      <c r="BE217" s="171"/>
      <c r="BF217" s="171"/>
      <c r="BG217" s="171"/>
      <c r="BH217" s="171"/>
      <c r="BI217" s="171"/>
      <c r="BJ217" s="171"/>
      <c r="BK217" s="171"/>
      <c r="BL217" s="171"/>
      <c r="BM217" s="171"/>
      <c r="BN217" s="171"/>
      <c r="BO217" s="171"/>
      <c r="BP217" s="171"/>
      <c r="BQ217" s="171"/>
      <c r="BR217" s="171"/>
      <c r="BS217" s="171"/>
      <c r="BT217" s="171"/>
      <c r="BU217" s="171"/>
      <c r="BV217" s="171"/>
      <c r="BW217" s="171"/>
      <c r="BX217" s="171"/>
      <c r="BY217" s="171"/>
      <c r="BZ217" s="171"/>
      <c r="CA217" s="171"/>
      <c r="CB217" s="171"/>
      <c r="CC217" s="171"/>
      <c r="CD217" s="171"/>
      <c r="CE217" s="171"/>
      <c r="CF217" s="171"/>
      <c r="CG217" s="171"/>
      <c r="CH217" s="171"/>
      <c r="CI217" s="171"/>
      <c r="CJ217" s="171"/>
      <c r="CK217" s="171"/>
      <c r="CL217" s="171"/>
      <c r="CM217" s="171"/>
      <c r="CN217" s="171"/>
      <c r="CO217" s="171"/>
      <c r="CP217" s="171"/>
      <c r="CQ217" s="171"/>
      <c r="CR217" s="171"/>
      <c r="CS217" s="171"/>
      <c r="CT217" s="171"/>
      <c r="CU217" s="171"/>
      <c r="CV217" s="171"/>
      <c r="CW217" s="171"/>
      <c r="CX217" s="171"/>
      <c r="CY217" s="171"/>
      <c r="CZ217" s="171"/>
      <c r="DA217" s="171"/>
      <c r="DB217" s="171"/>
      <c r="DC217" s="171"/>
      <c r="DD217" s="171"/>
      <c r="DE217" s="171"/>
      <c r="DF217" s="171"/>
      <c r="DG217" s="171"/>
      <c r="DH217" s="171"/>
      <c r="DI217" s="171"/>
      <c r="DJ217" s="171"/>
      <c r="DK217" s="171"/>
      <c r="DL217" s="171"/>
      <c r="DM217" s="171"/>
      <c r="DN217" s="171"/>
      <c r="DO217" s="171"/>
      <c r="DP217" s="171"/>
      <c r="DQ217" s="171"/>
      <c r="DR217" s="171"/>
      <c r="DS217" s="171"/>
      <c r="DT217" s="171"/>
      <c r="DU217" s="171"/>
      <c r="DV217" s="171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</row>
    <row r="218">
      <c r="A218" s="170"/>
      <c r="B218" s="170"/>
      <c r="C218" s="170"/>
      <c r="D218" s="170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71"/>
      <c r="BD218" s="171"/>
      <c r="BE218" s="171"/>
      <c r="BF218" s="171"/>
      <c r="BG218" s="171"/>
      <c r="BH218" s="171"/>
      <c r="BI218" s="171"/>
      <c r="BJ218" s="171"/>
      <c r="BK218" s="171"/>
      <c r="BL218" s="171"/>
      <c r="BM218" s="171"/>
      <c r="BN218" s="171"/>
      <c r="BO218" s="171"/>
      <c r="BP218" s="171"/>
      <c r="BQ218" s="171"/>
      <c r="BR218" s="171"/>
      <c r="BS218" s="171"/>
      <c r="BT218" s="171"/>
      <c r="BU218" s="171"/>
      <c r="BV218" s="171"/>
      <c r="BW218" s="171"/>
      <c r="BX218" s="171"/>
      <c r="BY218" s="171"/>
      <c r="BZ218" s="171"/>
      <c r="CA218" s="171"/>
      <c r="CB218" s="171"/>
      <c r="CC218" s="171"/>
      <c r="CD218" s="171"/>
      <c r="CE218" s="171"/>
      <c r="CF218" s="171"/>
      <c r="CG218" s="171"/>
      <c r="CH218" s="171"/>
      <c r="CI218" s="171"/>
      <c r="CJ218" s="171"/>
      <c r="CK218" s="171"/>
      <c r="CL218" s="171"/>
      <c r="CM218" s="171"/>
      <c r="CN218" s="171"/>
      <c r="CO218" s="171"/>
      <c r="CP218" s="171"/>
      <c r="CQ218" s="171"/>
      <c r="CR218" s="171"/>
      <c r="CS218" s="171"/>
      <c r="CT218" s="171"/>
      <c r="CU218" s="171"/>
      <c r="CV218" s="171"/>
      <c r="CW218" s="171"/>
      <c r="CX218" s="171"/>
      <c r="CY218" s="171"/>
      <c r="CZ218" s="171"/>
      <c r="DA218" s="171"/>
      <c r="DB218" s="171"/>
      <c r="DC218" s="171"/>
      <c r="DD218" s="171"/>
      <c r="DE218" s="171"/>
      <c r="DF218" s="171"/>
      <c r="DG218" s="171"/>
      <c r="DH218" s="171"/>
      <c r="DI218" s="171"/>
      <c r="DJ218" s="171"/>
      <c r="DK218" s="171"/>
      <c r="DL218" s="171"/>
      <c r="DM218" s="171"/>
      <c r="DN218" s="171"/>
      <c r="DO218" s="171"/>
      <c r="DP218" s="171"/>
      <c r="DQ218" s="171"/>
      <c r="DR218" s="171"/>
      <c r="DS218" s="171"/>
      <c r="DT218" s="171"/>
      <c r="DU218" s="171"/>
      <c r="DV218" s="171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</row>
    <row r="219">
      <c r="A219" s="170"/>
      <c r="B219" s="170"/>
      <c r="C219" s="170"/>
      <c r="D219" s="170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  <c r="BE219" s="171"/>
      <c r="BF219" s="171"/>
      <c r="BG219" s="171"/>
      <c r="BH219" s="171"/>
      <c r="BI219" s="171"/>
      <c r="BJ219" s="171"/>
      <c r="BK219" s="171"/>
      <c r="BL219" s="171"/>
      <c r="BM219" s="171"/>
      <c r="BN219" s="171"/>
      <c r="BO219" s="171"/>
      <c r="BP219" s="171"/>
      <c r="BQ219" s="171"/>
      <c r="BR219" s="171"/>
      <c r="BS219" s="171"/>
      <c r="BT219" s="171"/>
      <c r="BU219" s="171"/>
      <c r="BV219" s="171"/>
      <c r="BW219" s="171"/>
      <c r="BX219" s="171"/>
      <c r="BY219" s="171"/>
      <c r="BZ219" s="171"/>
      <c r="CA219" s="171"/>
      <c r="CB219" s="171"/>
      <c r="CC219" s="171"/>
      <c r="CD219" s="171"/>
      <c r="CE219" s="171"/>
      <c r="CF219" s="171"/>
      <c r="CG219" s="171"/>
      <c r="CH219" s="171"/>
      <c r="CI219" s="171"/>
      <c r="CJ219" s="171"/>
      <c r="CK219" s="171"/>
      <c r="CL219" s="171"/>
      <c r="CM219" s="171"/>
      <c r="CN219" s="171"/>
      <c r="CO219" s="171"/>
      <c r="CP219" s="171"/>
      <c r="CQ219" s="171"/>
      <c r="CR219" s="171"/>
      <c r="CS219" s="171"/>
      <c r="CT219" s="171"/>
      <c r="CU219" s="171"/>
      <c r="CV219" s="171"/>
      <c r="CW219" s="171"/>
      <c r="CX219" s="171"/>
      <c r="CY219" s="171"/>
      <c r="CZ219" s="171"/>
      <c r="DA219" s="171"/>
      <c r="DB219" s="171"/>
      <c r="DC219" s="171"/>
      <c r="DD219" s="171"/>
      <c r="DE219" s="171"/>
      <c r="DF219" s="171"/>
      <c r="DG219" s="171"/>
      <c r="DH219" s="171"/>
      <c r="DI219" s="171"/>
      <c r="DJ219" s="171"/>
      <c r="DK219" s="171"/>
      <c r="DL219" s="171"/>
      <c r="DM219" s="171"/>
      <c r="DN219" s="171"/>
      <c r="DO219" s="171"/>
      <c r="DP219" s="171"/>
      <c r="DQ219" s="171"/>
      <c r="DR219" s="171"/>
      <c r="DS219" s="171"/>
      <c r="DT219" s="171"/>
      <c r="DU219" s="171"/>
      <c r="DV219" s="171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</row>
    <row r="220">
      <c r="A220" s="170"/>
      <c r="B220" s="170"/>
      <c r="C220" s="170"/>
      <c r="D220" s="170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71"/>
      <c r="AX220" s="171"/>
      <c r="AY220" s="171"/>
      <c r="AZ220" s="171"/>
      <c r="BA220" s="171"/>
      <c r="BB220" s="171"/>
      <c r="BC220" s="171"/>
      <c r="BD220" s="171"/>
      <c r="BE220" s="171"/>
      <c r="BF220" s="171"/>
      <c r="BG220" s="171"/>
      <c r="BH220" s="171"/>
      <c r="BI220" s="171"/>
      <c r="BJ220" s="171"/>
      <c r="BK220" s="171"/>
      <c r="BL220" s="171"/>
      <c r="BM220" s="171"/>
      <c r="BN220" s="171"/>
      <c r="BO220" s="171"/>
      <c r="BP220" s="171"/>
      <c r="BQ220" s="171"/>
      <c r="BR220" s="171"/>
      <c r="BS220" s="171"/>
      <c r="BT220" s="171"/>
      <c r="BU220" s="171"/>
      <c r="BV220" s="171"/>
      <c r="BW220" s="171"/>
      <c r="BX220" s="171"/>
      <c r="BY220" s="171"/>
      <c r="BZ220" s="171"/>
      <c r="CA220" s="171"/>
      <c r="CB220" s="171"/>
      <c r="CC220" s="171"/>
      <c r="CD220" s="171"/>
      <c r="CE220" s="171"/>
      <c r="CF220" s="171"/>
      <c r="CG220" s="171"/>
      <c r="CH220" s="171"/>
      <c r="CI220" s="171"/>
      <c r="CJ220" s="171"/>
      <c r="CK220" s="171"/>
      <c r="CL220" s="171"/>
      <c r="CM220" s="171"/>
      <c r="CN220" s="171"/>
      <c r="CO220" s="171"/>
      <c r="CP220" s="171"/>
      <c r="CQ220" s="171"/>
      <c r="CR220" s="171"/>
      <c r="CS220" s="171"/>
      <c r="CT220" s="171"/>
      <c r="CU220" s="171"/>
      <c r="CV220" s="171"/>
      <c r="CW220" s="171"/>
      <c r="CX220" s="171"/>
      <c r="CY220" s="171"/>
      <c r="CZ220" s="171"/>
      <c r="DA220" s="171"/>
      <c r="DB220" s="171"/>
      <c r="DC220" s="171"/>
      <c r="DD220" s="171"/>
      <c r="DE220" s="171"/>
      <c r="DF220" s="171"/>
      <c r="DG220" s="171"/>
      <c r="DH220" s="171"/>
      <c r="DI220" s="171"/>
      <c r="DJ220" s="171"/>
      <c r="DK220" s="171"/>
      <c r="DL220" s="171"/>
      <c r="DM220" s="171"/>
      <c r="DN220" s="171"/>
      <c r="DO220" s="171"/>
      <c r="DP220" s="171"/>
      <c r="DQ220" s="171"/>
      <c r="DR220" s="171"/>
      <c r="DS220" s="171"/>
      <c r="DT220" s="171"/>
      <c r="DU220" s="171"/>
      <c r="DV220" s="171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</row>
    <row r="221">
      <c r="A221" s="170"/>
      <c r="B221" s="170"/>
      <c r="C221" s="170"/>
      <c r="D221" s="170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71"/>
      <c r="AX221" s="171"/>
      <c r="AY221" s="171"/>
      <c r="AZ221" s="171"/>
      <c r="BA221" s="171"/>
      <c r="BB221" s="171"/>
      <c r="BC221" s="171"/>
      <c r="BD221" s="171"/>
      <c r="BE221" s="171"/>
      <c r="BF221" s="171"/>
      <c r="BG221" s="171"/>
      <c r="BH221" s="171"/>
      <c r="BI221" s="171"/>
      <c r="BJ221" s="171"/>
      <c r="BK221" s="171"/>
      <c r="BL221" s="171"/>
      <c r="BM221" s="171"/>
      <c r="BN221" s="171"/>
      <c r="BO221" s="171"/>
      <c r="BP221" s="171"/>
      <c r="BQ221" s="171"/>
      <c r="BR221" s="171"/>
      <c r="BS221" s="171"/>
      <c r="BT221" s="171"/>
      <c r="BU221" s="171"/>
      <c r="BV221" s="171"/>
      <c r="BW221" s="171"/>
      <c r="BX221" s="171"/>
      <c r="BY221" s="171"/>
      <c r="BZ221" s="171"/>
      <c r="CA221" s="171"/>
      <c r="CB221" s="171"/>
      <c r="CC221" s="171"/>
      <c r="CD221" s="171"/>
      <c r="CE221" s="171"/>
      <c r="CF221" s="171"/>
      <c r="CG221" s="171"/>
      <c r="CH221" s="171"/>
      <c r="CI221" s="171"/>
      <c r="CJ221" s="171"/>
      <c r="CK221" s="171"/>
      <c r="CL221" s="171"/>
      <c r="CM221" s="171"/>
      <c r="CN221" s="171"/>
      <c r="CO221" s="171"/>
      <c r="CP221" s="171"/>
      <c r="CQ221" s="171"/>
      <c r="CR221" s="171"/>
      <c r="CS221" s="171"/>
      <c r="CT221" s="171"/>
      <c r="CU221" s="171"/>
      <c r="CV221" s="171"/>
      <c r="CW221" s="171"/>
      <c r="CX221" s="171"/>
      <c r="CY221" s="171"/>
      <c r="CZ221" s="171"/>
      <c r="DA221" s="171"/>
      <c r="DB221" s="171"/>
      <c r="DC221" s="171"/>
      <c r="DD221" s="171"/>
      <c r="DE221" s="171"/>
      <c r="DF221" s="171"/>
      <c r="DG221" s="171"/>
      <c r="DH221" s="171"/>
      <c r="DI221" s="171"/>
      <c r="DJ221" s="171"/>
      <c r="DK221" s="171"/>
      <c r="DL221" s="171"/>
      <c r="DM221" s="171"/>
      <c r="DN221" s="171"/>
      <c r="DO221" s="171"/>
      <c r="DP221" s="171"/>
      <c r="DQ221" s="171"/>
      <c r="DR221" s="171"/>
      <c r="DS221" s="171"/>
      <c r="DT221" s="171"/>
      <c r="DU221" s="171"/>
      <c r="DV221" s="171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</row>
    <row r="222">
      <c r="A222" s="170"/>
      <c r="B222" s="170"/>
      <c r="C222" s="170"/>
      <c r="D222" s="170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1"/>
      <c r="AW222" s="171"/>
      <c r="AX222" s="171"/>
      <c r="AY222" s="171"/>
      <c r="AZ222" s="171"/>
      <c r="BA222" s="171"/>
      <c r="BB222" s="171"/>
      <c r="BC222" s="171"/>
      <c r="BD222" s="171"/>
      <c r="BE222" s="171"/>
      <c r="BF222" s="171"/>
      <c r="BG222" s="171"/>
      <c r="BH222" s="171"/>
      <c r="BI222" s="171"/>
      <c r="BJ222" s="171"/>
      <c r="BK222" s="171"/>
      <c r="BL222" s="171"/>
      <c r="BM222" s="171"/>
      <c r="BN222" s="171"/>
      <c r="BO222" s="171"/>
      <c r="BP222" s="171"/>
      <c r="BQ222" s="171"/>
      <c r="BR222" s="171"/>
      <c r="BS222" s="171"/>
      <c r="BT222" s="171"/>
      <c r="BU222" s="171"/>
      <c r="BV222" s="171"/>
      <c r="BW222" s="171"/>
      <c r="BX222" s="171"/>
      <c r="BY222" s="171"/>
      <c r="BZ222" s="171"/>
      <c r="CA222" s="171"/>
      <c r="CB222" s="171"/>
      <c r="CC222" s="171"/>
      <c r="CD222" s="171"/>
      <c r="CE222" s="171"/>
      <c r="CF222" s="171"/>
      <c r="CG222" s="171"/>
      <c r="CH222" s="171"/>
      <c r="CI222" s="171"/>
      <c r="CJ222" s="171"/>
      <c r="CK222" s="171"/>
      <c r="CL222" s="171"/>
      <c r="CM222" s="171"/>
      <c r="CN222" s="171"/>
      <c r="CO222" s="171"/>
      <c r="CP222" s="171"/>
      <c r="CQ222" s="171"/>
      <c r="CR222" s="171"/>
      <c r="CS222" s="171"/>
      <c r="CT222" s="171"/>
      <c r="CU222" s="171"/>
      <c r="CV222" s="171"/>
      <c r="CW222" s="171"/>
      <c r="CX222" s="171"/>
      <c r="CY222" s="171"/>
      <c r="CZ222" s="171"/>
      <c r="DA222" s="171"/>
      <c r="DB222" s="171"/>
      <c r="DC222" s="171"/>
      <c r="DD222" s="171"/>
      <c r="DE222" s="171"/>
      <c r="DF222" s="171"/>
      <c r="DG222" s="171"/>
      <c r="DH222" s="171"/>
      <c r="DI222" s="171"/>
      <c r="DJ222" s="171"/>
      <c r="DK222" s="171"/>
      <c r="DL222" s="171"/>
      <c r="DM222" s="171"/>
      <c r="DN222" s="171"/>
      <c r="DO222" s="171"/>
      <c r="DP222" s="171"/>
      <c r="DQ222" s="171"/>
      <c r="DR222" s="171"/>
      <c r="DS222" s="171"/>
      <c r="DT222" s="171"/>
      <c r="DU222" s="171"/>
      <c r="DV222" s="171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</row>
    <row r="223">
      <c r="A223" s="170"/>
      <c r="B223" s="170"/>
      <c r="C223" s="170"/>
      <c r="D223" s="170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1"/>
      <c r="AW223" s="171"/>
      <c r="AX223" s="171"/>
      <c r="AY223" s="171"/>
      <c r="AZ223" s="171"/>
      <c r="BA223" s="171"/>
      <c r="BB223" s="171"/>
      <c r="BC223" s="171"/>
      <c r="BD223" s="171"/>
      <c r="BE223" s="171"/>
      <c r="BF223" s="171"/>
      <c r="BG223" s="171"/>
      <c r="BH223" s="171"/>
      <c r="BI223" s="171"/>
      <c r="BJ223" s="171"/>
      <c r="BK223" s="171"/>
      <c r="BL223" s="171"/>
      <c r="BM223" s="171"/>
      <c r="BN223" s="171"/>
      <c r="BO223" s="171"/>
      <c r="BP223" s="171"/>
      <c r="BQ223" s="171"/>
      <c r="BR223" s="171"/>
      <c r="BS223" s="171"/>
      <c r="BT223" s="171"/>
      <c r="BU223" s="171"/>
      <c r="BV223" s="171"/>
      <c r="BW223" s="171"/>
      <c r="BX223" s="171"/>
      <c r="BY223" s="171"/>
      <c r="BZ223" s="171"/>
      <c r="CA223" s="171"/>
      <c r="CB223" s="171"/>
      <c r="CC223" s="171"/>
      <c r="CD223" s="171"/>
      <c r="CE223" s="171"/>
      <c r="CF223" s="171"/>
      <c r="CG223" s="171"/>
      <c r="CH223" s="171"/>
      <c r="CI223" s="171"/>
      <c r="CJ223" s="171"/>
      <c r="CK223" s="171"/>
      <c r="CL223" s="171"/>
      <c r="CM223" s="171"/>
      <c r="CN223" s="171"/>
      <c r="CO223" s="171"/>
      <c r="CP223" s="171"/>
      <c r="CQ223" s="171"/>
      <c r="CR223" s="171"/>
      <c r="CS223" s="171"/>
      <c r="CT223" s="171"/>
      <c r="CU223" s="171"/>
      <c r="CV223" s="171"/>
      <c r="CW223" s="171"/>
      <c r="CX223" s="171"/>
      <c r="CY223" s="171"/>
      <c r="CZ223" s="171"/>
      <c r="DA223" s="171"/>
      <c r="DB223" s="171"/>
      <c r="DC223" s="171"/>
      <c r="DD223" s="171"/>
      <c r="DE223" s="171"/>
      <c r="DF223" s="171"/>
      <c r="DG223" s="171"/>
      <c r="DH223" s="171"/>
      <c r="DI223" s="171"/>
      <c r="DJ223" s="171"/>
      <c r="DK223" s="171"/>
      <c r="DL223" s="171"/>
      <c r="DM223" s="171"/>
      <c r="DN223" s="171"/>
      <c r="DO223" s="171"/>
      <c r="DP223" s="171"/>
      <c r="DQ223" s="171"/>
      <c r="DR223" s="171"/>
      <c r="DS223" s="171"/>
      <c r="DT223" s="171"/>
      <c r="DU223" s="171"/>
      <c r="DV223" s="171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</row>
    <row r="224">
      <c r="A224" s="170"/>
      <c r="B224" s="170"/>
      <c r="C224" s="170"/>
      <c r="D224" s="170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71"/>
      <c r="AX224" s="171"/>
      <c r="AY224" s="171"/>
      <c r="AZ224" s="171"/>
      <c r="BA224" s="171"/>
      <c r="BB224" s="171"/>
      <c r="BC224" s="171"/>
      <c r="BD224" s="171"/>
      <c r="BE224" s="171"/>
      <c r="BF224" s="171"/>
      <c r="BG224" s="171"/>
      <c r="BH224" s="171"/>
      <c r="BI224" s="171"/>
      <c r="BJ224" s="171"/>
      <c r="BK224" s="171"/>
      <c r="BL224" s="171"/>
      <c r="BM224" s="171"/>
      <c r="BN224" s="171"/>
      <c r="BO224" s="171"/>
      <c r="BP224" s="171"/>
      <c r="BQ224" s="171"/>
      <c r="BR224" s="171"/>
      <c r="BS224" s="171"/>
      <c r="BT224" s="171"/>
      <c r="BU224" s="171"/>
      <c r="BV224" s="171"/>
      <c r="BW224" s="171"/>
      <c r="BX224" s="171"/>
      <c r="BY224" s="171"/>
      <c r="BZ224" s="171"/>
      <c r="CA224" s="171"/>
      <c r="CB224" s="171"/>
      <c r="CC224" s="171"/>
      <c r="CD224" s="171"/>
      <c r="CE224" s="171"/>
      <c r="CF224" s="171"/>
      <c r="CG224" s="171"/>
      <c r="CH224" s="171"/>
      <c r="CI224" s="171"/>
      <c r="CJ224" s="171"/>
      <c r="CK224" s="171"/>
      <c r="CL224" s="171"/>
      <c r="CM224" s="171"/>
      <c r="CN224" s="171"/>
      <c r="CO224" s="171"/>
      <c r="CP224" s="171"/>
      <c r="CQ224" s="171"/>
      <c r="CR224" s="171"/>
      <c r="CS224" s="171"/>
      <c r="CT224" s="171"/>
      <c r="CU224" s="171"/>
      <c r="CV224" s="171"/>
      <c r="CW224" s="171"/>
      <c r="CX224" s="171"/>
      <c r="CY224" s="171"/>
      <c r="CZ224" s="171"/>
      <c r="DA224" s="171"/>
      <c r="DB224" s="171"/>
      <c r="DC224" s="171"/>
      <c r="DD224" s="171"/>
      <c r="DE224" s="171"/>
      <c r="DF224" s="171"/>
      <c r="DG224" s="171"/>
      <c r="DH224" s="171"/>
      <c r="DI224" s="171"/>
      <c r="DJ224" s="171"/>
      <c r="DK224" s="171"/>
      <c r="DL224" s="171"/>
      <c r="DM224" s="171"/>
      <c r="DN224" s="171"/>
      <c r="DO224" s="171"/>
      <c r="DP224" s="171"/>
      <c r="DQ224" s="171"/>
      <c r="DR224" s="171"/>
      <c r="DS224" s="171"/>
      <c r="DT224" s="171"/>
      <c r="DU224" s="171"/>
      <c r="DV224" s="171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</row>
    <row r="225">
      <c r="A225" s="170"/>
      <c r="B225" s="170"/>
      <c r="C225" s="170"/>
      <c r="D225" s="170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1"/>
      <c r="BB225" s="171"/>
      <c r="BC225" s="171"/>
      <c r="BD225" s="171"/>
      <c r="BE225" s="171"/>
      <c r="BF225" s="171"/>
      <c r="BG225" s="171"/>
      <c r="BH225" s="171"/>
      <c r="BI225" s="171"/>
      <c r="BJ225" s="171"/>
      <c r="BK225" s="171"/>
      <c r="BL225" s="171"/>
      <c r="BM225" s="171"/>
      <c r="BN225" s="171"/>
      <c r="BO225" s="171"/>
      <c r="BP225" s="171"/>
      <c r="BQ225" s="171"/>
      <c r="BR225" s="171"/>
      <c r="BS225" s="171"/>
      <c r="BT225" s="171"/>
      <c r="BU225" s="171"/>
      <c r="BV225" s="171"/>
      <c r="BW225" s="171"/>
      <c r="BX225" s="171"/>
      <c r="BY225" s="171"/>
      <c r="BZ225" s="171"/>
      <c r="CA225" s="171"/>
      <c r="CB225" s="171"/>
      <c r="CC225" s="171"/>
      <c r="CD225" s="171"/>
      <c r="CE225" s="171"/>
      <c r="CF225" s="171"/>
      <c r="CG225" s="171"/>
      <c r="CH225" s="171"/>
      <c r="CI225" s="171"/>
      <c r="CJ225" s="171"/>
      <c r="CK225" s="171"/>
      <c r="CL225" s="171"/>
      <c r="CM225" s="171"/>
      <c r="CN225" s="171"/>
      <c r="CO225" s="171"/>
      <c r="CP225" s="171"/>
      <c r="CQ225" s="171"/>
      <c r="CR225" s="171"/>
      <c r="CS225" s="171"/>
      <c r="CT225" s="171"/>
      <c r="CU225" s="171"/>
      <c r="CV225" s="171"/>
      <c r="CW225" s="171"/>
      <c r="CX225" s="171"/>
      <c r="CY225" s="171"/>
      <c r="CZ225" s="171"/>
      <c r="DA225" s="171"/>
      <c r="DB225" s="171"/>
      <c r="DC225" s="171"/>
      <c r="DD225" s="171"/>
      <c r="DE225" s="171"/>
      <c r="DF225" s="171"/>
      <c r="DG225" s="171"/>
      <c r="DH225" s="171"/>
      <c r="DI225" s="171"/>
      <c r="DJ225" s="171"/>
      <c r="DK225" s="171"/>
      <c r="DL225" s="171"/>
      <c r="DM225" s="171"/>
      <c r="DN225" s="171"/>
      <c r="DO225" s="171"/>
      <c r="DP225" s="171"/>
      <c r="DQ225" s="171"/>
      <c r="DR225" s="171"/>
      <c r="DS225" s="171"/>
      <c r="DT225" s="171"/>
      <c r="DU225" s="171"/>
      <c r="DV225" s="171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</row>
    <row r="226">
      <c r="A226" s="170"/>
      <c r="B226" s="170"/>
      <c r="C226" s="170"/>
      <c r="D226" s="170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1"/>
      <c r="BL226" s="171"/>
      <c r="BM226" s="171"/>
      <c r="BN226" s="171"/>
      <c r="BO226" s="171"/>
      <c r="BP226" s="171"/>
      <c r="BQ226" s="171"/>
      <c r="BR226" s="171"/>
      <c r="BS226" s="171"/>
      <c r="BT226" s="171"/>
      <c r="BU226" s="171"/>
      <c r="BV226" s="171"/>
      <c r="BW226" s="171"/>
      <c r="BX226" s="171"/>
      <c r="BY226" s="171"/>
      <c r="BZ226" s="171"/>
      <c r="CA226" s="171"/>
      <c r="CB226" s="171"/>
      <c r="CC226" s="171"/>
      <c r="CD226" s="171"/>
      <c r="CE226" s="171"/>
      <c r="CF226" s="171"/>
      <c r="CG226" s="171"/>
      <c r="CH226" s="171"/>
      <c r="CI226" s="171"/>
      <c r="CJ226" s="171"/>
      <c r="CK226" s="171"/>
      <c r="CL226" s="171"/>
      <c r="CM226" s="171"/>
      <c r="CN226" s="171"/>
      <c r="CO226" s="171"/>
      <c r="CP226" s="171"/>
      <c r="CQ226" s="171"/>
      <c r="CR226" s="171"/>
      <c r="CS226" s="171"/>
      <c r="CT226" s="171"/>
      <c r="CU226" s="171"/>
      <c r="CV226" s="171"/>
      <c r="CW226" s="171"/>
      <c r="CX226" s="171"/>
      <c r="CY226" s="171"/>
      <c r="CZ226" s="171"/>
      <c r="DA226" s="171"/>
      <c r="DB226" s="171"/>
      <c r="DC226" s="171"/>
      <c r="DD226" s="171"/>
      <c r="DE226" s="171"/>
      <c r="DF226" s="171"/>
      <c r="DG226" s="171"/>
      <c r="DH226" s="171"/>
      <c r="DI226" s="171"/>
      <c r="DJ226" s="171"/>
      <c r="DK226" s="171"/>
      <c r="DL226" s="171"/>
      <c r="DM226" s="171"/>
      <c r="DN226" s="171"/>
      <c r="DO226" s="171"/>
      <c r="DP226" s="171"/>
      <c r="DQ226" s="171"/>
      <c r="DR226" s="171"/>
      <c r="DS226" s="171"/>
      <c r="DT226" s="171"/>
      <c r="DU226" s="171"/>
      <c r="DV226" s="171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</row>
    <row r="227">
      <c r="A227" s="170"/>
      <c r="B227" s="170"/>
      <c r="C227" s="17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1"/>
      <c r="BB227" s="171"/>
      <c r="BC227" s="171"/>
      <c r="BD227" s="171"/>
      <c r="BE227" s="171"/>
      <c r="BF227" s="171"/>
      <c r="BG227" s="171"/>
      <c r="BH227" s="171"/>
      <c r="BI227" s="171"/>
      <c r="BJ227" s="171"/>
      <c r="BK227" s="171"/>
      <c r="BL227" s="171"/>
      <c r="BM227" s="171"/>
      <c r="BN227" s="171"/>
      <c r="BO227" s="171"/>
      <c r="BP227" s="171"/>
      <c r="BQ227" s="171"/>
      <c r="BR227" s="171"/>
      <c r="BS227" s="171"/>
      <c r="BT227" s="171"/>
      <c r="BU227" s="171"/>
      <c r="BV227" s="171"/>
      <c r="BW227" s="171"/>
      <c r="BX227" s="171"/>
      <c r="BY227" s="171"/>
      <c r="BZ227" s="171"/>
      <c r="CA227" s="171"/>
      <c r="CB227" s="171"/>
      <c r="CC227" s="171"/>
      <c r="CD227" s="171"/>
      <c r="CE227" s="171"/>
      <c r="CF227" s="171"/>
      <c r="CG227" s="171"/>
      <c r="CH227" s="171"/>
      <c r="CI227" s="171"/>
      <c r="CJ227" s="171"/>
      <c r="CK227" s="171"/>
      <c r="CL227" s="171"/>
      <c r="CM227" s="171"/>
      <c r="CN227" s="171"/>
      <c r="CO227" s="171"/>
      <c r="CP227" s="171"/>
      <c r="CQ227" s="171"/>
      <c r="CR227" s="171"/>
      <c r="CS227" s="171"/>
      <c r="CT227" s="171"/>
      <c r="CU227" s="171"/>
      <c r="CV227" s="171"/>
      <c r="CW227" s="171"/>
      <c r="CX227" s="171"/>
      <c r="CY227" s="171"/>
      <c r="CZ227" s="171"/>
      <c r="DA227" s="171"/>
      <c r="DB227" s="171"/>
      <c r="DC227" s="171"/>
      <c r="DD227" s="171"/>
      <c r="DE227" s="171"/>
      <c r="DF227" s="171"/>
      <c r="DG227" s="171"/>
      <c r="DH227" s="171"/>
      <c r="DI227" s="171"/>
      <c r="DJ227" s="171"/>
      <c r="DK227" s="171"/>
      <c r="DL227" s="171"/>
      <c r="DM227" s="171"/>
      <c r="DN227" s="171"/>
      <c r="DO227" s="171"/>
      <c r="DP227" s="171"/>
      <c r="DQ227" s="171"/>
      <c r="DR227" s="171"/>
      <c r="DS227" s="171"/>
      <c r="DT227" s="171"/>
      <c r="DU227" s="171"/>
      <c r="DV227" s="171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</row>
    <row r="228">
      <c r="A228" s="170"/>
      <c r="B228" s="170"/>
      <c r="C228" s="170"/>
      <c r="D228" s="170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  <c r="AM228" s="171"/>
      <c r="AN228" s="171"/>
      <c r="AO228" s="171"/>
      <c r="AP228" s="171"/>
      <c r="AQ228" s="171"/>
      <c r="AR228" s="171"/>
      <c r="AS228" s="171"/>
      <c r="AT228" s="171"/>
      <c r="AU228" s="171"/>
      <c r="AV228" s="171"/>
      <c r="AW228" s="171"/>
      <c r="AX228" s="171"/>
      <c r="AY228" s="171"/>
      <c r="AZ228" s="171"/>
      <c r="BA228" s="171"/>
      <c r="BB228" s="171"/>
      <c r="BC228" s="171"/>
      <c r="BD228" s="171"/>
      <c r="BE228" s="171"/>
      <c r="BF228" s="171"/>
      <c r="BG228" s="171"/>
      <c r="BH228" s="171"/>
      <c r="BI228" s="171"/>
      <c r="BJ228" s="171"/>
      <c r="BK228" s="171"/>
      <c r="BL228" s="171"/>
      <c r="BM228" s="171"/>
      <c r="BN228" s="171"/>
      <c r="BO228" s="171"/>
      <c r="BP228" s="171"/>
      <c r="BQ228" s="171"/>
      <c r="BR228" s="171"/>
      <c r="BS228" s="171"/>
      <c r="BT228" s="171"/>
      <c r="BU228" s="171"/>
      <c r="BV228" s="171"/>
      <c r="BW228" s="171"/>
      <c r="BX228" s="171"/>
      <c r="BY228" s="171"/>
      <c r="BZ228" s="171"/>
      <c r="CA228" s="171"/>
      <c r="CB228" s="171"/>
      <c r="CC228" s="171"/>
      <c r="CD228" s="171"/>
      <c r="CE228" s="171"/>
      <c r="CF228" s="171"/>
      <c r="CG228" s="171"/>
      <c r="CH228" s="171"/>
      <c r="CI228" s="171"/>
      <c r="CJ228" s="171"/>
      <c r="CK228" s="171"/>
      <c r="CL228" s="171"/>
      <c r="CM228" s="171"/>
      <c r="CN228" s="171"/>
      <c r="CO228" s="171"/>
      <c r="CP228" s="171"/>
      <c r="CQ228" s="171"/>
      <c r="CR228" s="171"/>
      <c r="CS228" s="171"/>
      <c r="CT228" s="171"/>
      <c r="CU228" s="171"/>
      <c r="CV228" s="171"/>
      <c r="CW228" s="171"/>
      <c r="CX228" s="171"/>
      <c r="CY228" s="171"/>
      <c r="CZ228" s="171"/>
      <c r="DA228" s="171"/>
      <c r="DB228" s="171"/>
      <c r="DC228" s="171"/>
      <c r="DD228" s="171"/>
      <c r="DE228" s="171"/>
      <c r="DF228" s="171"/>
      <c r="DG228" s="171"/>
      <c r="DH228" s="171"/>
      <c r="DI228" s="171"/>
      <c r="DJ228" s="171"/>
      <c r="DK228" s="171"/>
      <c r="DL228" s="171"/>
      <c r="DM228" s="171"/>
      <c r="DN228" s="171"/>
      <c r="DO228" s="171"/>
      <c r="DP228" s="171"/>
      <c r="DQ228" s="171"/>
      <c r="DR228" s="171"/>
      <c r="DS228" s="171"/>
      <c r="DT228" s="171"/>
      <c r="DU228" s="171"/>
      <c r="DV228" s="171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</row>
    <row r="229">
      <c r="A229" s="170"/>
      <c r="B229" s="170"/>
      <c r="C229" s="170"/>
      <c r="D229" s="170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71"/>
      <c r="BD229" s="171"/>
      <c r="BE229" s="171"/>
      <c r="BF229" s="171"/>
      <c r="BG229" s="171"/>
      <c r="BH229" s="171"/>
      <c r="BI229" s="171"/>
      <c r="BJ229" s="171"/>
      <c r="BK229" s="171"/>
      <c r="BL229" s="171"/>
      <c r="BM229" s="171"/>
      <c r="BN229" s="171"/>
      <c r="BO229" s="171"/>
      <c r="BP229" s="171"/>
      <c r="BQ229" s="171"/>
      <c r="BR229" s="171"/>
      <c r="BS229" s="171"/>
      <c r="BT229" s="171"/>
      <c r="BU229" s="171"/>
      <c r="BV229" s="171"/>
      <c r="BW229" s="171"/>
      <c r="BX229" s="171"/>
      <c r="BY229" s="171"/>
      <c r="BZ229" s="171"/>
      <c r="CA229" s="171"/>
      <c r="CB229" s="171"/>
      <c r="CC229" s="171"/>
      <c r="CD229" s="171"/>
      <c r="CE229" s="171"/>
      <c r="CF229" s="171"/>
      <c r="CG229" s="171"/>
      <c r="CH229" s="171"/>
      <c r="CI229" s="171"/>
      <c r="CJ229" s="171"/>
      <c r="CK229" s="171"/>
      <c r="CL229" s="171"/>
      <c r="CM229" s="171"/>
      <c r="CN229" s="171"/>
      <c r="CO229" s="171"/>
      <c r="CP229" s="171"/>
      <c r="CQ229" s="171"/>
      <c r="CR229" s="171"/>
      <c r="CS229" s="171"/>
      <c r="CT229" s="171"/>
      <c r="CU229" s="171"/>
      <c r="CV229" s="171"/>
      <c r="CW229" s="171"/>
      <c r="CX229" s="171"/>
      <c r="CY229" s="171"/>
      <c r="CZ229" s="171"/>
      <c r="DA229" s="171"/>
      <c r="DB229" s="171"/>
      <c r="DC229" s="171"/>
      <c r="DD229" s="171"/>
      <c r="DE229" s="171"/>
      <c r="DF229" s="171"/>
      <c r="DG229" s="171"/>
      <c r="DH229" s="171"/>
      <c r="DI229" s="171"/>
      <c r="DJ229" s="171"/>
      <c r="DK229" s="171"/>
      <c r="DL229" s="171"/>
      <c r="DM229" s="171"/>
      <c r="DN229" s="171"/>
      <c r="DO229" s="171"/>
      <c r="DP229" s="171"/>
      <c r="DQ229" s="171"/>
      <c r="DR229" s="171"/>
      <c r="DS229" s="171"/>
      <c r="DT229" s="171"/>
      <c r="DU229" s="171"/>
      <c r="DV229" s="171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</row>
    <row r="230">
      <c r="A230" s="170"/>
      <c r="B230" s="170"/>
      <c r="C230" s="170"/>
      <c r="D230" s="170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  <c r="BE230" s="171"/>
      <c r="BF230" s="171"/>
      <c r="BG230" s="171"/>
      <c r="BH230" s="171"/>
      <c r="BI230" s="171"/>
      <c r="BJ230" s="171"/>
      <c r="BK230" s="171"/>
      <c r="BL230" s="171"/>
      <c r="BM230" s="171"/>
      <c r="BN230" s="171"/>
      <c r="BO230" s="171"/>
      <c r="BP230" s="171"/>
      <c r="BQ230" s="171"/>
      <c r="BR230" s="171"/>
      <c r="BS230" s="171"/>
      <c r="BT230" s="171"/>
      <c r="BU230" s="171"/>
      <c r="BV230" s="171"/>
      <c r="BW230" s="171"/>
      <c r="BX230" s="171"/>
      <c r="BY230" s="171"/>
      <c r="BZ230" s="171"/>
      <c r="CA230" s="171"/>
      <c r="CB230" s="171"/>
      <c r="CC230" s="171"/>
      <c r="CD230" s="171"/>
      <c r="CE230" s="171"/>
      <c r="CF230" s="171"/>
      <c r="CG230" s="171"/>
      <c r="CH230" s="171"/>
      <c r="CI230" s="171"/>
      <c r="CJ230" s="171"/>
      <c r="CK230" s="171"/>
      <c r="CL230" s="171"/>
      <c r="CM230" s="171"/>
      <c r="CN230" s="171"/>
      <c r="CO230" s="171"/>
      <c r="CP230" s="171"/>
      <c r="CQ230" s="171"/>
      <c r="CR230" s="171"/>
      <c r="CS230" s="171"/>
      <c r="CT230" s="171"/>
      <c r="CU230" s="171"/>
      <c r="CV230" s="171"/>
      <c r="CW230" s="171"/>
      <c r="CX230" s="171"/>
      <c r="CY230" s="171"/>
      <c r="CZ230" s="171"/>
      <c r="DA230" s="171"/>
      <c r="DB230" s="171"/>
      <c r="DC230" s="171"/>
      <c r="DD230" s="171"/>
      <c r="DE230" s="171"/>
      <c r="DF230" s="171"/>
      <c r="DG230" s="171"/>
      <c r="DH230" s="171"/>
      <c r="DI230" s="171"/>
      <c r="DJ230" s="171"/>
      <c r="DK230" s="171"/>
      <c r="DL230" s="171"/>
      <c r="DM230" s="171"/>
      <c r="DN230" s="171"/>
      <c r="DO230" s="171"/>
      <c r="DP230" s="171"/>
      <c r="DQ230" s="171"/>
      <c r="DR230" s="171"/>
      <c r="DS230" s="171"/>
      <c r="DT230" s="171"/>
      <c r="DU230" s="171"/>
      <c r="DV230" s="171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</row>
    <row r="231">
      <c r="A231" s="170"/>
      <c r="B231" s="170"/>
      <c r="C231" s="170"/>
      <c r="D231" s="170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1"/>
      <c r="BB231" s="171"/>
      <c r="BC231" s="171"/>
      <c r="BD231" s="171"/>
      <c r="BE231" s="171"/>
      <c r="BF231" s="171"/>
      <c r="BG231" s="171"/>
      <c r="BH231" s="171"/>
      <c r="BI231" s="171"/>
      <c r="BJ231" s="171"/>
      <c r="BK231" s="171"/>
      <c r="BL231" s="171"/>
      <c r="BM231" s="171"/>
      <c r="BN231" s="171"/>
      <c r="BO231" s="171"/>
      <c r="BP231" s="171"/>
      <c r="BQ231" s="171"/>
      <c r="BR231" s="171"/>
      <c r="BS231" s="171"/>
      <c r="BT231" s="171"/>
      <c r="BU231" s="171"/>
      <c r="BV231" s="171"/>
      <c r="BW231" s="171"/>
      <c r="BX231" s="171"/>
      <c r="BY231" s="171"/>
      <c r="BZ231" s="171"/>
      <c r="CA231" s="171"/>
      <c r="CB231" s="171"/>
      <c r="CC231" s="171"/>
      <c r="CD231" s="171"/>
      <c r="CE231" s="171"/>
      <c r="CF231" s="171"/>
      <c r="CG231" s="171"/>
      <c r="CH231" s="171"/>
      <c r="CI231" s="171"/>
      <c r="CJ231" s="171"/>
      <c r="CK231" s="171"/>
      <c r="CL231" s="171"/>
      <c r="CM231" s="171"/>
      <c r="CN231" s="171"/>
      <c r="CO231" s="171"/>
      <c r="CP231" s="171"/>
      <c r="CQ231" s="171"/>
      <c r="CR231" s="171"/>
      <c r="CS231" s="171"/>
      <c r="CT231" s="171"/>
      <c r="CU231" s="171"/>
      <c r="CV231" s="171"/>
      <c r="CW231" s="171"/>
      <c r="CX231" s="171"/>
      <c r="CY231" s="171"/>
      <c r="CZ231" s="171"/>
      <c r="DA231" s="171"/>
      <c r="DB231" s="171"/>
      <c r="DC231" s="171"/>
      <c r="DD231" s="171"/>
      <c r="DE231" s="171"/>
      <c r="DF231" s="171"/>
      <c r="DG231" s="171"/>
      <c r="DH231" s="171"/>
      <c r="DI231" s="171"/>
      <c r="DJ231" s="171"/>
      <c r="DK231" s="171"/>
      <c r="DL231" s="171"/>
      <c r="DM231" s="171"/>
      <c r="DN231" s="171"/>
      <c r="DO231" s="171"/>
      <c r="DP231" s="171"/>
      <c r="DQ231" s="171"/>
      <c r="DR231" s="171"/>
      <c r="DS231" s="171"/>
      <c r="DT231" s="171"/>
      <c r="DU231" s="171"/>
      <c r="DV231" s="171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</row>
    <row r="232">
      <c r="A232" s="170"/>
      <c r="B232" s="170"/>
      <c r="C232" s="170"/>
      <c r="D232" s="170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171"/>
      <c r="BN232" s="171"/>
      <c r="BO232" s="171"/>
      <c r="BP232" s="171"/>
      <c r="BQ232" s="171"/>
      <c r="BR232" s="171"/>
      <c r="BS232" s="171"/>
      <c r="BT232" s="171"/>
      <c r="BU232" s="171"/>
      <c r="BV232" s="171"/>
      <c r="BW232" s="171"/>
      <c r="BX232" s="171"/>
      <c r="BY232" s="171"/>
      <c r="BZ232" s="171"/>
      <c r="CA232" s="171"/>
      <c r="CB232" s="171"/>
      <c r="CC232" s="171"/>
      <c r="CD232" s="171"/>
      <c r="CE232" s="171"/>
      <c r="CF232" s="171"/>
      <c r="CG232" s="171"/>
      <c r="CH232" s="171"/>
      <c r="CI232" s="171"/>
      <c r="CJ232" s="171"/>
      <c r="CK232" s="171"/>
      <c r="CL232" s="171"/>
      <c r="CM232" s="171"/>
      <c r="CN232" s="171"/>
      <c r="CO232" s="171"/>
      <c r="CP232" s="171"/>
      <c r="CQ232" s="171"/>
      <c r="CR232" s="171"/>
      <c r="CS232" s="171"/>
      <c r="CT232" s="171"/>
      <c r="CU232" s="171"/>
      <c r="CV232" s="171"/>
      <c r="CW232" s="171"/>
      <c r="CX232" s="171"/>
      <c r="CY232" s="171"/>
      <c r="CZ232" s="171"/>
      <c r="DA232" s="171"/>
      <c r="DB232" s="171"/>
      <c r="DC232" s="171"/>
      <c r="DD232" s="171"/>
      <c r="DE232" s="171"/>
      <c r="DF232" s="171"/>
      <c r="DG232" s="171"/>
      <c r="DH232" s="171"/>
      <c r="DI232" s="171"/>
      <c r="DJ232" s="171"/>
      <c r="DK232" s="171"/>
      <c r="DL232" s="171"/>
      <c r="DM232" s="171"/>
      <c r="DN232" s="171"/>
      <c r="DO232" s="171"/>
      <c r="DP232" s="171"/>
      <c r="DQ232" s="171"/>
      <c r="DR232" s="171"/>
      <c r="DS232" s="171"/>
      <c r="DT232" s="171"/>
      <c r="DU232" s="171"/>
      <c r="DV232" s="171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</row>
    <row r="233">
      <c r="A233" s="170"/>
      <c r="B233" s="170"/>
      <c r="C233" s="170"/>
      <c r="D233" s="170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1"/>
      <c r="BB233" s="171"/>
      <c r="BC233" s="171"/>
      <c r="BD233" s="171"/>
      <c r="BE233" s="171"/>
      <c r="BF233" s="171"/>
      <c r="BG233" s="171"/>
      <c r="BH233" s="171"/>
      <c r="BI233" s="171"/>
      <c r="BJ233" s="171"/>
      <c r="BK233" s="171"/>
      <c r="BL233" s="171"/>
      <c r="BM233" s="171"/>
      <c r="BN233" s="171"/>
      <c r="BO233" s="171"/>
      <c r="BP233" s="171"/>
      <c r="BQ233" s="171"/>
      <c r="BR233" s="171"/>
      <c r="BS233" s="171"/>
      <c r="BT233" s="171"/>
      <c r="BU233" s="171"/>
      <c r="BV233" s="171"/>
      <c r="BW233" s="171"/>
      <c r="BX233" s="171"/>
      <c r="BY233" s="171"/>
      <c r="BZ233" s="171"/>
      <c r="CA233" s="171"/>
      <c r="CB233" s="171"/>
      <c r="CC233" s="171"/>
      <c r="CD233" s="171"/>
      <c r="CE233" s="171"/>
      <c r="CF233" s="171"/>
      <c r="CG233" s="171"/>
      <c r="CH233" s="171"/>
      <c r="CI233" s="171"/>
      <c r="CJ233" s="171"/>
      <c r="CK233" s="171"/>
      <c r="CL233" s="171"/>
      <c r="CM233" s="171"/>
      <c r="CN233" s="171"/>
      <c r="CO233" s="171"/>
      <c r="CP233" s="171"/>
      <c r="CQ233" s="171"/>
      <c r="CR233" s="171"/>
      <c r="CS233" s="171"/>
      <c r="CT233" s="171"/>
      <c r="CU233" s="171"/>
      <c r="CV233" s="171"/>
      <c r="CW233" s="171"/>
      <c r="CX233" s="171"/>
      <c r="CY233" s="171"/>
      <c r="CZ233" s="171"/>
      <c r="DA233" s="171"/>
      <c r="DB233" s="171"/>
      <c r="DC233" s="171"/>
      <c r="DD233" s="171"/>
      <c r="DE233" s="171"/>
      <c r="DF233" s="171"/>
      <c r="DG233" s="171"/>
      <c r="DH233" s="171"/>
      <c r="DI233" s="171"/>
      <c r="DJ233" s="171"/>
      <c r="DK233" s="171"/>
      <c r="DL233" s="171"/>
      <c r="DM233" s="171"/>
      <c r="DN233" s="171"/>
      <c r="DO233" s="171"/>
      <c r="DP233" s="171"/>
      <c r="DQ233" s="171"/>
      <c r="DR233" s="171"/>
      <c r="DS233" s="171"/>
      <c r="DT233" s="171"/>
      <c r="DU233" s="171"/>
      <c r="DV233" s="171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</row>
    <row r="234">
      <c r="A234" s="170"/>
      <c r="B234" s="170"/>
      <c r="C234" s="170"/>
      <c r="D234" s="170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71"/>
      <c r="BD234" s="171"/>
      <c r="BE234" s="171"/>
      <c r="BF234" s="171"/>
      <c r="BG234" s="171"/>
      <c r="BH234" s="171"/>
      <c r="BI234" s="171"/>
      <c r="BJ234" s="171"/>
      <c r="BK234" s="171"/>
      <c r="BL234" s="171"/>
      <c r="BM234" s="171"/>
      <c r="BN234" s="171"/>
      <c r="BO234" s="171"/>
      <c r="BP234" s="171"/>
      <c r="BQ234" s="171"/>
      <c r="BR234" s="171"/>
      <c r="BS234" s="171"/>
      <c r="BT234" s="171"/>
      <c r="BU234" s="171"/>
      <c r="BV234" s="171"/>
      <c r="BW234" s="171"/>
      <c r="BX234" s="171"/>
      <c r="BY234" s="171"/>
      <c r="BZ234" s="171"/>
      <c r="CA234" s="171"/>
      <c r="CB234" s="171"/>
      <c r="CC234" s="171"/>
      <c r="CD234" s="171"/>
      <c r="CE234" s="171"/>
      <c r="CF234" s="171"/>
      <c r="CG234" s="171"/>
      <c r="CH234" s="171"/>
      <c r="CI234" s="171"/>
      <c r="CJ234" s="171"/>
      <c r="CK234" s="171"/>
      <c r="CL234" s="171"/>
      <c r="CM234" s="171"/>
      <c r="CN234" s="171"/>
      <c r="CO234" s="171"/>
      <c r="CP234" s="171"/>
      <c r="CQ234" s="171"/>
      <c r="CR234" s="171"/>
      <c r="CS234" s="171"/>
      <c r="CT234" s="171"/>
      <c r="CU234" s="171"/>
      <c r="CV234" s="171"/>
      <c r="CW234" s="171"/>
      <c r="CX234" s="171"/>
      <c r="CY234" s="171"/>
      <c r="CZ234" s="171"/>
      <c r="DA234" s="171"/>
      <c r="DB234" s="171"/>
      <c r="DC234" s="171"/>
      <c r="DD234" s="171"/>
      <c r="DE234" s="171"/>
      <c r="DF234" s="171"/>
      <c r="DG234" s="171"/>
      <c r="DH234" s="171"/>
      <c r="DI234" s="171"/>
      <c r="DJ234" s="171"/>
      <c r="DK234" s="171"/>
      <c r="DL234" s="171"/>
      <c r="DM234" s="171"/>
      <c r="DN234" s="171"/>
      <c r="DO234" s="171"/>
      <c r="DP234" s="171"/>
      <c r="DQ234" s="171"/>
      <c r="DR234" s="171"/>
      <c r="DS234" s="171"/>
      <c r="DT234" s="171"/>
      <c r="DU234" s="171"/>
      <c r="DV234" s="171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</row>
    <row r="235">
      <c r="A235" s="170"/>
      <c r="B235" s="170"/>
      <c r="C235" s="170"/>
      <c r="D235" s="170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1"/>
      <c r="BL235" s="171"/>
      <c r="BM235" s="171"/>
      <c r="BN235" s="171"/>
      <c r="BO235" s="171"/>
      <c r="BP235" s="171"/>
      <c r="BQ235" s="171"/>
      <c r="BR235" s="171"/>
      <c r="BS235" s="171"/>
      <c r="BT235" s="171"/>
      <c r="BU235" s="171"/>
      <c r="BV235" s="171"/>
      <c r="BW235" s="171"/>
      <c r="BX235" s="171"/>
      <c r="BY235" s="171"/>
      <c r="BZ235" s="171"/>
      <c r="CA235" s="171"/>
      <c r="CB235" s="171"/>
      <c r="CC235" s="171"/>
      <c r="CD235" s="171"/>
      <c r="CE235" s="171"/>
      <c r="CF235" s="171"/>
      <c r="CG235" s="171"/>
      <c r="CH235" s="171"/>
      <c r="CI235" s="171"/>
      <c r="CJ235" s="171"/>
      <c r="CK235" s="171"/>
      <c r="CL235" s="171"/>
      <c r="CM235" s="171"/>
      <c r="CN235" s="171"/>
      <c r="CO235" s="171"/>
      <c r="CP235" s="171"/>
      <c r="CQ235" s="171"/>
      <c r="CR235" s="171"/>
      <c r="CS235" s="171"/>
      <c r="CT235" s="171"/>
      <c r="CU235" s="171"/>
      <c r="CV235" s="171"/>
      <c r="CW235" s="171"/>
      <c r="CX235" s="171"/>
      <c r="CY235" s="171"/>
      <c r="CZ235" s="171"/>
      <c r="DA235" s="171"/>
      <c r="DB235" s="171"/>
      <c r="DC235" s="171"/>
      <c r="DD235" s="171"/>
      <c r="DE235" s="171"/>
      <c r="DF235" s="171"/>
      <c r="DG235" s="171"/>
      <c r="DH235" s="171"/>
      <c r="DI235" s="171"/>
      <c r="DJ235" s="171"/>
      <c r="DK235" s="171"/>
      <c r="DL235" s="171"/>
      <c r="DM235" s="171"/>
      <c r="DN235" s="171"/>
      <c r="DO235" s="171"/>
      <c r="DP235" s="171"/>
      <c r="DQ235" s="171"/>
      <c r="DR235" s="171"/>
      <c r="DS235" s="171"/>
      <c r="DT235" s="171"/>
      <c r="DU235" s="171"/>
      <c r="DV235" s="171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</row>
    <row r="236">
      <c r="A236" s="170"/>
      <c r="B236" s="170"/>
      <c r="C236" s="170"/>
      <c r="D236" s="170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  <c r="AN236" s="171"/>
      <c r="AO236" s="171"/>
      <c r="AP236" s="171"/>
      <c r="AQ236" s="17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1"/>
      <c r="BB236" s="171"/>
      <c r="BC236" s="171"/>
      <c r="BD236" s="171"/>
      <c r="BE236" s="171"/>
      <c r="BF236" s="171"/>
      <c r="BG236" s="171"/>
      <c r="BH236" s="171"/>
      <c r="BI236" s="171"/>
      <c r="BJ236" s="171"/>
      <c r="BK236" s="171"/>
      <c r="BL236" s="171"/>
      <c r="BM236" s="171"/>
      <c r="BN236" s="171"/>
      <c r="BO236" s="171"/>
      <c r="BP236" s="171"/>
      <c r="BQ236" s="171"/>
      <c r="BR236" s="171"/>
      <c r="BS236" s="171"/>
      <c r="BT236" s="171"/>
      <c r="BU236" s="171"/>
      <c r="BV236" s="171"/>
      <c r="BW236" s="171"/>
      <c r="BX236" s="171"/>
      <c r="BY236" s="171"/>
      <c r="BZ236" s="171"/>
      <c r="CA236" s="171"/>
      <c r="CB236" s="171"/>
      <c r="CC236" s="171"/>
      <c r="CD236" s="171"/>
      <c r="CE236" s="171"/>
      <c r="CF236" s="171"/>
      <c r="CG236" s="171"/>
      <c r="CH236" s="171"/>
      <c r="CI236" s="171"/>
      <c r="CJ236" s="171"/>
      <c r="CK236" s="171"/>
      <c r="CL236" s="171"/>
      <c r="CM236" s="171"/>
      <c r="CN236" s="171"/>
      <c r="CO236" s="171"/>
      <c r="CP236" s="171"/>
      <c r="CQ236" s="171"/>
      <c r="CR236" s="171"/>
      <c r="CS236" s="171"/>
      <c r="CT236" s="171"/>
      <c r="CU236" s="171"/>
      <c r="CV236" s="171"/>
      <c r="CW236" s="171"/>
      <c r="CX236" s="171"/>
      <c r="CY236" s="171"/>
      <c r="CZ236" s="171"/>
      <c r="DA236" s="171"/>
      <c r="DB236" s="171"/>
      <c r="DC236" s="171"/>
      <c r="DD236" s="171"/>
      <c r="DE236" s="171"/>
      <c r="DF236" s="171"/>
      <c r="DG236" s="171"/>
      <c r="DH236" s="171"/>
      <c r="DI236" s="171"/>
      <c r="DJ236" s="171"/>
      <c r="DK236" s="171"/>
      <c r="DL236" s="171"/>
      <c r="DM236" s="171"/>
      <c r="DN236" s="171"/>
      <c r="DO236" s="171"/>
      <c r="DP236" s="171"/>
      <c r="DQ236" s="171"/>
      <c r="DR236" s="171"/>
      <c r="DS236" s="171"/>
      <c r="DT236" s="171"/>
      <c r="DU236" s="171"/>
      <c r="DV236" s="171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</row>
    <row r="237">
      <c r="A237" s="170"/>
      <c r="B237" s="170"/>
      <c r="C237" s="170"/>
      <c r="D237" s="170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  <c r="AM237" s="171"/>
      <c r="AN237" s="171"/>
      <c r="AO237" s="171"/>
      <c r="AP237" s="171"/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1"/>
      <c r="BB237" s="171"/>
      <c r="BC237" s="171"/>
      <c r="BD237" s="171"/>
      <c r="BE237" s="171"/>
      <c r="BF237" s="171"/>
      <c r="BG237" s="171"/>
      <c r="BH237" s="171"/>
      <c r="BI237" s="171"/>
      <c r="BJ237" s="171"/>
      <c r="BK237" s="171"/>
      <c r="BL237" s="171"/>
      <c r="BM237" s="171"/>
      <c r="BN237" s="171"/>
      <c r="BO237" s="171"/>
      <c r="BP237" s="171"/>
      <c r="BQ237" s="171"/>
      <c r="BR237" s="171"/>
      <c r="BS237" s="171"/>
      <c r="BT237" s="171"/>
      <c r="BU237" s="171"/>
      <c r="BV237" s="171"/>
      <c r="BW237" s="171"/>
      <c r="BX237" s="171"/>
      <c r="BY237" s="171"/>
      <c r="BZ237" s="171"/>
      <c r="CA237" s="171"/>
      <c r="CB237" s="171"/>
      <c r="CC237" s="171"/>
      <c r="CD237" s="171"/>
      <c r="CE237" s="171"/>
      <c r="CF237" s="171"/>
      <c r="CG237" s="171"/>
      <c r="CH237" s="171"/>
      <c r="CI237" s="171"/>
      <c r="CJ237" s="171"/>
      <c r="CK237" s="171"/>
      <c r="CL237" s="171"/>
      <c r="CM237" s="171"/>
      <c r="CN237" s="171"/>
      <c r="CO237" s="171"/>
      <c r="CP237" s="171"/>
      <c r="CQ237" s="171"/>
      <c r="CR237" s="171"/>
      <c r="CS237" s="171"/>
      <c r="CT237" s="171"/>
      <c r="CU237" s="171"/>
      <c r="CV237" s="171"/>
      <c r="CW237" s="171"/>
      <c r="CX237" s="171"/>
      <c r="CY237" s="171"/>
      <c r="CZ237" s="171"/>
      <c r="DA237" s="171"/>
      <c r="DB237" s="171"/>
      <c r="DC237" s="171"/>
      <c r="DD237" s="171"/>
      <c r="DE237" s="171"/>
      <c r="DF237" s="171"/>
      <c r="DG237" s="171"/>
      <c r="DH237" s="171"/>
      <c r="DI237" s="171"/>
      <c r="DJ237" s="171"/>
      <c r="DK237" s="171"/>
      <c r="DL237" s="171"/>
      <c r="DM237" s="171"/>
      <c r="DN237" s="171"/>
      <c r="DO237" s="171"/>
      <c r="DP237" s="171"/>
      <c r="DQ237" s="171"/>
      <c r="DR237" s="171"/>
      <c r="DS237" s="171"/>
      <c r="DT237" s="171"/>
      <c r="DU237" s="171"/>
      <c r="DV237" s="171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</row>
    <row r="238">
      <c r="A238" s="170"/>
      <c r="B238" s="170"/>
      <c r="C238" s="170"/>
      <c r="D238" s="170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  <c r="AO238" s="171"/>
      <c r="AP238" s="171"/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1"/>
      <c r="BB238" s="171"/>
      <c r="BC238" s="171"/>
      <c r="BD238" s="171"/>
      <c r="BE238" s="171"/>
      <c r="BF238" s="171"/>
      <c r="BG238" s="171"/>
      <c r="BH238" s="171"/>
      <c r="BI238" s="171"/>
      <c r="BJ238" s="171"/>
      <c r="BK238" s="171"/>
      <c r="BL238" s="171"/>
      <c r="BM238" s="171"/>
      <c r="BN238" s="171"/>
      <c r="BO238" s="171"/>
      <c r="BP238" s="171"/>
      <c r="BQ238" s="171"/>
      <c r="BR238" s="171"/>
      <c r="BS238" s="171"/>
      <c r="BT238" s="171"/>
      <c r="BU238" s="171"/>
      <c r="BV238" s="171"/>
      <c r="BW238" s="171"/>
      <c r="BX238" s="171"/>
      <c r="BY238" s="171"/>
      <c r="BZ238" s="171"/>
      <c r="CA238" s="171"/>
      <c r="CB238" s="171"/>
      <c r="CC238" s="171"/>
      <c r="CD238" s="171"/>
      <c r="CE238" s="171"/>
      <c r="CF238" s="171"/>
      <c r="CG238" s="171"/>
      <c r="CH238" s="171"/>
      <c r="CI238" s="171"/>
      <c r="CJ238" s="171"/>
      <c r="CK238" s="171"/>
      <c r="CL238" s="171"/>
      <c r="CM238" s="171"/>
      <c r="CN238" s="171"/>
      <c r="CO238" s="171"/>
      <c r="CP238" s="171"/>
      <c r="CQ238" s="171"/>
      <c r="CR238" s="171"/>
      <c r="CS238" s="171"/>
      <c r="CT238" s="171"/>
      <c r="CU238" s="171"/>
      <c r="CV238" s="171"/>
      <c r="CW238" s="171"/>
      <c r="CX238" s="171"/>
      <c r="CY238" s="171"/>
      <c r="CZ238" s="171"/>
      <c r="DA238" s="171"/>
      <c r="DB238" s="171"/>
      <c r="DC238" s="171"/>
      <c r="DD238" s="171"/>
      <c r="DE238" s="171"/>
      <c r="DF238" s="171"/>
      <c r="DG238" s="171"/>
      <c r="DH238" s="171"/>
      <c r="DI238" s="171"/>
      <c r="DJ238" s="171"/>
      <c r="DK238" s="171"/>
      <c r="DL238" s="171"/>
      <c r="DM238" s="171"/>
      <c r="DN238" s="171"/>
      <c r="DO238" s="171"/>
      <c r="DP238" s="171"/>
      <c r="DQ238" s="171"/>
      <c r="DR238" s="171"/>
      <c r="DS238" s="171"/>
      <c r="DT238" s="171"/>
      <c r="DU238" s="171"/>
      <c r="DV238" s="171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</row>
    <row r="239">
      <c r="A239" s="170"/>
      <c r="B239" s="170"/>
      <c r="C239" s="170"/>
      <c r="D239" s="170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1"/>
      <c r="BB239" s="171"/>
      <c r="BC239" s="171"/>
      <c r="BD239" s="171"/>
      <c r="BE239" s="171"/>
      <c r="BF239" s="171"/>
      <c r="BG239" s="171"/>
      <c r="BH239" s="171"/>
      <c r="BI239" s="171"/>
      <c r="BJ239" s="171"/>
      <c r="BK239" s="171"/>
      <c r="BL239" s="171"/>
      <c r="BM239" s="171"/>
      <c r="BN239" s="171"/>
      <c r="BO239" s="171"/>
      <c r="BP239" s="171"/>
      <c r="BQ239" s="171"/>
      <c r="BR239" s="171"/>
      <c r="BS239" s="171"/>
      <c r="BT239" s="171"/>
      <c r="BU239" s="171"/>
      <c r="BV239" s="171"/>
      <c r="BW239" s="171"/>
      <c r="BX239" s="171"/>
      <c r="BY239" s="171"/>
      <c r="BZ239" s="171"/>
      <c r="CA239" s="171"/>
      <c r="CB239" s="171"/>
      <c r="CC239" s="171"/>
      <c r="CD239" s="171"/>
      <c r="CE239" s="171"/>
      <c r="CF239" s="171"/>
      <c r="CG239" s="171"/>
      <c r="CH239" s="171"/>
      <c r="CI239" s="171"/>
      <c r="CJ239" s="171"/>
      <c r="CK239" s="171"/>
      <c r="CL239" s="171"/>
      <c r="CM239" s="171"/>
      <c r="CN239" s="171"/>
      <c r="CO239" s="171"/>
      <c r="CP239" s="171"/>
      <c r="CQ239" s="171"/>
      <c r="CR239" s="171"/>
      <c r="CS239" s="171"/>
      <c r="CT239" s="171"/>
      <c r="CU239" s="171"/>
      <c r="CV239" s="171"/>
      <c r="CW239" s="171"/>
      <c r="CX239" s="171"/>
      <c r="CY239" s="171"/>
      <c r="CZ239" s="171"/>
      <c r="DA239" s="171"/>
      <c r="DB239" s="171"/>
      <c r="DC239" s="171"/>
      <c r="DD239" s="171"/>
      <c r="DE239" s="171"/>
      <c r="DF239" s="171"/>
      <c r="DG239" s="171"/>
      <c r="DH239" s="171"/>
      <c r="DI239" s="171"/>
      <c r="DJ239" s="171"/>
      <c r="DK239" s="171"/>
      <c r="DL239" s="171"/>
      <c r="DM239" s="171"/>
      <c r="DN239" s="171"/>
      <c r="DO239" s="171"/>
      <c r="DP239" s="171"/>
      <c r="DQ239" s="171"/>
      <c r="DR239" s="171"/>
      <c r="DS239" s="171"/>
      <c r="DT239" s="171"/>
      <c r="DU239" s="171"/>
      <c r="DV239" s="171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</row>
  </sheetData>
  <mergeCells count="45">
    <mergeCell ref="A1:A2"/>
    <mergeCell ref="B1:B2"/>
    <mergeCell ref="C1:C2"/>
    <mergeCell ref="D1:D2"/>
    <mergeCell ref="E1:E2"/>
    <mergeCell ref="F1:I1"/>
    <mergeCell ref="J1:M1"/>
    <mergeCell ref="N1:Q1"/>
    <mergeCell ref="R1:U1"/>
    <mergeCell ref="V1:Y1"/>
    <mergeCell ref="Z1:AB1"/>
    <mergeCell ref="AC1:AF1"/>
    <mergeCell ref="AG1:AJ1"/>
    <mergeCell ref="AK1:AN1"/>
    <mergeCell ref="AO1:AQ1"/>
    <mergeCell ref="AR1:AU1"/>
    <mergeCell ref="AV1:AY1"/>
    <mergeCell ref="AZ1:BB1"/>
    <mergeCell ref="BC1:BL1"/>
    <mergeCell ref="BM1:BV1"/>
    <mergeCell ref="BW1:BY1"/>
    <mergeCell ref="CN1:CN2"/>
    <mergeCell ref="CO1:CO2"/>
    <mergeCell ref="CP1:CP2"/>
    <mergeCell ref="BZ1:CA1"/>
    <mergeCell ref="CB1:CC1"/>
    <mergeCell ref="CD1:CE1"/>
    <mergeCell ref="CF1:CG1"/>
    <mergeCell ref="CH1:CI1"/>
    <mergeCell ref="CJ1:CK1"/>
    <mergeCell ref="CL1:CM1"/>
    <mergeCell ref="DL1:DN1"/>
    <mergeCell ref="DO1:DP1"/>
    <mergeCell ref="DQ1:DQ2"/>
    <mergeCell ref="DR1:DR2"/>
    <mergeCell ref="DS1:DS2"/>
    <mergeCell ref="DT1:DT2"/>
    <mergeCell ref="DU1:DV1"/>
    <mergeCell ref="CQ1:CS1"/>
    <mergeCell ref="CT1:CV1"/>
    <mergeCell ref="CW1:CY1"/>
    <mergeCell ref="CZ1:DB1"/>
    <mergeCell ref="DC1:DE1"/>
    <mergeCell ref="DF1:DH1"/>
    <mergeCell ref="DI1:DK1"/>
  </mergeCells>
  <conditionalFormatting sqref="DS3:DT38">
    <cfRule type="cellIs" dxfId="0" priority="1" stopIfTrue="1" operator="notEqual">
      <formula>0</formula>
    </cfRule>
  </conditionalFormatting>
  <conditionalFormatting sqref="DS3:DT38">
    <cfRule type="cellIs" dxfId="1" priority="2" stopIfTrue="1" operator="notEqual">
      <formula>0</formula>
    </cfRule>
  </conditionalFormatting>
  <conditionalFormatting sqref="DO3:DO38 DU3:DV38">
    <cfRule type="cellIs" dxfId="2" priority="3" stopIfTrue="1" operator="equal">
      <formula>0</formula>
    </cfRule>
  </conditionalFormatting>
  <conditionalFormatting sqref="DO3:DO38 DU3:DV38">
    <cfRule type="cellIs" dxfId="3" priority="4" stopIfTrue="1" operator="equal">
      <formula>0</formula>
    </cfRule>
  </conditionalFormatting>
  <conditionalFormatting sqref="DP3:DP38 DV3:DV38">
    <cfRule type="cellIs" dxfId="2" priority="5" stopIfTrue="1" operator="equal">
      <formula>0</formula>
    </cfRule>
  </conditionalFormatting>
  <printOptions gridLines="1" horizontalCentered="1"/>
  <pageMargins bottom="0.33" footer="0.0" header="0.0" left="0.4" right="0.4" top="0.41"/>
  <pageSetup fitToWidth="0" paperSize="5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5.57"/>
    <col customWidth="1" min="2" max="2" width="23.29"/>
    <col customWidth="1" min="3" max="3" width="7.29"/>
    <col customWidth="1" hidden="1" min="4" max="4" width="10.14"/>
    <col customWidth="1" hidden="1" min="5" max="5" width="7.71"/>
    <col customWidth="1" min="6" max="54" width="7.29"/>
    <col customWidth="1" min="55" max="93" width="8.57"/>
    <col customWidth="1" min="94" max="94" width="10.71"/>
    <col customWidth="1" min="95" max="120" width="8.57"/>
    <col customWidth="1" min="121" max="124" width="13.0"/>
    <col customWidth="1" min="125" max="126" width="8.57"/>
  </cols>
  <sheetData>
    <row r="1" ht="60.75" customHeight="1">
      <c r="A1" s="174">
        <v>23.0</v>
      </c>
      <c r="B1" s="175" t="s">
        <v>1</v>
      </c>
      <c r="C1" s="176" t="s">
        <v>2</v>
      </c>
      <c r="D1" s="177" t="s">
        <v>3</v>
      </c>
      <c r="E1" s="178" t="s">
        <v>4</v>
      </c>
      <c r="F1" s="179" t="s">
        <v>5</v>
      </c>
      <c r="G1" s="7"/>
      <c r="H1" s="7"/>
      <c r="I1" s="8"/>
      <c r="J1" s="179" t="s">
        <v>6</v>
      </c>
      <c r="K1" s="7"/>
      <c r="L1" s="7"/>
      <c r="M1" s="8"/>
      <c r="N1" s="179" t="s">
        <v>7</v>
      </c>
      <c r="O1" s="7"/>
      <c r="P1" s="7"/>
      <c r="Q1" s="8"/>
      <c r="R1" s="179" t="s">
        <v>8</v>
      </c>
      <c r="S1" s="7"/>
      <c r="T1" s="7"/>
      <c r="U1" s="8"/>
      <c r="V1" s="180" t="s">
        <v>9</v>
      </c>
      <c r="W1" s="7"/>
      <c r="X1" s="7"/>
      <c r="Y1" s="8"/>
      <c r="Z1" s="179" t="s">
        <v>10</v>
      </c>
      <c r="AA1" s="7"/>
      <c r="AB1" s="8"/>
      <c r="AC1" s="179" t="s">
        <v>11</v>
      </c>
      <c r="AD1" s="7"/>
      <c r="AE1" s="7"/>
      <c r="AF1" s="8"/>
      <c r="AG1" s="179" t="s">
        <v>12</v>
      </c>
      <c r="AH1" s="7"/>
      <c r="AI1" s="7"/>
      <c r="AJ1" s="8"/>
      <c r="AK1" s="179" t="s">
        <v>13</v>
      </c>
      <c r="AL1" s="7"/>
      <c r="AM1" s="7"/>
      <c r="AN1" s="8"/>
      <c r="AO1" s="179" t="s">
        <v>14</v>
      </c>
      <c r="AP1" s="7"/>
      <c r="AQ1" s="8"/>
      <c r="AR1" s="179" t="s">
        <v>15</v>
      </c>
      <c r="AS1" s="7"/>
      <c r="AT1" s="7"/>
      <c r="AU1" s="8"/>
      <c r="AV1" s="179" t="s">
        <v>16</v>
      </c>
      <c r="AW1" s="7"/>
      <c r="AX1" s="7"/>
      <c r="AY1" s="8"/>
      <c r="AZ1" s="179" t="s">
        <v>17</v>
      </c>
      <c r="BA1" s="7"/>
      <c r="BB1" s="8"/>
      <c r="BC1" s="179" t="s">
        <v>18</v>
      </c>
      <c r="BD1" s="7"/>
      <c r="BE1" s="7"/>
      <c r="BF1" s="7"/>
      <c r="BG1" s="7"/>
      <c r="BH1" s="7"/>
      <c r="BI1" s="7"/>
      <c r="BJ1" s="7"/>
      <c r="BK1" s="7"/>
      <c r="BL1" s="8"/>
      <c r="BM1" s="179" t="s">
        <v>19</v>
      </c>
      <c r="BN1" s="7"/>
      <c r="BO1" s="7"/>
      <c r="BP1" s="7"/>
      <c r="BQ1" s="7"/>
      <c r="BR1" s="7"/>
      <c r="BS1" s="7"/>
      <c r="BT1" s="7"/>
      <c r="BU1" s="7"/>
      <c r="BV1" s="8"/>
      <c r="BW1" s="181" t="s">
        <v>20</v>
      </c>
      <c r="BX1" s="7"/>
      <c r="BY1" s="8"/>
      <c r="BZ1" s="179" t="s">
        <v>21</v>
      </c>
      <c r="CA1" s="8"/>
      <c r="CB1" s="179" t="s">
        <v>22</v>
      </c>
      <c r="CC1" s="8"/>
      <c r="CD1" s="179" t="s">
        <v>23</v>
      </c>
      <c r="CE1" s="8"/>
      <c r="CF1" s="179" t="s">
        <v>24</v>
      </c>
      <c r="CG1" s="8"/>
      <c r="CH1" s="179" t="s">
        <v>25</v>
      </c>
      <c r="CI1" s="8"/>
      <c r="CJ1" s="179" t="s">
        <v>26</v>
      </c>
      <c r="CK1" s="8"/>
      <c r="CL1" s="179" t="s">
        <v>27</v>
      </c>
      <c r="CM1" s="8"/>
      <c r="CN1" s="182" t="s">
        <v>28</v>
      </c>
      <c r="CO1" s="182" t="s">
        <v>29</v>
      </c>
      <c r="CP1" s="183" t="s">
        <v>30</v>
      </c>
      <c r="CQ1" s="184" t="s">
        <v>31</v>
      </c>
      <c r="CR1" s="7"/>
      <c r="CS1" s="8"/>
      <c r="CT1" s="179" t="s">
        <v>32</v>
      </c>
      <c r="CU1" s="7"/>
      <c r="CV1" s="8"/>
      <c r="CW1" s="179" t="s">
        <v>33</v>
      </c>
      <c r="CX1" s="7"/>
      <c r="CY1" s="8"/>
      <c r="CZ1" s="179" t="s">
        <v>34</v>
      </c>
      <c r="DA1" s="7"/>
      <c r="DB1" s="8"/>
      <c r="DC1" s="179" t="s">
        <v>35</v>
      </c>
      <c r="DD1" s="7"/>
      <c r="DE1" s="8"/>
      <c r="DF1" s="179" t="s">
        <v>36</v>
      </c>
      <c r="DG1" s="7"/>
      <c r="DH1" s="8"/>
      <c r="DI1" s="179" t="s">
        <v>37</v>
      </c>
      <c r="DJ1" s="7"/>
      <c r="DK1" s="8"/>
      <c r="DL1" s="179" t="s">
        <v>38</v>
      </c>
      <c r="DM1" s="7"/>
      <c r="DN1" s="8"/>
      <c r="DO1" s="179" t="s">
        <v>39</v>
      </c>
      <c r="DP1" s="8"/>
      <c r="DQ1" s="183" t="s">
        <v>40</v>
      </c>
      <c r="DR1" s="183" t="s">
        <v>41</v>
      </c>
      <c r="DS1" s="183" t="s">
        <v>42</v>
      </c>
      <c r="DT1" s="183" t="s">
        <v>43</v>
      </c>
      <c r="DU1" s="179" t="s">
        <v>44</v>
      </c>
      <c r="DV1" s="8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</row>
    <row r="2" ht="65.25" customHeight="1">
      <c r="A2" s="16"/>
      <c r="B2" s="17"/>
      <c r="C2" s="17"/>
      <c r="D2" s="17"/>
      <c r="E2" s="17"/>
      <c r="F2" s="185" t="s">
        <v>45</v>
      </c>
      <c r="G2" s="185" t="s">
        <v>28</v>
      </c>
      <c r="H2" s="185" t="s">
        <v>29</v>
      </c>
      <c r="I2" s="185" t="s">
        <v>46</v>
      </c>
      <c r="J2" s="185" t="s">
        <v>45</v>
      </c>
      <c r="K2" s="185" t="s">
        <v>28</v>
      </c>
      <c r="L2" s="185" t="s">
        <v>29</v>
      </c>
      <c r="M2" s="185" t="s">
        <v>46</v>
      </c>
      <c r="N2" s="185" t="s">
        <v>45</v>
      </c>
      <c r="O2" s="185" t="s">
        <v>28</v>
      </c>
      <c r="P2" s="185" t="s">
        <v>29</v>
      </c>
      <c r="Q2" s="185" t="s">
        <v>46</v>
      </c>
      <c r="R2" s="185" t="s">
        <v>45</v>
      </c>
      <c r="S2" s="185" t="s">
        <v>28</v>
      </c>
      <c r="T2" s="185" t="s">
        <v>29</v>
      </c>
      <c r="U2" s="185" t="s">
        <v>46</v>
      </c>
      <c r="V2" s="185" t="s">
        <v>45</v>
      </c>
      <c r="W2" s="185" t="s">
        <v>28</v>
      </c>
      <c r="X2" s="185" t="s">
        <v>29</v>
      </c>
      <c r="Y2" s="185" t="s">
        <v>46</v>
      </c>
      <c r="Z2" s="185" t="s">
        <v>47</v>
      </c>
      <c r="AA2" s="185" t="s">
        <v>48</v>
      </c>
      <c r="AB2" s="185" t="s">
        <v>46</v>
      </c>
      <c r="AC2" s="185" t="s">
        <v>45</v>
      </c>
      <c r="AD2" s="185" t="s">
        <v>28</v>
      </c>
      <c r="AE2" s="185" t="s">
        <v>29</v>
      </c>
      <c r="AF2" s="185" t="s">
        <v>46</v>
      </c>
      <c r="AG2" s="185" t="s">
        <v>45</v>
      </c>
      <c r="AH2" s="185" t="s">
        <v>28</v>
      </c>
      <c r="AI2" s="186" t="s">
        <v>29</v>
      </c>
      <c r="AJ2" s="185" t="s">
        <v>46</v>
      </c>
      <c r="AK2" s="185" t="s">
        <v>45</v>
      </c>
      <c r="AL2" s="185" t="s">
        <v>28</v>
      </c>
      <c r="AM2" s="186" t="s">
        <v>29</v>
      </c>
      <c r="AN2" s="185" t="s">
        <v>46</v>
      </c>
      <c r="AO2" s="185" t="s">
        <v>47</v>
      </c>
      <c r="AP2" s="185" t="s">
        <v>48</v>
      </c>
      <c r="AQ2" s="185" t="s">
        <v>46</v>
      </c>
      <c r="AR2" s="185" t="s">
        <v>45</v>
      </c>
      <c r="AS2" s="185" t="s">
        <v>28</v>
      </c>
      <c r="AT2" s="186" t="s">
        <v>29</v>
      </c>
      <c r="AU2" s="185" t="s">
        <v>46</v>
      </c>
      <c r="AV2" s="185" t="s">
        <v>45</v>
      </c>
      <c r="AW2" s="185" t="s">
        <v>28</v>
      </c>
      <c r="AX2" s="186" t="s">
        <v>29</v>
      </c>
      <c r="AY2" s="185" t="s">
        <v>46</v>
      </c>
      <c r="AZ2" s="185" t="s">
        <v>47</v>
      </c>
      <c r="BA2" s="185" t="s">
        <v>48</v>
      </c>
      <c r="BB2" s="185" t="s">
        <v>46</v>
      </c>
      <c r="BC2" s="185" t="s">
        <v>49</v>
      </c>
      <c r="BD2" s="186" t="s">
        <v>50</v>
      </c>
      <c r="BE2" s="185" t="s">
        <v>51</v>
      </c>
      <c r="BF2" s="186" t="s">
        <v>52</v>
      </c>
      <c r="BG2" s="185" t="s">
        <v>53</v>
      </c>
      <c r="BH2" s="186" t="s">
        <v>54</v>
      </c>
      <c r="BI2" s="185" t="s">
        <v>46</v>
      </c>
      <c r="BJ2" s="185" t="s">
        <v>28</v>
      </c>
      <c r="BK2" s="186" t="s">
        <v>29</v>
      </c>
      <c r="BL2" s="185" t="s">
        <v>46</v>
      </c>
      <c r="BM2" s="185" t="s">
        <v>49</v>
      </c>
      <c r="BN2" s="187" t="s">
        <v>96</v>
      </c>
      <c r="BO2" s="185" t="s">
        <v>51</v>
      </c>
      <c r="BP2" s="187" t="s">
        <v>97</v>
      </c>
      <c r="BQ2" s="185" t="s">
        <v>53</v>
      </c>
      <c r="BR2" s="186" t="s">
        <v>54</v>
      </c>
      <c r="BS2" s="185" t="s">
        <v>46</v>
      </c>
      <c r="BT2" s="185" t="s">
        <v>28</v>
      </c>
      <c r="BU2" s="186" t="s">
        <v>29</v>
      </c>
      <c r="BV2" s="185" t="s">
        <v>46</v>
      </c>
      <c r="BW2" s="185" t="s">
        <v>47</v>
      </c>
      <c r="BX2" s="185" t="s">
        <v>48</v>
      </c>
      <c r="BY2" s="185" t="s">
        <v>46</v>
      </c>
      <c r="BZ2" s="185" t="s">
        <v>55</v>
      </c>
      <c r="CA2" s="186" t="s">
        <v>48</v>
      </c>
      <c r="CB2" s="185" t="s">
        <v>55</v>
      </c>
      <c r="CC2" s="186" t="s">
        <v>48</v>
      </c>
      <c r="CD2" s="185" t="s">
        <v>55</v>
      </c>
      <c r="CE2" s="186" t="s">
        <v>48</v>
      </c>
      <c r="CF2" s="185" t="s">
        <v>55</v>
      </c>
      <c r="CG2" s="186" t="s">
        <v>48</v>
      </c>
      <c r="CH2" s="185" t="s">
        <v>55</v>
      </c>
      <c r="CI2" s="186" t="s">
        <v>48</v>
      </c>
      <c r="CJ2" s="185" t="s">
        <v>55</v>
      </c>
      <c r="CK2" s="186" t="s">
        <v>48</v>
      </c>
      <c r="CL2" s="185" t="s">
        <v>55</v>
      </c>
      <c r="CM2" s="186" t="s">
        <v>48</v>
      </c>
      <c r="CN2" s="17"/>
      <c r="CO2" s="17"/>
      <c r="CP2" s="17"/>
      <c r="CQ2" s="185" t="s">
        <v>47</v>
      </c>
      <c r="CR2" s="185" t="s">
        <v>48</v>
      </c>
      <c r="CS2" s="185" t="s">
        <v>46</v>
      </c>
      <c r="CT2" s="185" t="s">
        <v>47</v>
      </c>
      <c r="CU2" s="185" t="s">
        <v>48</v>
      </c>
      <c r="CV2" s="185" t="s">
        <v>46</v>
      </c>
      <c r="CW2" s="185" t="s">
        <v>47</v>
      </c>
      <c r="CX2" s="185" t="s">
        <v>48</v>
      </c>
      <c r="CY2" s="185" t="s">
        <v>46</v>
      </c>
      <c r="CZ2" s="185" t="s">
        <v>47</v>
      </c>
      <c r="DA2" s="185" t="s">
        <v>48</v>
      </c>
      <c r="DB2" s="185" t="s">
        <v>46</v>
      </c>
      <c r="DC2" s="185" t="s">
        <v>47</v>
      </c>
      <c r="DD2" s="185" t="s">
        <v>48</v>
      </c>
      <c r="DE2" s="185" t="s">
        <v>46</v>
      </c>
      <c r="DF2" s="185" t="s">
        <v>47</v>
      </c>
      <c r="DG2" s="185" t="s">
        <v>48</v>
      </c>
      <c r="DH2" s="185" t="s">
        <v>46</v>
      </c>
      <c r="DI2" s="185" t="s">
        <v>47</v>
      </c>
      <c r="DJ2" s="185" t="s">
        <v>48</v>
      </c>
      <c r="DK2" s="185" t="s">
        <v>46</v>
      </c>
      <c r="DL2" s="185" t="s">
        <v>47</v>
      </c>
      <c r="DM2" s="185" t="s">
        <v>48</v>
      </c>
      <c r="DN2" s="185" t="s">
        <v>46</v>
      </c>
      <c r="DO2" s="185" t="s">
        <v>47</v>
      </c>
      <c r="DP2" s="185" t="s">
        <v>48</v>
      </c>
      <c r="DQ2" s="17"/>
      <c r="DR2" s="17"/>
      <c r="DS2" s="17"/>
      <c r="DT2" s="17"/>
      <c r="DU2" s="185" t="s">
        <v>47</v>
      </c>
      <c r="DV2" s="185" t="s">
        <v>48</v>
      </c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</row>
    <row r="3" ht="19.5" customHeight="1">
      <c r="A3" s="186">
        <v>1.0</v>
      </c>
      <c r="B3" s="188" t="s">
        <v>56</v>
      </c>
      <c r="C3" s="189">
        <v>1542.0</v>
      </c>
      <c r="D3" s="190" t="s">
        <v>57</v>
      </c>
      <c r="E3" s="191" t="s">
        <v>58</v>
      </c>
      <c r="F3" s="192">
        <v>2.0</v>
      </c>
      <c r="G3" s="193">
        <v>44.0</v>
      </c>
      <c r="H3" s="194">
        <v>42.0</v>
      </c>
      <c r="I3" s="195">
        <f t="shared" ref="I3:I38" si="9">SUM(G3:H3)</f>
        <v>86</v>
      </c>
      <c r="J3" s="196">
        <v>2.0</v>
      </c>
      <c r="K3" s="197">
        <v>52.0</v>
      </c>
      <c r="L3" s="198">
        <v>51.0</v>
      </c>
      <c r="M3" s="195">
        <f t="shared" ref="M3:M38" si="10">SUM(K3:L3)</f>
        <v>103</v>
      </c>
      <c r="N3" s="199">
        <v>2.0</v>
      </c>
      <c r="O3" s="197">
        <v>59.0</v>
      </c>
      <c r="P3" s="198">
        <v>51.0</v>
      </c>
      <c r="Q3" s="195">
        <f t="shared" ref="Q3:Q38" si="11">SUM(O3:P3)</f>
        <v>110</v>
      </c>
      <c r="R3" s="199">
        <v>2.0</v>
      </c>
      <c r="S3" s="197">
        <v>43.0</v>
      </c>
      <c r="T3" s="198">
        <v>44.0</v>
      </c>
      <c r="U3" s="195">
        <f t="shared" ref="U3:U38" si="12">SUM(S3:T3)</f>
        <v>87</v>
      </c>
      <c r="V3" s="199">
        <v>2.0</v>
      </c>
      <c r="W3" s="197">
        <v>51.0</v>
      </c>
      <c r="X3" s="198">
        <v>48.0</v>
      </c>
      <c r="Y3" s="195">
        <f t="shared" ref="Y3:Y38" si="13">SUM(W3:X3)</f>
        <v>99</v>
      </c>
      <c r="Z3" s="200">
        <f t="shared" ref="Z3:AA3" si="1">SUM(G3,K3,O3,S3,W3)</f>
        <v>249</v>
      </c>
      <c r="AA3" s="200">
        <f t="shared" si="1"/>
        <v>236</v>
      </c>
      <c r="AB3" s="195">
        <f t="shared" ref="AB3:AB38" si="15">SUM(Z3:AA3)</f>
        <v>485</v>
      </c>
      <c r="AC3" s="199">
        <v>2.0</v>
      </c>
      <c r="AD3" s="197">
        <v>42.0</v>
      </c>
      <c r="AE3" s="198">
        <v>49.0</v>
      </c>
      <c r="AF3" s="195">
        <f t="shared" ref="AF3:AF38" si="16">SUM(AD3:AE3)</f>
        <v>91</v>
      </c>
      <c r="AG3" s="199">
        <v>2.0</v>
      </c>
      <c r="AH3" s="197">
        <v>55.0</v>
      </c>
      <c r="AI3" s="198">
        <v>46.0</v>
      </c>
      <c r="AJ3" s="195">
        <f t="shared" ref="AJ3:AJ38" si="17">SUM(AH3:AI3)</f>
        <v>101</v>
      </c>
      <c r="AK3" s="199">
        <v>2.0</v>
      </c>
      <c r="AL3" s="197">
        <v>64.0</v>
      </c>
      <c r="AM3" s="198">
        <v>40.0</v>
      </c>
      <c r="AN3" s="195">
        <f t="shared" ref="AN3:AN38" si="18">SUM(AL3:AM3)</f>
        <v>104</v>
      </c>
      <c r="AO3" s="200">
        <f t="shared" ref="AO3:AP3" si="2">SUM(AD3,AH3,AL3)</f>
        <v>161</v>
      </c>
      <c r="AP3" s="201">
        <f t="shared" si="2"/>
        <v>135</v>
      </c>
      <c r="AQ3" s="195">
        <f t="shared" ref="AQ3:AQ38" si="20">SUM(AO3:AP3)</f>
        <v>296</v>
      </c>
      <c r="AR3" s="199">
        <v>2.0</v>
      </c>
      <c r="AS3" s="197">
        <v>62.0</v>
      </c>
      <c r="AT3" s="198">
        <v>38.0</v>
      </c>
      <c r="AU3" s="195">
        <f t="shared" ref="AU3:AU38" si="21">SUM(AS3:AT3)</f>
        <v>100</v>
      </c>
      <c r="AV3" s="199">
        <v>2.0</v>
      </c>
      <c r="AW3" s="197">
        <v>59.0</v>
      </c>
      <c r="AX3" s="198">
        <v>37.0</v>
      </c>
      <c r="AY3" s="195">
        <f t="shared" ref="AY3:AY38" si="22">SUM(AW3:AX3)</f>
        <v>96</v>
      </c>
      <c r="AZ3" s="202">
        <f t="shared" ref="AZ3:AZ38" si="23">Sum(AS3, AW3)</f>
        <v>121</v>
      </c>
      <c r="BA3" s="203">
        <f t="shared" ref="BA3:BA38" si="24">sum(AT3, AX3)</f>
        <v>75</v>
      </c>
      <c r="BB3" s="195">
        <f t="shared" ref="BB3:BB38" si="25">SUM(AZ3:BA3)</f>
        <v>196</v>
      </c>
      <c r="BC3" s="199">
        <v>1.0</v>
      </c>
      <c r="BD3" s="198">
        <v>42.0</v>
      </c>
      <c r="BE3" s="199">
        <v>1.0</v>
      </c>
      <c r="BF3" s="198">
        <v>40.0</v>
      </c>
      <c r="BG3" s="199">
        <v>0.0</v>
      </c>
      <c r="BH3" s="198">
        <v>0.0</v>
      </c>
      <c r="BI3" s="204">
        <f t="shared" ref="BI3:BI38" si="26">SUM(BD3,BF3,BH3)</f>
        <v>82</v>
      </c>
      <c r="BJ3" s="197">
        <v>47.0</v>
      </c>
      <c r="BK3" s="198">
        <v>35.0</v>
      </c>
      <c r="BL3" s="204">
        <f t="shared" ref="BL3:BL38" si="27">SUM(BJ3:BK3)</f>
        <v>82</v>
      </c>
      <c r="BM3" s="199">
        <v>1.0</v>
      </c>
      <c r="BN3" s="198">
        <v>38.0</v>
      </c>
      <c r="BO3" s="199">
        <v>1.0</v>
      </c>
      <c r="BP3" s="198">
        <v>41.0</v>
      </c>
      <c r="BQ3" s="199">
        <v>0.0</v>
      </c>
      <c r="BR3" s="198">
        <v>0.0</v>
      </c>
      <c r="BS3" s="204">
        <f t="shared" ref="BS3:BS38" si="28">SUM(BN3,BP3,BR3)</f>
        <v>79</v>
      </c>
      <c r="BT3" s="197">
        <v>46.0</v>
      </c>
      <c r="BU3" s="198">
        <v>33.0</v>
      </c>
      <c r="BV3" s="204">
        <f t="shared" ref="BV3:BV38" si="29">SUM(BT3:BU3)</f>
        <v>79</v>
      </c>
      <c r="BW3" s="200">
        <f t="shared" ref="BW3:BX3" si="3">SUM(BJ3,BT3)</f>
        <v>93</v>
      </c>
      <c r="BX3" s="201">
        <f t="shared" si="3"/>
        <v>68</v>
      </c>
      <c r="BY3" s="195">
        <f t="shared" ref="BY3:BY38" si="31">SUM(BI3,BS3)</f>
        <v>161</v>
      </c>
      <c r="BZ3" s="205">
        <v>265.0</v>
      </c>
      <c r="CA3" s="198">
        <v>213.0</v>
      </c>
      <c r="CB3" s="205">
        <v>37.0</v>
      </c>
      <c r="CC3" s="198">
        <v>38.0</v>
      </c>
      <c r="CD3" s="205">
        <v>150.0</v>
      </c>
      <c r="CE3" s="198">
        <v>113.0</v>
      </c>
      <c r="CF3" s="205">
        <v>2.0</v>
      </c>
      <c r="CG3" s="198">
        <v>1.0</v>
      </c>
      <c r="CH3" s="205">
        <v>110.0</v>
      </c>
      <c r="CI3" s="198">
        <v>90.0</v>
      </c>
      <c r="CJ3" s="205">
        <v>20.0</v>
      </c>
      <c r="CK3" s="198">
        <v>16.0</v>
      </c>
      <c r="CL3" s="205">
        <v>40.0</v>
      </c>
      <c r="CM3" s="198">
        <v>43.0</v>
      </c>
      <c r="CN3" s="206">
        <f t="shared" ref="CN3:CO3" si="4">SUM(BZ3,CB3,CD3,CF3,CH3,CJ3,CL3)</f>
        <v>624</v>
      </c>
      <c r="CO3" s="206">
        <f t="shared" si="4"/>
        <v>514</v>
      </c>
      <c r="CP3" s="206">
        <f t="shared" ref="CP3:CP38" si="33">SUM(CN3:CO3)</f>
        <v>1138</v>
      </c>
      <c r="CQ3" s="207">
        <f t="shared" ref="CQ3:CR3" si="5">SUM(Z3,AO3,AZ3,BW3)</f>
        <v>624</v>
      </c>
      <c r="CR3" s="207">
        <f t="shared" si="5"/>
        <v>514</v>
      </c>
      <c r="CS3" s="185">
        <f t="shared" ref="CS3:CS38" si="35">SUM(I3,M3,Q3,U3,Y3,AF3,AJ3,AN3,AU3,AY3,BI3,BS3)</f>
        <v>1138</v>
      </c>
      <c r="CT3" s="208">
        <v>83.0</v>
      </c>
      <c r="CU3" s="209">
        <v>69.0</v>
      </c>
      <c r="CV3" s="210">
        <f t="shared" ref="CV3:CV38" si="36">SUM(CT3+CU3)</f>
        <v>152</v>
      </c>
      <c r="CW3" s="211">
        <v>16.0</v>
      </c>
      <c r="CX3" s="209">
        <v>32.0</v>
      </c>
      <c r="CY3" s="210">
        <f t="shared" ref="CY3:CY38" si="37">SUM(CW3+CX3)</f>
        <v>48</v>
      </c>
      <c r="CZ3" s="211">
        <v>248.0</v>
      </c>
      <c r="DA3" s="209">
        <v>218.0</v>
      </c>
      <c r="DB3" s="210">
        <f t="shared" ref="DB3:DB38" si="38">SUM(CZ3+DA3)</f>
        <v>466</v>
      </c>
      <c r="DC3" s="211">
        <v>24.0</v>
      </c>
      <c r="DD3" s="209">
        <v>14.0</v>
      </c>
      <c r="DE3" s="210">
        <f t="shared" ref="DE3:DE38" si="39">SUM(DC3+DD3)</f>
        <v>38</v>
      </c>
      <c r="DF3" s="211">
        <v>253.0</v>
      </c>
      <c r="DG3" s="209">
        <v>181.0</v>
      </c>
      <c r="DH3" s="210">
        <f t="shared" ref="DH3:DH38" si="40">SUM(DF3+DG3)</f>
        <v>434</v>
      </c>
      <c r="DI3" s="212">
        <v>0.0</v>
      </c>
      <c r="DJ3" s="213">
        <v>0.0</v>
      </c>
      <c r="DK3" s="214">
        <f t="shared" ref="DK3:DK38" si="41">SUM(DI3+DJ3)</f>
        <v>0</v>
      </c>
      <c r="DL3" s="215">
        <f t="shared" ref="DL3:DM3" si="6">SUM(CT3+CW3+CZ3+DC3+DF3+DI3)</f>
        <v>624</v>
      </c>
      <c r="DM3" s="216">
        <f t="shared" si="6"/>
        <v>514</v>
      </c>
      <c r="DN3" s="217">
        <f t="shared" ref="DN3:DN38" si="43">SUM(DL3:DM3)</f>
        <v>1138</v>
      </c>
      <c r="DO3" s="218">
        <f t="shared" ref="DO3:DP3" si="7">SUM(CQ3-DL3)</f>
        <v>0</v>
      </c>
      <c r="DP3" s="218">
        <f t="shared" si="7"/>
        <v>0</v>
      </c>
      <c r="DQ3" s="215">
        <f t="shared" ref="DQ3:DQ38" si="45">SUM(CS3)</f>
        <v>1138</v>
      </c>
      <c r="DR3" s="219">
        <f t="shared" ref="DR3:DR38" si="46">SUM(CP3)</f>
        <v>1138</v>
      </c>
      <c r="DS3" s="220">
        <f t="shared" ref="DS3:DS38" si="47">SUM(CP3-CS3)</f>
        <v>0</v>
      </c>
      <c r="DT3" s="220">
        <f t="shared" ref="DT3:DT38" si="48">SUM(CP3-DN3)</f>
        <v>0</v>
      </c>
      <c r="DU3" s="217">
        <f t="shared" ref="DU3:DV3" si="8">SUM(CN3-CQ3)</f>
        <v>0</v>
      </c>
      <c r="DV3" s="217">
        <f t="shared" si="8"/>
        <v>0</v>
      </c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</row>
    <row r="4" ht="19.5" customHeight="1">
      <c r="A4" s="186">
        <v>2.0</v>
      </c>
      <c r="B4" s="188" t="s">
        <v>59</v>
      </c>
      <c r="C4" s="221">
        <v>1546.0</v>
      </c>
      <c r="D4" s="190" t="s">
        <v>57</v>
      </c>
      <c r="E4" s="191" t="s">
        <v>58</v>
      </c>
      <c r="F4" s="222">
        <v>2.0</v>
      </c>
      <c r="G4" s="223">
        <v>48.0</v>
      </c>
      <c r="H4" s="224">
        <v>42.0</v>
      </c>
      <c r="I4" s="195">
        <f t="shared" si="9"/>
        <v>90</v>
      </c>
      <c r="J4" s="222">
        <v>2.0</v>
      </c>
      <c r="K4" s="223">
        <v>44.0</v>
      </c>
      <c r="L4" s="224">
        <v>51.0</v>
      </c>
      <c r="M4" s="195">
        <f t="shared" si="10"/>
        <v>95</v>
      </c>
      <c r="N4" s="222">
        <v>2.0</v>
      </c>
      <c r="O4" s="223">
        <v>40.0</v>
      </c>
      <c r="P4" s="224">
        <v>53.0</v>
      </c>
      <c r="Q4" s="195">
        <f t="shared" si="11"/>
        <v>93</v>
      </c>
      <c r="R4" s="222">
        <v>2.0</v>
      </c>
      <c r="S4" s="223">
        <v>51.0</v>
      </c>
      <c r="T4" s="224">
        <v>49.0</v>
      </c>
      <c r="U4" s="195">
        <f t="shared" si="12"/>
        <v>100</v>
      </c>
      <c r="V4" s="222">
        <v>2.0</v>
      </c>
      <c r="W4" s="223">
        <v>48.0</v>
      </c>
      <c r="X4" s="224">
        <v>48.0</v>
      </c>
      <c r="Y4" s="195">
        <f t="shared" si="13"/>
        <v>96</v>
      </c>
      <c r="Z4" s="200">
        <f t="shared" ref="Z4:AA4" si="14">SUM(G4,K4,O4,S4,W4)</f>
        <v>231</v>
      </c>
      <c r="AA4" s="200">
        <f t="shared" si="14"/>
        <v>243</v>
      </c>
      <c r="AB4" s="195">
        <f t="shared" si="15"/>
        <v>474</v>
      </c>
      <c r="AC4" s="222">
        <v>2.0</v>
      </c>
      <c r="AD4" s="223">
        <v>51.0</v>
      </c>
      <c r="AE4" s="224">
        <v>54.0</v>
      </c>
      <c r="AF4" s="195">
        <f t="shared" si="16"/>
        <v>105</v>
      </c>
      <c r="AG4" s="222">
        <v>2.0</v>
      </c>
      <c r="AH4" s="223">
        <v>33.0</v>
      </c>
      <c r="AI4" s="224">
        <v>60.0</v>
      </c>
      <c r="AJ4" s="195">
        <f t="shared" si="17"/>
        <v>93</v>
      </c>
      <c r="AK4" s="222">
        <v>2.0</v>
      </c>
      <c r="AL4" s="223">
        <v>52.0</v>
      </c>
      <c r="AM4" s="224">
        <v>48.0</v>
      </c>
      <c r="AN4" s="195">
        <f t="shared" si="18"/>
        <v>100</v>
      </c>
      <c r="AO4" s="200">
        <f t="shared" ref="AO4:AP4" si="19">SUM(AD4,AH4,AL4)</f>
        <v>136</v>
      </c>
      <c r="AP4" s="201">
        <f t="shared" si="19"/>
        <v>162</v>
      </c>
      <c r="AQ4" s="195">
        <f t="shared" si="20"/>
        <v>298</v>
      </c>
      <c r="AR4" s="222">
        <v>2.0</v>
      </c>
      <c r="AS4" s="223">
        <v>49.0</v>
      </c>
      <c r="AT4" s="224">
        <v>45.0</v>
      </c>
      <c r="AU4" s="195">
        <f t="shared" si="21"/>
        <v>94</v>
      </c>
      <c r="AV4" s="222">
        <v>2.0</v>
      </c>
      <c r="AW4" s="223">
        <v>46.0</v>
      </c>
      <c r="AX4" s="224">
        <v>51.0</v>
      </c>
      <c r="AY4" s="195">
        <f t="shared" si="22"/>
        <v>97</v>
      </c>
      <c r="AZ4" s="202">
        <f t="shared" si="23"/>
        <v>95</v>
      </c>
      <c r="BA4" s="203">
        <f t="shared" si="24"/>
        <v>96</v>
      </c>
      <c r="BB4" s="195">
        <f t="shared" si="25"/>
        <v>191</v>
      </c>
      <c r="BC4" s="222">
        <v>1.0</v>
      </c>
      <c r="BD4" s="224">
        <v>50.0</v>
      </c>
      <c r="BE4" s="222">
        <v>1.0</v>
      </c>
      <c r="BF4" s="224">
        <v>47.0</v>
      </c>
      <c r="BG4" s="222">
        <v>0.0</v>
      </c>
      <c r="BH4" s="224">
        <v>0.0</v>
      </c>
      <c r="BI4" s="204">
        <f t="shared" si="26"/>
        <v>97</v>
      </c>
      <c r="BJ4" s="225">
        <v>46.0</v>
      </c>
      <c r="BK4" s="226">
        <v>51.0</v>
      </c>
      <c r="BL4" s="204">
        <f t="shared" si="27"/>
        <v>97</v>
      </c>
      <c r="BM4" s="222">
        <v>1.0</v>
      </c>
      <c r="BN4" s="224">
        <v>41.0</v>
      </c>
      <c r="BO4" s="222">
        <v>1.0</v>
      </c>
      <c r="BP4" s="224">
        <v>30.0</v>
      </c>
      <c r="BQ4" s="222">
        <v>0.0</v>
      </c>
      <c r="BR4" s="224">
        <v>0.0</v>
      </c>
      <c r="BS4" s="204">
        <f t="shared" si="28"/>
        <v>71</v>
      </c>
      <c r="BT4" s="223">
        <v>29.0</v>
      </c>
      <c r="BU4" s="224">
        <v>42.0</v>
      </c>
      <c r="BV4" s="204">
        <f t="shared" si="29"/>
        <v>71</v>
      </c>
      <c r="BW4" s="200">
        <f t="shared" ref="BW4:BX4" si="30">SUM(BJ4,BT4)</f>
        <v>75</v>
      </c>
      <c r="BX4" s="201">
        <f t="shared" si="30"/>
        <v>93</v>
      </c>
      <c r="BY4" s="195">
        <f t="shared" si="31"/>
        <v>168</v>
      </c>
      <c r="BZ4" s="227">
        <v>209.0</v>
      </c>
      <c r="CA4" s="224">
        <v>243.0</v>
      </c>
      <c r="CB4" s="227">
        <v>108.0</v>
      </c>
      <c r="CC4" s="224">
        <v>114.0</v>
      </c>
      <c r="CD4" s="227">
        <v>45.0</v>
      </c>
      <c r="CE4" s="224">
        <v>37.0</v>
      </c>
      <c r="CF4" s="227">
        <v>2.0</v>
      </c>
      <c r="CG4" s="224">
        <v>0.0</v>
      </c>
      <c r="CH4" s="227">
        <v>153.0</v>
      </c>
      <c r="CI4" s="224">
        <v>175.0</v>
      </c>
      <c r="CJ4" s="227">
        <v>16.0</v>
      </c>
      <c r="CK4" s="224">
        <v>15.0</v>
      </c>
      <c r="CL4" s="227">
        <v>4.0</v>
      </c>
      <c r="CM4" s="224">
        <v>10.0</v>
      </c>
      <c r="CN4" s="206">
        <f t="shared" ref="CN4:CO4" si="32">SUM(BZ4,CB4,CD4,CF4,CH4,CJ4,CL4)</f>
        <v>537</v>
      </c>
      <c r="CO4" s="206">
        <f t="shared" si="32"/>
        <v>594</v>
      </c>
      <c r="CP4" s="206">
        <f t="shared" si="33"/>
        <v>1131</v>
      </c>
      <c r="CQ4" s="207">
        <f t="shared" ref="CQ4:CR4" si="34">SUM(Z4,AO4,AZ4,BW4)</f>
        <v>537</v>
      </c>
      <c r="CR4" s="207">
        <f t="shared" si="34"/>
        <v>594</v>
      </c>
      <c r="CS4" s="185">
        <f t="shared" si="35"/>
        <v>1131</v>
      </c>
      <c r="CT4" s="228">
        <v>337.0</v>
      </c>
      <c r="CU4" s="229">
        <v>337.0</v>
      </c>
      <c r="CV4" s="210">
        <f t="shared" si="36"/>
        <v>674</v>
      </c>
      <c r="CW4" s="228">
        <v>8.0</v>
      </c>
      <c r="CX4" s="229">
        <v>16.0</v>
      </c>
      <c r="CY4" s="210">
        <f t="shared" si="37"/>
        <v>24</v>
      </c>
      <c r="CZ4" s="228">
        <v>33.0</v>
      </c>
      <c r="DA4" s="209">
        <v>33.0</v>
      </c>
      <c r="DB4" s="210">
        <f t="shared" si="38"/>
        <v>66</v>
      </c>
      <c r="DC4" s="228">
        <v>14.0</v>
      </c>
      <c r="DD4" s="229">
        <v>17.0</v>
      </c>
      <c r="DE4" s="210">
        <f t="shared" si="39"/>
        <v>31</v>
      </c>
      <c r="DF4" s="228">
        <v>145.0</v>
      </c>
      <c r="DG4" s="229">
        <v>191.0</v>
      </c>
      <c r="DH4" s="210">
        <f t="shared" si="40"/>
        <v>336</v>
      </c>
      <c r="DI4" s="228">
        <v>0.0</v>
      </c>
      <c r="DJ4" s="229">
        <v>0.0</v>
      </c>
      <c r="DK4" s="214">
        <f t="shared" si="41"/>
        <v>0</v>
      </c>
      <c r="DL4" s="215">
        <f t="shared" ref="DL4:DM4" si="42">SUM(CT4+CW4+CZ4+DC4+DF4+DI4)</f>
        <v>537</v>
      </c>
      <c r="DM4" s="216">
        <f t="shared" si="42"/>
        <v>594</v>
      </c>
      <c r="DN4" s="217">
        <f t="shared" si="43"/>
        <v>1131</v>
      </c>
      <c r="DO4" s="218">
        <f t="shared" ref="DO4:DP4" si="44">SUM(CQ4-DL4)</f>
        <v>0</v>
      </c>
      <c r="DP4" s="218">
        <f t="shared" si="44"/>
        <v>0</v>
      </c>
      <c r="DQ4" s="215">
        <f t="shared" si="45"/>
        <v>1131</v>
      </c>
      <c r="DR4" s="219">
        <f t="shared" si="46"/>
        <v>1131</v>
      </c>
      <c r="DS4" s="220">
        <f t="shared" si="47"/>
        <v>0</v>
      </c>
      <c r="DT4" s="220">
        <f t="shared" si="48"/>
        <v>0</v>
      </c>
      <c r="DU4" s="217">
        <f t="shared" ref="DU4:DV4" si="49">SUM(CN4-CQ4)</f>
        <v>0</v>
      </c>
      <c r="DV4" s="217">
        <f t="shared" si="49"/>
        <v>0</v>
      </c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</row>
    <row r="5" ht="19.5" customHeight="1">
      <c r="A5" s="186">
        <v>3.0</v>
      </c>
      <c r="B5" s="230" t="s">
        <v>60</v>
      </c>
      <c r="C5" s="221">
        <v>1548.0</v>
      </c>
      <c r="D5" s="190" t="s">
        <v>57</v>
      </c>
      <c r="E5" s="191" t="s">
        <v>58</v>
      </c>
      <c r="F5" s="222">
        <v>4.0</v>
      </c>
      <c r="G5" s="223">
        <v>95.0</v>
      </c>
      <c r="H5" s="224">
        <v>84.0</v>
      </c>
      <c r="I5" s="195">
        <f t="shared" si="9"/>
        <v>179</v>
      </c>
      <c r="J5" s="222">
        <v>4.0</v>
      </c>
      <c r="K5" s="223">
        <v>80.0</v>
      </c>
      <c r="L5" s="224">
        <v>105.0</v>
      </c>
      <c r="M5" s="195">
        <f t="shared" si="10"/>
        <v>185</v>
      </c>
      <c r="N5" s="222">
        <v>4.0</v>
      </c>
      <c r="O5" s="223">
        <v>96.0</v>
      </c>
      <c r="P5" s="224">
        <v>86.0</v>
      </c>
      <c r="Q5" s="195">
        <f t="shared" si="11"/>
        <v>182</v>
      </c>
      <c r="R5" s="222">
        <v>4.0</v>
      </c>
      <c r="S5" s="223">
        <v>83.0</v>
      </c>
      <c r="T5" s="224">
        <v>109.0</v>
      </c>
      <c r="U5" s="195">
        <f t="shared" si="12"/>
        <v>192</v>
      </c>
      <c r="V5" s="222">
        <v>4.0</v>
      </c>
      <c r="W5" s="223">
        <v>97.0</v>
      </c>
      <c r="X5" s="224">
        <v>95.0</v>
      </c>
      <c r="Y5" s="195">
        <f t="shared" si="13"/>
        <v>192</v>
      </c>
      <c r="Z5" s="200">
        <f t="shared" ref="Z5:AA5" si="50">SUM(G5,K5,O5,S5,W5)</f>
        <v>451</v>
      </c>
      <c r="AA5" s="200">
        <f t="shared" si="50"/>
        <v>479</v>
      </c>
      <c r="AB5" s="195">
        <f t="shared" si="15"/>
        <v>930</v>
      </c>
      <c r="AC5" s="222">
        <v>4.0</v>
      </c>
      <c r="AD5" s="223">
        <v>110.0</v>
      </c>
      <c r="AE5" s="224">
        <v>86.0</v>
      </c>
      <c r="AF5" s="195">
        <f t="shared" si="16"/>
        <v>196</v>
      </c>
      <c r="AG5" s="222">
        <v>4.0</v>
      </c>
      <c r="AH5" s="223">
        <v>103.0</v>
      </c>
      <c r="AI5" s="224">
        <v>98.0</v>
      </c>
      <c r="AJ5" s="195">
        <f t="shared" si="17"/>
        <v>201</v>
      </c>
      <c r="AK5" s="222">
        <v>3.0</v>
      </c>
      <c r="AL5" s="223">
        <v>85.0</v>
      </c>
      <c r="AM5" s="224">
        <v>84.0</v>
      </c>
      <c r="AN5" s="195">
        <f t="shared" si="18"/>
        <v>169</v>
      </c>
      <c r="AO5" s="200">
        <f t="shared" ref="AO5:AP5" si="51">SUM(AD5,AH5,AL5)</f>
        <v>298</v>
      </c>
      <c r="AP5" s="201">
        <f t="shared" si="51"/>
        <v>268</v>
      </c>
      <c r="AQ5" s="195">
        <f t="shared" si="20"/>
        <v>566</v>
      </c>
      <c r="AR5" s="222">
        <v>3.0</v>
      </c>
      <c r="AS5" s="223">
        <v>78.0</v>
      </c>
      <c r="AT5" s="224">
        <v>74.0</v>
      </c>
      <c r="AU5" s="195">
        <f t="shared" si="21"/>
        <v>152</v>
      </c>
      <c r="AV5" s="222">
        <v>3.0</v>
      </c>
      <c r="AW5" s="223">
        <v>80.0</v>
      </c>
      <c r="AX5" s="224">
        <v>86.0</v>
      </c>
      <c r="AY5" s="195">
        <f t="shared" si="22"/>
        <v>166</v>
      </c>
      <c r="AZ5" s="202">
        <f t="shared" si="23"/>
        <v>158</v>
      </c>
      <c r="BA5" s="203">
        <f t="shared" si="24"/>
        <v>160</v>
      </c>
      <c r="BB5" s="195">
        <f t="shared" si="25"/>
        <v>318</v>
      </c>
      <c r="BC5" s="222">
        <v>2.0</v>
      </c>
      <c r="BD5" s="224">
        <v>88.0</v>
      </c>
      <c r="BE5" s="222">
        <v>1.0</v>
      </c>
      <c r="BF5" s="224">
        <v>40.0</v>
      </c>
      <c r="BG5" s="222">
        <v>1.0</v>
      </c>
      <c r="BH5" s="224">
        <v>41.0</v>
      </c>
      <c r="BI5" s="204">
        <f t="shared" si="26"/>
        <v>169</v>
      </c>
      <c r="BJ5" s="223">
        <v>89.0</v>
      </c>
      <c r="BK5" s="224">
        <v>80.0</v>
      </c>
      <c r="BL5" s="204">
        <f t="shared" si="27"/>
        <v>169</v>
      </c>
      <c r="BM5" s="222">
        <v>2.0</v>
      </c>
      <c r="BN5" s="224">
        <v>84.0</v>
      </c>
      <c r="BO5" s="222">
        <v>1.0</v>
      </c>
      <c r="BP5" s="224">
        <v>42.0</v>
      </c>
      <c r="BQ5" s="222">
        <v>1.0</v>
      </c>
      <c r="BR5" s="224">
        <v>37.0</v>
      </c>
      <c r="BS5" s="204">
        <f t="shared" si="28"/>
        <v>163</v>
      </c>
      <c r="BT5" s="223">
        <v>86.0</v>
      </c>
      <c r="BU5" s="224">
        <v>77.0</v>
      </c>
      <c r="BV5" s="204">
        <f t="shared" si="29"/>
        <v>163</v>
      </c>
      <c r="BW5" s="200">
        <f t="shared" ref="BW5:BX5" si="52">SUM(BJ5,BT5)</f>
        <v>175</v>
      </c>
      <c r="BX5" s="201">
        <f t="shared" si="52"/>
        <v>157</v>
      </c>
      <c r="BY5" s="195">
        <f t="shared" si="31"/>
        <v>332</v>
      </c>
      <c r="BZ5" s="227">
        <v>463.0</v>
      </c>
      <c r="CA5" s="224">
        <v>427.0</v>
      </c>
      <c r="CB5" s="227">
        <v>199.0</v>
      </c>
      <c r="CC5" s="224">
        <v>198.0</v>
      </c>
      <c r="CD5" s="227">
        <v>84.0</v>
      </c>
      <c r="CE5" s="224">
        <v>83.0</v>
      </c>
      <c r="CF5" s="227">
        <v>5.0</v>
      </c>
      <c r="CG5" s="224">
        <v>5.0</v>
      </c>
      <c r="CH5" s="227">
        <v>289.0</v>
      </c>
      <c r="CI5" s="224">
        <v>304.0</v>
      </c>
      <c r="CJ5" s="227">
        <v>19.0</v>
      </c>
      <c r="CK5" s="224">
        <v>29.0</v>
      </c>
      <c r="CL5" s="227">
        <v>23.0</v>
      </c>
      <c r="CM5" s="224">
        <v>18.0</v>
      </c>
      <c r="CN5" s="206">
        <f t="shared" ref="CN5:CO5" si="53">SUM(BZ5,CB5,CD5,CF5,CH5,CJ5,CL5)</f>
        <v>1082</v>
      </c>
      <c r="CO5" s="206">
        <f t="shared" si="53"/>
        <v>1064</v>
      </c>
      <c r="CP5" s="206">
        <f t="shared" si="33"/>
        <v>2146</v>
      </c>
      <c r="CQ5" s="207">
        <f t="shared" ref="CQ5:CR5" si="54">SUM(Z5,AO5,AZ5,BW5)</f>
        <v>1082</v>
      </c>
      <c r="CR5" s="207">
        <f t="shared" si="54"/>
        <v>1064</v>
      </c>
      <c r="CS5" s="185">
        <f t="shared" si="35"/>
        <v>2146</v>
      </c>
      <c r="CT5" s="228">
        <v>782.0</v>
      </c>
      <c r="CU5" s="229">
        <v>758.0</v>
      </c>
      <c r="CV5" s="210">
        <f t="shared" si="36"/>
        <v>1540</v>
      </c>
      <c r="CW5" s="228">
        <v>29.0</v>
      </c>
      <c r="CX5" s="229">
        <v>37.0</v>
      </c>
      <c r="CY5" s="210">
        <f t="shared" si="37"/>
        <v>66</v>
      </c>
      <c r="CZ5" s="228">
        <v>73.0</v>
      </c>
      <c r="DA5" s="209">
        <v>82.0</v>
      </c>
      <c r="DB5" s="210">
        <f t="shared" si="38"/>
        <v>155</v>
      </c>
      <c r="DC5" s="228">
        <v>3.0</v>
      </c>
      <c r="DD5" s="229">
        <v>14.0</v>
      </c>
      <c r="DE5" s="210">
        <f t="shared" si="39"/>
        <v>17</v>
      </c>
      <c r="DF5" s="228">
        <v>195.0</v>
      </c>
      <c r="DG5" s="229">
        <v>173.0</v>
      </c>
      <c r="DH5" s="210">
        <f t="shared" si="40"/>
        <v>368</v>
      </c>
      <c r="DI5" s="228"/>
      <c r="DJ5" s="229"/>
      <c r="DK5" s="214">
        <f t="shared" si="41"/>
        <v>0</v>
      </c>
      <c r="DL5" s="215">
        <f t="shared" ref="DL5:DM5" si="55">SUM(CT5+CW5+CZ5+DC5+DF5+DI5)</f>
        <v>1082</v>
      </c>
      <c r="DM5" s="216">
        <f t="shared" si="55"/>
        <v>1064</v>
      </c>
      <c r="DN5" s="217">
        <f t="shared" si="43"/>
        <v>2146</v>
      </c>
      <c r="DO5" s="218">
        <f t="shared" ref="DO5:DP5" si="56">SUM(CQ5-DL5)</f>
        <v>0</v>
      </c>
      <c r="DP5" s="218">
        <f t="shared" si="56"/>
        <v>0</v>
      </c>
      <c r="DQ5" s="215">
        <f t="shared" si="45"/>
        <v>2146</v>
      </c>
      <c r="DR5" s="219">
        <f t="shared" si="46"/>
        <v>2146</v>
      </c>
      <c r="DS5" s="220">
        <f t="shared" si="47"/>
        <v>0</v>
      </c>
      <c r="DT5" s="220">
        <f t="shared" si="48"/>
        <v>0</v>
      </c>
      <c r="DU5" s="217">
        <f t="shared" ref="DU5:DV5" si="57">SUM(CN5-CQ5)</f>
        <v>0</v>
      </c>
      <c r="DV5" s="217">
        <f t="shared" si="57"/>
        <v>0</v>
      </c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</row>
    <row r="6" ht="19.5" customHeight="1">
      <c r="A6" s="186">
        <v>4.0</v>
      </c>
      <c r="B6" s="230" t="s">
        <v>61</v>
      </c>
      <c r="C6" s="189">
        <v>1552.0</v>
      </c>
      <c r="D6" s="190" t="s">
        <v>57</v>
      </c>
      <c r="E6" s="191" t="s">
        <v>58</v>
      </c>
      <c r="F6" s="231">
        <v>1.0</v>
      </c>
      <c r="G6" s="232">
        <v>23.0</v>
      </c>
      <c r="H6" s="233">
        <v>16.0</v>
      </c>
      <c r="I6" s="195">
        <f t="shared" si="9"/>
        <v>39</v>
      </c>
      <c r="J6" s="234">
        <v>1.0</v>
      </c>
      <c r="K6" s="235">
        <v>19.0</v>
      </c>
      <c r="L6" s="233">
        <v>22.0</v>
      </c>
      <c r="M6" s="195">
        <f t="shared" si="10"/>
        <v>41</v>
      </c>
      <c r="N6" s="236">
        <v>1.0</v>
      </c>
      <c r="O6" s="235">
        <v>16.0</v>
      </c>
      <c r="P6" s="233">
        <v>22.0</v>
      </c>
      <c r="Q6" s="195">
        <f t="shared" si="11"/>
        <v>38</v>
      </c>
      <c r="R6" s="236">
        <v>1.0</v>
      </c>
      <c r="S6" s="235">
        <v>22.0</v>
      </c>
      <c r="T6" s="233">
        <v>22.0</v>
      </c>
      <c r="U6" s="195">
        <f t="shared" si="12"/>
        <v>44</v>
      </c>
      <c r="V6" s="236">
        <v>1.0</v>
      </c>
      <c r="W6" s="235">
        <v>16.0</v>
      </c>
      <c r="X6" s="233">
        <v>22.0</v>
      </c>
      <c r="Y6" s="195">
        <f t="shared" si="13"/>
        <v>38</v>
      </c>
      <c r="Z6" s="200">
        <f t="shared" ref="Z6:AA6" si="58">SUM(G6,K6,O6,S6,W6)</f>
        <v>96</v>
      </c>
      <c r="AA6" s="200">
        <f t="shared" si="58"/>
        <v>104</v>
      </c>
      <c r="AB6" s="195">
        <f t="shared" si="15"/>
        <v>200</v>
      </c>
      <c r="AC6" s="236">
        <v>1.0</v>
      </c>
      <c r="AD6" s="235">
        <v>19.0</v>
      </c>
      <c r="AE6" s="233">
        <v>16.0</v>
      </c>
      <c r="AF6" s="195">
        <f t="shared" si="16"/>
        <v>35</v>
      </c>
      <c r="AG6" s="236">
        <v>1.0</v>
      </c>
      <c r="AH6" s="235">
        <v>27.0</v>
      </c>
      <c r="AI6" s="233">
        <v>15.0</v>
      </c>
      <c r="AJ6" s="195">
        <f t="shared" si="17"/>
        <v>42</v>
      </c>
      <c r="AK6" s="236">
        <v>1.0</v>
      </c>
      <c r="AL6" s="235">
        <v>20.0</v>
      </c>
      <c r="AM6" s="233">
        <v>21.0</v>
      </c>
      <c r="AN6" s="195">
        <f t="shared" si="18"/>
        <v>41</v>
      </c>
      <c r="AO6" s="200">
        <f t="shared" ref="AO6:AP6" si="59">SUM(AD6,AH6,AL6)</f>
        <v>66</v>
      </c>
      <c r="AP6" s="201">
        <f t="shared" si="59"/>
        <v>52</v>
      </c>
      <c r="AQ6" s="195">
        <f t="shared" si="20"/>
        <v>118</v>
      </c>
      <c r="AR6" s="236">
        <v>1.0</v>
      </c>
      <c r="AS6" s="235">
        <v>21.0</v>
      </c>
      <c r="AT6" s="233">
        <v>23.0</v>
      </c>
      <c r="AU6" s="195">
        <f t="shared" si="21"/>
        <v>44</v>
      </c>
      <c r="AV6" s="236">
        <v>1.0</v>
      </c>
      <c r="AW6" s="235">
        <v>22.0</v>
      </c>
      <c r="AX6" s="233">
        <v>16.0</v>
      </c>
      <c r="AY6" s="195">
        <f t="shared" si="22"/>
        <v>38</v>
      </c>
      <c r="AZ6" s="202">
        <f t="shared" si="23"/>
        <v>43</v>
      </c>
      <c r="BA6" s="203">
        <f t="shared" si="24"/>
        <v>39</v>
      </c>
      <c r="BB6" s="195">
        <f t="shared" si="25"/>
        <v>82</v>
      </c>
      <c r="BC6" s="236">
        <v>1.0</v>
      </c>
      <c r="BD6" s="233">
        <v>41.0</v>
      </c>
      <c r="BE6" s="236">
        <v>1.0</v>
      </c>
      <c r="BF6" s="233">
        <v>36.0</v>
      </c>
      <c r="BG6" s="236">
        <v>0.0</v>
      </c>
      <c r="BH6" s="233">
        <v>0.0</v>
      </c>
      <c r="BI6" s="204">
        <f t="shared" si="26"/>
        <v>77</v>
      </c>
      <c r="BJ6" s="235">
        <v>32.0</v>
      </c>
      <c r="BK6" s="233">
        <v>45.0</v>
      </c>
      <c r="BL6" s="204">
        <f t="shared" si="27"/>
        <v>77</v>
      </c>
      <c r="BM6" s="236">
        <v>1.0</v>
      </c>
      <c r="BN6" s="233">
        <v>38.0</v>
      </c>
      <c r="BO6" s="236">
        <v>1.0</v>
      </c>
      <c r="BP6" s="233">
        <v>26.0</v>
      </c>
      <c r="BQ6" s="236">
        <v>0.0</v>
      </c>
      <c r="BR6" s="233">
        <v>0.0</v>
      </c>
      <c r="BS6" s="204">
        <f t="shared" si="28"/>
        <v>64</v>
      </c>
      <c r="BT6" s="235">
        <v>27.0</v>
      </c>
      <c r="BU6" s="233">
        <v>37.0</v>
      </c>
      <c r="BV6" s="204">
        <f t="shared" si="29"/>
        <v>64</v>
      </c>
      <c r="BW6" s="200">
        <f t="shared" ref="BW6:BX6" si="60">SUM(BJ6,BT6)</f>
        <v>59</v>
      </c>
      <c r="BX6" s="201">
        <f t="shared" si="60"/>
        <v>82</v>
      </c>
      <c r="BY6" s="195">
        <f t="shared" si="31"/>
        <v>141</v>
      </c>
      <c r="BZ6" s="237">
        <v>93.0</v>
      </c>
      <c r="CA6" s="233">
        <v>98.0</v>
      </c>
      <c r="CB6" s="237">
        <v>19.0</v>
      </c>
      <c r="CC6" s="233">
        <v>15.0</v>
      </c>
      <c r="CD6" s="237">
        <v>82.0</v>
      </c>
      <c r="CE6" s="233">
        <v>78.0</v>
      </c>
      <c r="CF6" s="237">
        <v>0.0</v>
      </c>
      <c r="CG6" s="233">
        <v>0.0</v>
      </c>
      <c r="CH6" s="237">
        <v>65.0</v>
      </c>
      <c r="CI6" s="233">
        <v>82.0</v>
      </c>
      <c r="CJ6" s="237">
        <v>4.0</v>
      </c>
      <c r="CK6" s="233">
        <v>2.0</v>
      </c>
      <c r="CL6" s="237">
        <v>1.0</v>
      </c>
      <c r="CM6" s="233">
        <v>2.0</v>
      </c>
      <c r="CN6" s="206">
        <f t="shared" ref="CN6:CO6" si="61">SUM(BZ6,CB6,CD6,CF6,CH6,CJ6,CL6)</f>
        <v>264</v>
      </c>
      <c r="CO6" s="206">
        <f t="shared" si="61"/>
        <v>277</v>
      </c>
      <c r="CP6" s="206">
        <f t="shared" si="33"/>
        <v>541</v>
      </c>
      <c r="CQ6" s="207">
        <f t="shared" ref="CQ6:CR6" si="62">SUM(Z6,AO6,AZ6,BW6)</f>
        <v>264</v>
      </c>
      <c r="CR6" s="207">
        <f t="shared" si="62"/>
        <v>277</v>
      </c>
      <c r="CS6" s="185">
        <f t="shared" si="35"/>
        <v>541</v>
      </c>
      <c r="CT6" s="238">
        <v>12.0</v>
      </c>
      <c r="CU6" s="239">
        <v>20.0</v>
      </c>
      <c r="CV6" s="210">
        <f t="shared" si="36"/>
        <v>32</v>
      </c>
      <c r="CW6" s="238">
        <v>5.0</v>
      </c>
      <c r="CX6" s="239">
        <v>5.0</v>
      </c>
      <c r="CY6" s="210">
        <f t="shared" si="37"/>
        <v>10</v>
      </c>
      <c r="CZ6" s="238">
        <v>146.0</v>
      </c>
      <c r="DA6" s="209">
        <v>140.0</v>
      </c>
      <c r="DB6" s="210">
        <f t="shared" si="38"/>
        <v>286</v>
      </c>
      <c r="DC6" s="238">
        <v>7.0</v>
      </c>
      <c r="DD6" s="239">
        <v>10.0</v>
      </c>
      <c r="DE6" s="210">
        <f t="shared" si="39"/>
        <v>17</v>
      </c>
      <c r="DF6" s="238">
        <v>94.0</v>
      </c>
      <c r="DG6" s="239">
        <v>102.0</v>
      </c>
      <c r="DH6" s="210">
        <f t="shared" si="40"/>
        <v>196</v>
      </c>
      <c r="DI6" s="212">
        <v>0.0</v>
      </c>
      <c r="DJ6" s="213">
        <v>0.0</v>
      </c>
      <c r="DK6" s="214">
        <f t="shared" si="41"/>
        <v>0</v>
      </c>
      <c r="DL6" s="215">
        <f t="shared" ref="DL6:DM6" si="63">SUM(CT6+CW6+CZ6+DC6+DF6+DI6)</f>
        <v>264</v>
      </c>
      <c r="DM6" s="216">
        <f t="shared" si="63"/>
        <v>277</v>
      </c>
      <c r="DN6" s="217">
        <f t="shared" si="43"/>
        <v>541</v>
      </c>
      <c r="DO6" s="218">
        <f t="shared" ref="DO6:DP6" si="64">SUM(CQ6-DL6)</f>
        <v>0</v>
      </c>
      <c r="DP6" s="218">
        <f t="shared" si="64"/>
        <v>0</v>
      </c>
      <c r="DQ6" s="215">
        <f t="shared" si="45"/>
        <v>541</v>
      </c>
      <c r="DR6" s="219">
        <f t="shared" si="46"/>
        <v>541</v>
      </c>
      <c r="DS6" s="220">
        <f t="shared" si="47"/>
        <v>0</v>
      </c>
      <c r="DT6" s="220">
        <f t="shared" si="48"/>
        <v>0</v>
      </c>
      <c r="DU6" s="217">
        <f t="shared" ref="DU6:DV6" si="65">SUM(CN6-CQ6)</f>
        <v>0</v>
      </c>
      <c r="DV6" s="217">
        <f t="shared" si="65"/>
        <v>0</v>
      </c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</row>
    <row r="7" ht="19.5" customHeight="1">
      <c r="A7" s="186">
        <v>5.0</v>
      </c>
      <c r="B7" s="230" t="s">
        <v>62</v>
      </c>
      <c r="C7" s="189">
        <v>1555.0</v>
      </c>
      <c r="D7" s="190" t="s">
        <v>57</v>
      </c>
      <c r="E7" s="191" t="s">
        <v>58</v>
      </c>
      <c r="F7" s="222">
        <v>2.0</v>
      </c>
      <c r="G7" s="223">
        <v>40.0</v>
      </c>
      <c r="H7" s="224">
        <v>46.0</v>
      </c>
      <c r="I7" s="195">
        <f t="shared" si="9"/>
        <v>86</v>
      </c>
      <c r="J7" s="222">
        <v>2.0</v>
      </c>
      <c r="K7" s="223">
        <v>37.0</v>
      </c>
      <c r="L7" s="224">
        <v>50.0</v>
      </c>
      <c r="M7" s="195">
        <f t="shared" si="10"/>
        <v>87</v>
      </c>
      <c r="N7" s="222">
        <v>2.0</v>
      </c>
      <c r="O7" s="223">
        <v>46.0</v>
      </c>
      <c r="P7" s="224">
        <v>37.0</v>
      </c>
      <c r="Q7" s="195">
        <f t="shared" si="11"/>
        <v>83</v>
      </c>
      <c r="R7" s="222">
        <v>2.0</v>
      </c>
      <c r="S7" s="223">
        <v>40.0</v>
      </c>
      <c r="T7" s="224">
        <v>41.0</v>
      </c>
      <c r="U7" s="195">
        <f t="shared" si="12"/>
        <v>81</v>
      </c>
      <c r="V7" s="222">
        <v>2.0</v>
      </c>
      <c r="W7" s="223">
        <v>44.0</v>
      </c>
      <c r="X7" s="224">
        <v>40.0</v>
      </c>
      <c r="Y7" s="195">
        <f t="shared" si="13"/>
        <v>84</v>
      </c>
      <c r="Z7" s="200">
        <f t="shared" ref="Z7:AA7" si="66">SUM(G7,K7,O7,S7,W7)</f>
        <v>207</v>
      </c>
      <c r="AA7" s="200">
        <f t="shared" si="66"/>
        <v>214</v>
      </c>
      <c r="AB7" s="195">
        <f t="shared" si="15"/>
        <v>421</v>
      </c>
      <c r="AC7" s="222">
        <v>2.0</v>
      </c>
      <c r="AD7" s="223">
        <v>44.0</v>
      </c>
      <c r="AE7" s="224">
        <v>37.0</v>
      </c>
      <c r="AF7" s="195">
        <f t="shared" si="16"/>
        <v>81</v>
      </c>
      <c r="AG7" s="222">
        <v>2.0</v>
      </c>
      <c r="AH7" s="223">
        <v>49.0</v>
      </c>
      <c r="AI7" s="224">
        <v>38.0</v>
      </c>
      <c r="AJ7" s="195">
        <f t="shared" si="17"/>
        <v>87</v>
      </c>
      <c r="AK7" s="222">
        <v>2.0</v>
      </c>
      <c r="AL7" s="223">
        <v>38.0</v>
      </c>
      <c r="AM7" s="224">
        <v>42.0</v>
      </c>
      <c r="AN7" s="195">
        <f t="shared" si="18"/>
        <v>80</v>
      </c>
      <c r="AO7" s="200">
        <f t="shared" ref="AO7:AP7" si="67">SUM(AD7,AH7,AL7)</f>
        <v>131</v>
      </c>
      <c r="AP7" s="201">
        <f t="shared" si="67"/>
        <v>117</v>
      </c>
      <c r="AQ7" s="195">
        <f t="shared" si="20"/>
        <v>248</v>
      </c>
      <c r="AR7" s="222">
        <v>2.0</v>
      </c>
      <c r="AS7" s="223">
        <v>42.0</v>
      </c>
      <c r="AT7" s="224">
        <v>38.0</v>
      </c>
      <c r="AU7" s="195">
        <f t="shared" si="21"/>
        <v>80</v>
      </c>
      <c r="AV7" s="222">
        <v>2.0</v>
      </c>
      <c r="AW7" s="223">
        <v>46.0</v>
      </c>
      <c r="AX7" s="224">
        <v>35.0</v>
      </c>
      <c r="AY7" s="195">
        <f t="shared" si="22"/>
        <v>81</v>
      </c>
      <c r="AZ7" s="202">
        <f t="shared" si="23"/>
        <v>88</v>
      </c>
      <c r="BA7" s="203">
        <f t="shared" si="24"/>
        <v>73</v>
      </c>
      <c r="BB7" s="195">
        <f t="shared" si="25"/>
        <v>161</v>
      </c>
      <c r="BC7" s="222">
        <v>1.0</v>
      </c>
      <c r="BD7" s="224">
        <v>41.0</v>
      </c>
      <c r="BE7" s="222">
        <v>1.0</v>
      </c>
      <c r="BF7" s="224">
        <v>31.0</v>
      </c>
      <c r="BG7" s="222">
        <v>0.0</v>
      </c>
      <c r="BH7" s="224">
        <v>0.0</v>
      </c>
      <c r="BI7" s="204">
        <f t="shared" si="26"/>
        <v>72</v>
      </c>
      <c r="BJ7" s="223">
        <v>38.0</v>
      </c>
      <c r="BK7" s="224">
        <v>34.0</v>
      </c>
      <c r="BL7" s="204">
        <f t="shared" si="27"/>
        <v>72</v>
      </c>
      <c r="BM7" s="222">
        <v>1.0</v>
      </c>
      <c r="BN7" s="224">
        <v>42.0</v>
      </c>
      <c r="BO7" s="222">
        <v>1.0</v>
      </c>
      <c r="BP7" s="224">
        <v>26.0</v>
      </c>
      <c r="BQ7" s="222">
        <v>0.0</v>
      </c>
      <c r="BR7" s="224">
        <v>0.0</v>
      </c>
      <c r="BS7" s="204">
        <f t="shared" si="28"/>
        <v>68</v>
      </c>
      <c r="BT7" s="223">
        <v>39.0</v>
      </c>
      <c r="BU7" s="224">
        <v>29.0</v>
      </c>
      <c r="BV7" s="204">
        <f t="shared" si="29"/>
        <v>68</v>
      </c>
      <c r="BW7" s="200">
        <f t="shared" ref="BW7:BX7" si="68">SUM(BJ7,BT7)</f>
        <v>77</v>
      </c>
      <c r="BX7" s="201">
        <f t="shared" si="68"/>
        <v>63</v>
      </c>
      <c r="BY7" s="195">
        <f t="shared" si="31"/>
        <v>140</v>
      </c>
      <c r="BZ7" s="227">
        <v>157.0</v>
      </c>
      <c r="CA7" s="224">
        <v>150.0</v>
      </c>
      <c r="CB7" s="227">
        <v>82.0</v>
      </c>
      <c r="CC7" s="224">
        <v>85.0</v>
      </c>
      <c r="CD7" s="227">
        <v>55.0</v>
      </c>
      <c r="CE7" s="224">
        <v>46.0</v>
      </c>
      <c r="CF7" s="227">
        <v>1.0</v>
      </c>
      <c r="CG7" s="224">
        <v>1.0</v>
      </c>
      <c r="CH7" s="227">
        <v>196.0</v>
      </c>
      <c r="CI7" s="224">
        <v>173.0</v>
      </c>
      <c r="CJ7" s="227">
        <v>10.0</v>
      </c>
      <c r="CK7" s="224">
        <v>7.0</v>
      </c>
      <c r="CL7" s="227">
        <v>2.0</v>
      </c>
      <c r="CM7" s="224">
        <v>5.0</v>
      </c>
      <c r="CN7" s="206">
        <f t="shared" ref="CN7:CO7" si="69">SUM(BZ7,CB7,CD7,CF7,CH7,CJ7,CL7)</f>
        <v>503</v>
      </c>
      <c r="CO7" s="206">
        <f t="shared" si="69"/>
        <v>467</v>
      </c>
      <c r="CP7" s="206">
        <f t="shared" si="33"/>
        <v>970</v>
      </c>
      <c r="CQ7" s="207">
        <f t="shared" ref="CQ7:CR7" si="70">SUM(Z7,AO7,AZ7,BW7)</f>
        <v>503</v>
      </c>
      <c r="CR7" s="207">
        <f t="shared" si="70"/>
        <v>467</v>
      </c>
      <c r="CS7" s="185">
        <f t="shared" si="35"/>
        <v>970</v>
      </c>
      <c r="CT7" s="228">
        <v>99.0</v>
      </c>
      <c r="CU7" s="229">
        <v>102.0</v>
      </c>
      <c r="CV7" s="210">
        <f t="shared" si="36"/>
        <v>201</v>
      </c>
      <c r="CW7" s="228">
        <v>11.0</v>
      </c>
      <c r="CX7" s="229">
        <v>11.0</v>
      </c>
      <c r="CY7" s="210">
        <f t="shared" si="37"/>
        <v>22</v>
      </c>
      <c r="CZ7" s="228">
        <v>158.0</v>
      </c>
      <c r="DA7" s="209">
        <v>143.0</v>
      </c>
      <c r="DB7" s="210">
        <f t="shared" si="38"/>
        <v>301</v>
      </c>
      <c r="DC7" s="228">
        <v>30.0</v>
      </c>
      <c r="DD7" s="229">
        <v>32.0</v>
      </c>
      <c r="DE7" s="210">
        <f t="shared" si="39"/>
        <v>62</v>
      </c>
      <c r="DF7" s="228">
        <v>205.0</v>
      </c>
      <c r="DG7" s="229">
        <v>179.0</v>
      </c>
      <c r="DH7" s="210">
        <f t="shared" si="40"/>
        <v>384</v>
      </c>
      <c r="DI7" s="228">
        <v>0.0</v>
      </c>
      <c r="DJ7" s="229">
        <v>0.0</v>
      </c>
      <c r="DK7" s="214">
        <f t="shared" si="41"/>
        <v>0</v>
      </c>
      <c r="DL7" s="215">
        <f t="shared" ref="DL7:DM7" si="71">SUM(CT7+CW7+CZ7+DC7+DF7+DI7)</f>
        <v>503</v>
      </c>
      <c r="DM7" s="216">
        <f t="shared" si="71"/>
        <v>467</v>
      </c>
      <c r="DN7" s="217">
        <f t="shared" si="43"/>
        <v>970</v>
      </c>
      <c r="DO7" s="218">
        <f t="shared" ref="DO7:DP7" si="72">SUM(CQ7-DL7)</f>
        <v>0</v>
      </c>
      <c r="DP7" s="218">
        <f t="shared" si="72"/>
        <v>0</v>
      </c>
      <c r="DQ7" s="215">
        <f t="shared" si="45"/>
        <v>970</v>
      </c>
      <c r="DR7" s="219">
        <f t="shared" si="46"/>
        <v>970</v>
      </c>
      <c r="DS7" s="220">
        <f t="shared" si="47"/>
        <v>0</v>
      </c>
      <c r="DT7" s="220">
        <f t="shared" si="48"/>
        <v>0</v>
      </c>
      <c r="DU7" s="217">
        <f t="shared" ref="DU7:DV7" si="73">SUM(CN7-CQ7)</f>
        <v>0</v>
      </c>
      <c r="DV7" s="217">
        <f t="shared" si="73"/>
        <v>0</v>
      </c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</row>
    <row r="8" ht="19.5" customHeight="1">
      <c r="A8" s="186">
        <v>6.0</v>
      </c>
      <c r="B8" s="188" t="s">
        <v>63</v>
      </c>
      <c r="C8" s="189">
        <v>1547.0</v>
      </c>
      <c r="D8" s="190" t="s">
        <v>57</v>
      </c>
      <c r="E8" s="191" t="s">
        <v>58</v>
      </c>
      <c r="F8" s="222">
        <v>4.0</v>
      </c>
      <c r="G8" s="223">
        <v>95.0</v>
      </c>
      <c r="H8" s="224">
        <v>89.0</v>
      </c>
      <c r="I8" s="195">
        <f t="shared" si="9"/>
        <v>184</v>
      </c>
      <c r="J8" s="222">
        <v>4.0</v>
      </c>
      <c r="K8" s="223">
        <v>102.0</v>
      </c>
      <c r="L8" s="224">
        <v>89.0</v>
      </c>
      <c r="M8" s="195">
        <f t="shared" si="10"/>
        <v>191</v>
      </c>
      <c r="N8" s="222">
        <v>4.0</v>
      </c>
      <c r="O8" s="223">
        <v>94.0</v>
      </c>
      <c r="P8" s="224">
        <v>99.0</v>
      </c>
      <c r="Q8" s="195">
        <f t="shared" si="11"/>
        <v>193</v>
      </c>
      <c r="R8" s="222">
        <v>4.0</v>
      </c>
      <c r="S8" s="223">
        <v>105.0</v>
      </c>
      <c r="T8" s="224">
        <v>89.0</v>
      </c>
      <c r="U8" s="195">
        <f t="shared" si="12"/>
        <v>194</v>
      </c>
      <c r="V8" s="222">
        <v>4.0</v>
      </c>
      <c r="W8" s="223">
        <v>109.0</v>
      </c>
      <c r="X8" s="224">
        <v>91.0</v>
      </c>
      <c r="Y8" s="195">
        <f t="shared" si="13"/>
        <v>200</v>
      </c>
      <c r="Z8" s="200">
        <f t="shared" ref="Z8:AA8" si="74">SUM(G8,K8,O8,S8,W8)</f>
        <v>505</v>
      </c>
      <c r="AA8" s="200">
        <f t="shared" si="74"/>
        <v>457</v>
      </c>
      <c r="AB8" s="195">
        <f t="shared" si="15"/>
        <v>962</v>
      </c>
      <c r="AC8" s="222">
        <v>4.0</v>
      </c>
      <c r="AD8" s="223">
        <v>105.0</v>
      </c>
      <c r="AE8" s="224">
        <v>99.0</v>
      </c>
      <c r="AF8" s="195">
        <f t="shared" si="16"/>
        <v>204</v>
      </c>
      <c r="AG8" s="222">
        <v>4.0</v>
      </c>
      <c r="AH8" s="223">
        <v>102.0</v>
      </c>
      <c r="AI8" s="224">
        <v>97.0</v>
      </c>
      <c r="AJ8" s="195">
        <f t="shared" si="17"/>
        <v>199</v>
      </c>
      <c r="AK8" s="222">
        <v>4.0</v>
      </c>
      <c r="AL8" s="223">
        <v>110.0</v>
      </c>
      <c r="AM8" s="224">
        <v>101.0</v>
      </c>
      <c r="AN8" s="195">
        <f t="shared" si="18"/>
        <v>211</v>
      </c>
      <c r="AO8" s="200">
        <f t="shared" ref="AO8:AP8" si="75">SUM(AD8,AH8,AL8)</f>
        <v>317</v>
      </c>
      <c r="AP8" s="201">
        <f t="shared" si="75"/>
        <v>297</v>
      </c>
      <c r="AQ8" s="195">
        <f t="shared" si="20"/>
        <v>614</v>
      </c>
      <c r="AR8" s="222">
        <v>4.0</v>
      </c>
      <c r="AS8" s="223">
        <v>95.0</v>
      </c>
      <c r="AT8" s="224">
        <v>88.0</v>
      </c>
      <c r="AU8" s="195">
        <f t="shared" si="21"/>
        <v>183</v>
      </c>
      <c r="AV8" s="222">
        <v>4.0</v>
      </c>
      <c r="AW8" s="223">
        <v>123.0</v>
      </c>
      <c r="AX8" s="224">
        <v>95.0</v>
      </c>
      <c r="AY8" s="195">
        <f t="shared" si="22"/>
        <v>218</v>
      </c>
      <c r="AZ8" s="202">
        <f t="shared" si="23"/>
        <v>218</v>
      </c>
      <c r="BA8" s="203">
        <f t="shared" si="24"/>
        <v>183</v>
      </c>
      <c r="BB8" s="195">
        <f t="shared" si="25"/>
        <v>401</v>
      </c>
      <c r="BC8" s="240">
        <v>2.0</v>
      </c>
      <c r="BD8" s="224">
        <v>112.0</v>
      </c>
      <c r="BE8" s="240">
        <v>2.0</v>
      </c>
      <c r="BF8" s="224">
        <v>85.0</v>
      </c>
      <c r="BG8" s="240">
        <v>1.0</v>
      </c>
      <c r="BH8" s="224">
        <v>40.0</v>
      </c>
      <c r="BI8" s="204">
        <f t="shared" si="26"/>
        <v>237</v>
      </c>
      <c r="BJ8" s="223">
        <v>115.0</v>
      </c>
      <c r="BK8" s="224">
        <v>122.0</v>
      </c>
      <c r="BL8" s="204">
        <f t="shared" si="27"/>
        <v>237</v>
      </c>
      <c r="BM8" s="240">
        <v>2.0</v>
      </c>
      <c r="BN8" s="224">
        <v>99.0</v>
      </c>
      <c r="BO8" s="240">
        <v>2.0</v>
      </c>
      <c r="BP8" s="224">
        <v>59.0</v>
      </c>
      <c r="BQ8" s="240">
        <v>1.0</v>
      </c>
      <c r="BR8" s="224">
        <v>34.0</v>
      </c>
      <c r="BS8" s="204">
        <f t="shared" si="28"/>
        <v>192</v>
      </c>
      <c r="BT8" s="223">
        <v>95.0</v>
      </c>
      <c r="BU8" s="224">
        <v>97.0</v>
      </c>
      <c r="BV8" s="204">
        <f t="shared" si="29"/>
        <v>192</v>
      </c>
      <c r="BW8" s="200">
        <f t="shared" ref="BW8:BX8" si="76">SUM(BJ8,BT8)</f>
        <v>210</v>
      </c>
      <c r="BX8" s="201">
        <f t="shared" si="76"/>
        <v>219</v>
      </c>
      <c r="BY8" s="195">
        <f t="shared" si="31"/>
        <v>429</v>
      </c>
      <c r="BZ8" s="227">
        <v>493.0</v>
      </c>
      <c r="CA8" s="224">
        <v>503.0</v>
      </c>
      <c r="CB8" s="227">
        <v>180.0</v>
      </c>
      <c r="CC8" s="224">
        <v>167.0</v>
      </c>
      <c r="CD8" s="227">
        <v>110.0</v>
      </c>
      <c r="CE8" s="224">
        <v>115.0</v>
      </c>
      <c r="CF8" s="227">
        <v>6.0</v>
      </c>
      <c r="CG8" s="224">
        <v>2.0</v>
      </c>
      <c r="CH8" s="227">
        <v>401.0</v>
      </c>
      <c r="CI8" s="224">
        <v>317.0</v>
      </c>
      <c r="CJ8" s="227">
        <v>47.0</v>
      </c>
      <c r="CK8" s="224">
        <v>35.0</v>
      </c>
      <c r="CL8" s="227">
        <v>13.0</v>
      </c>
      <c r="CM8" s="224">
        <v>17.0</v>
      </c>
      <c r="CN8" s="206">
        <f t="shared" ref="CN8:CO8" si="77">SUM(BZ8,CB8,CD8,CF8,CH8,CJ8,CL8)</f>
        <v>1250</v>
      </c>
      <c r="CO8" s="206">
        <f t="shared" si="77"/>
        <v>1156</v>
      </c>
      <c r="CP8" s="206">
        <f t="shared" si="33"/>
        <v>2406</v>
      </c>
      <c r="CQ8" s="207">
        <f t="shared" ref="CQ8:CR8" si="78">SUM(Z8,AO8,AZ8,BW8)</f>
        <v>1250</v>
      </c>
      <c r="CR8" s="207">
        <f t="shared" si="78"/>
        <v>1156</v>
      </c>
      <c r="CS8" s="185">
        <f t="shared" si="35"/>
        <v>2406</v>
      </c>
      <c r="CT8" s="228">
        <v>566.0</v>
      </c>
      <c r="CU8" s="229">
        <v>491.0</v>
      </c>
      <c r="CV8" s="210">
        <f t="shared" si="36"/>
        <v>1057</v>
      </c>
      <c r="CW8" s="228">
        <v>41.0</v>
      </c>
      <c r="CX8" s="229">
        <v>57.0</v>
      </c>
      <c r="CY8" s="210">
        <f t="shared" si="37"/>
        <v>98</v>
      </c>
      <c r="CZ8" s="241">
        <v>289.0</v>
      </c>
      <c r="DA8" s="209">
        <v>275.0</v>
      </c>
      <c r="DB8" s="210">
        <f t="shared" si="38"/>
        <v>564</v>
      </c>
      <c r="DC8" s="228">
        <v>47.0</v>
      </c>
      <c r="DD8" s="229">
        <v>53.0</v>
      </c>
      <c r="DE8" s="210">
        <f t="shared" si="39"/>
        <v>100</v>
      </c>
      <c r="DF8" s="228">
        <v>307.0</v>
      </c>
      <c r="DG8" s="229">
        <v>280.0</v>
      </c>
      <c r="DH8" s="210">
        <f t="shared" si="40"/>
        <v>587</v>
      </c>
      <c r="DI8" s="228">
        <v>0.0</v>
      </c>
      <c r="DJ8" s="229">
        <v>0.0</v>
      </c>
      <c r="DK8" s="214">
        <f t="shared" si="41"/>
        <v>0</v>
      </c>
      <c r="DL8" s="215">
        <f t="shared" ref="DL8:DM8" si="79">SUM(CT8+CW8+CZ8+DC8+DF8+DI8)</f>
        <v>1250</v>
      </c>
      <c r="DM8" s="216">
        <f t="shared" si="79"/>
        <v>1156</v>
      </c>
      <c r="DN8" s="217">
        <f t="shared" si="43"/>
        <v>2406</v>
      </c>
      <c r="DO8" s="218">
        <f t="shared" ref="DO8:DP8" si="80">SUM(CQ8-DL8)</f>
        <v>0</v>
      </c>
      <c r="DP8" s="218">
        <f t="shared" si="80"/>
        <v>0</v>
      </c>
      <c r="DQ8" s="215">
        <f t="shared" si="45"/>
        <v>2406</v>
      </c>
      <c r="DR8" s="219">
        <f t="shared" si="46"/>
        <v>2406</v>
      </c>
      <c r="DS8" s="220">
        <f t="shared" si="47"/>
        <v>0</v>
      </c>
      <c r="DT8" s="220">
        <f t="shared" si="48"/>
        <v>0</v>
      </c>
      <c r="DU8" s="217">
        <f t="shared" ref="DU8:DV8" si="81">SUM(CN8-CQ8)</f>
        <v>0</v>
      </c>
      <c r="DV8" s="217">
        <f t="shared" si="81"/>
        <v>0</v>
      </c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</row>
    <row r="9" ht="19.5" customHeight="1">
      <c r="A9" s="186">
        <v>7.0</v>
      </c>
      <c r="B9" s="230" t="s">
        <v>64</v>
      </c>
      <c r="C9" s="189">
        <v>1564.0</v>
      </c>
      <c r="D9" s="190" t="s">
        <v>57</v>
      </c>
      <c r="E9" s="191" t="s">
        <v>58</v>
      </c>
      <c r="F9" s="222">
        <v>3.0</v>
      </c>
      <c r="G9" s="223">
        <v>53.0</v>
      </c>
      <c r="H9" s="224">
        <v>76.0</v>
      </c>
      <c r="I9" s="195">
        <f t="shared" si="9"/>
        <v>129</v>
      </c>
      <c r="J9" s="222">
        <v>3.0</v>
      </c>
      <c r="K9" s="223">
        <v>59.0</v>
      </c>
      <c r="L9" s="224">
        <v>73.0</v>
      </c>
      <c r="M9" s="195">
        <f t="shared" si="10"/>
        <v>132</v>
      </c>
      <c r="N9" s="222">
        <v>3.0</v>
      </c>
      <c r="O9" s="223">
        <v>65.0</v>
      </c>
      <c r="P9" s="224">
        <v>56.0</v>
      </c>
      <c r="Q9" s="195">
        <f t="shared" si="11"/>
        <v>121</v>
      </c>
      <c r="R9" s="222">
        <v>3.0</v>
      </c>
      <c r="S9" s="223">
        <v>67.0</v>
      </c>
      <c r="T9" s="224">
        <v>61.0</v>
      </c>
      <c r="U9" s="195">
        <f t="shared" si="12"/>
        <v>128</v>
      </c>
      <c r="V9" s="222">
        <v>3.0</v>
      </c>
      <c r="W9" s="223">
        <v>61.0</v>
      </c>
      <c r="X9" s="224">
        <v>67.0</v>
      </c>
      <c r="Y9" s="195">
        <f t="shared" si="13"/>
        <v>128</v>
      </c>
      <c r="Z9" s="200">
        <f t="shared" ref="Z9:AA9" si="82">SUM(G9,K9,O9,S9,W9)</f>
        <v>305</v>
      </c>
      <c r="AA9" s="200">
        <f t="shared" si="82"/>
        <v>333</v>
      </c>
      <c r="AB9" s="195">
        <f t="shared" si="15"/>
        <v>638</v>
      </c>
      <c r="AC9" s="222">
        <v>3.0</v>
      </c>
      <c r="AD9" s="223">
        <v>70.0</v>
      </c>
      <c r="AE9" s="224">
        <v>54.0</v>
      </c>
      <c r="AF9" s="195">
        <f t="shared" si="16"/>
        <v>124</v>
      </c>
      <c r="AG9" s="222">
        <v>3.0</v>
      </c>
      <c r="AH9" s="223">
        <v>64.0</v>
      </c>
      <c r="AI9" s="224">
        <v>58.0</v>
      </c>
      <c r="AJ9" s="195">
        <f t="shared" si="17"/>
        <v>122</v>
      </c>
      <c r="AK9" s="222">
        <v>3.0</v>
      </c>
      <c r="AL9" s="223">
        <v>51.0</v>
      </c>
      <c r="AM9" s="224">
        <v>72.0</v>
      </c>
      <c r="AN9" s="195">
        <f t="shared" si="18"/>
        <v>123</v>
      </c>
      <c r="AO9" s="200">
        <f t="shared" ref="AO9:AP9" si="83">SUM(AD9,AH9,AL9)</f>
        <v>185</v>
      </c>
      <c r="AP9" s="201">
        <f t="shared" si="83"/>
        <v>184</v>
      </c>
      <c r="AQ9" s="195">
        <f t="shared" si="20"/>
        <v>369</v>
      </c>
      <c r="AR9" s="222">
        <v>3.0</v>
      </c>
      <c r="AS9" s="223">
        <v>66.0</v>
      </c>
      <c r="AT9" s="224">
        <v>57.0</v>
      </c>
      <c r="AU9" s="195">
        <f t="shared" si="21"/>
        <v>123</v>
      </c>
      <c r="AV9" s="222">
        <v>3.0</v>
      </c>
      <c r="AW9" s="223">
        <v>50.0</v>
      </c>
      <c r="AX9" s="224">
        <v>59.0</v>
      </c>
      <c r="AY9" s="195">
        <f t="shared" si="22"/>
        <v>109</v>
      </c>
      <c r="AZ9" s="202">
        <f t="shared" si="23"/>
        <v>116</v>
      </c>
      <c r="BA9" s="203">
        <f t="shared" si="24"/>
        <v>116</v>
      </c>
      <c r="BB9" s="195">
        <f t="shared" si="25"/>
        <v>232</v>
      </c>
      <c r="BC9" s="222">
        <v>1.0</v>
      </c>
      <c r="BD9" s="224">
        <v>73.0</v>
      </c>
      <c r="BE9" s="222">
        <v>1.0</v>
      </c>
      <c r="BF9" s="224">
        <v>37.0</v>
      </c>
      <c r="BG9" s="222">
        <v>0.0</v>
      </c>
      <c r="BH9" s="224">
        <v>0.0</v>
      </c>
      <c r="BI9" s="204">
        <f t="shared" si="26"/>
        <v>110</v>
      </c>
      <c r="BJ9" s="223">
        <v>63.0</v>
      </c>
      <c r="BK9" s="224">
        <v>47.0</v>
      </c>
      <c r="BL9" s="204">
        <f t="shared" si="27"/>
        <v>110</v>
      </c>
      <c r="BM9" s="222">
        <v>1.0</v>
      </c>
      <c r="BN9" s="224">
        <v>34.0</v>
      </c>
      <c r="BO9" s="222">
        <v>1.0</v>
      </c>
      <c r="BP9" s="224">
        <v>47.0</v>
      </c>
      <c r="BQ9" s="222">
        <v>0.0</v>
      </c>
      <c r="BR9" s="224">
        <v>0.0</v>
      </c>
      <c r="BS9" s="204">
        <f t="shared" si="28"/>
        <v>81</v>
      </c>
      <c r="BT9" s="223">
        <v>48.0</v>
      </c>
      <c r="BU9" s="224">
        <v>33.0</v>
      </c>
      <c r="BV9" s="204">
        <f t="shared" si="29"/>
        <v>81</v>
      </c>
      <c r="BW9" s="200">
        <f t="shared" ref="BW9:BX9" si="84">SUM(BJ9,BT9)</f>
        <v>111</v>
      </c>
      <c r="BX9" s="201">
        <f t="shared" si="84"/>
        <v>80</v>
      </c>
      <c r="BY9" s="195">
        <f t="shared" si="31"/>
        <v>191</v>
      </c>
      <c r="BZ9" s="227">
        <v>298.0</v>
      </c>
      <c r="CA9" s="224">
        <v>290.0</v>
      </c>
      <c r="CB9" s="227">
        <v>75.0</v>
      </c>
      <c r="CC9" s="224">
        <v>82.0</v>
      </c>
      <c r="CD9" s="227">
        <v>158.0</v>
      </c>
      <c r="CE9" s="224">
        <v>141.0</v>
      </c>
      <c r="CF9" s="227">
        <v>2.0</v>
      </c>
      <c r="CG9" s="224">
        <v>3.0</v>
      </c>
      <c r="CH9" s="227">
        <v>151.0</v>
      </c>
      <c r="CI9" s="224">
        <v>151.0</v>
      </c>
      <c r="CJ9" s="227">
        <v>26.0</v>
      </c>
      <c r="CK9" s="224">
        <v>33.0</v>
      </c>
      <c r="CL9" s="227">
        <v>7.0</v>
      </c>
      <c r="CM9" s="224">
        <v>13.0</v>
      </c>
      <c r="CN9" s="206">
        <f t="shared" ref="CN9:CO9" si="85">SUM(BZ9,CB9,CD9,CF9,CH9,CJ9,CL9)</f>
        <v>717</v>
      </c>
      <c r="CO9" s="206">
        <f t="shared" si="85"/>
        <v>713</v>
      </c>
      <c r="CP9" s="206">
        <f t="shared" si="33"/>
        <v>1430</v>
      </c>
      <c r="CQ9" s="207">
        <f t="shared" ref="CQ9:CR9" si="86">SUM(Z9,AO9,AZ9,BW9)</f>
        <v>717</v>
      </c>
      <c r="CR9" s="207">
        <f t="shared" si="86"/>
        <v>713</v>
      </c>
      <c r="CS9" s="185">
        <f t="shared" si="35"/>
        <v>1430</v>
      </c>
      <c r="CT9" s="228">
        <v>85.0</v>
      </c>
      <c r="CU9" s="224">
        <v>72.0</v>
      </c>
      <c r="CV9" s="210">
        <f t="shared" si="36"/>
        <v>157</v>
      </c>
      <c r="CW9" s="228">
        <v>20.0</v>
      </c>
      <c r="CX9" s="224">
        <v>32.0</v>
      </c>
      <c r="CY9" s="210">
        <f t="shared" si="37"/>
        <v>52</v>
      </c>
      <c r="CZ9" s="228">
        <v>350.0</v>
      </c>
      <c r="DA9" s="209">
        <v>349.0</v>
      </c>
      <c r="DB9" s="210">
        <f t="shared" si="38"/>
        <v>699</v>
      </c>
      <c r="DC9" s="228">
        <v>23.0</v>
      </c>
      <c r="DD9" s="224">
        <v>24.0</v>
      </c>
      <c r="DE9" s="210">
        <f t="shared" si="39"/>
        <v>47</v>
      </c>
      <c r="DF9" s="228">
        <v>239.0</v>
      </c>
      <c r="DG9" s="224">
        <v>236.0</v>
      </c>
      <c r="DH9" s="210">
        <f t="shared" si="40"/>
        <v>475</v>
      </c>
      <c r="DI9" s="228">
        <v>0.0</v>
      </c>
      <c r="DJ9" s="224">
        <v>0.0</v>
      </c>
      <c r="DK9" s="214">
        <f t="shared" si="41"/>
        <v>0</v>
      </c>
      <c r="DL9" s="215">
        <f t="shared" ref="DL9:DM9" si="87">SUM(CT9+CW9+CZ9+DC9+DF9+DI9)</f>
        <v>717</v>
      </c>
      <c r="DM9" s="216">
        <f t="shared" si="87"/>
        <v>713</v>
      </c>
      <c r="DN9" s="217">
        <f t="shared" si="43"/>
        <v>1430</v>
      </c>
      <c r="DO9" s="218">
        <f t="shared" ref="DO9:DP9" si="88">SUM(CQ9-DL9)</f>
        <v>0</v>
      </c>
      <c r="DP9" s="218">
        <f t="shared" si="88"/>
        <v>0</v>
      </c>
      <c r="DQ9" s="215">
        <f t="shared" si="45"/>
        <v>1430</v>
      </c>
      <c r="DR9" s="219">
        <f t="shared" si="46"/>
        <v>1430</v>
      </c>
      <c r="DS9" s="220">
        <f t="shared" si="47"/>
        <v>0</v>
      </c>
      <c r="DT9" s="220">
        <f t="shared" si="48"/>
        <v>0</v>
      </c>
      <c r="DU9" s="217">
        <f t="shared" ref="DU9:DV9" si="89">SUM(CN9-CQ9)</f>
        <v>0</v>
      </c>
      <c r="DV9" s="217">
        <f t="shared" si="89"/>
        <v>0</v>
      </c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</row>
    <row r="10" ht="19.5" customHeight="1">
      <c r="A10" s="242">
        <v>8.0</v>
      </c>
      <c r="B10" s="243" t="s">
        <v>65</v>
      </c>
      <c r="C10" s="244">
        <v>2288.0</v>
      </c>
      <c r="D10" s="245" t="s">
        <v>57</v>
      </c>
      <c r="E10" s="246" t="s">
        <v>58</v>
      </c>
      <c r="F10" s="247">
        <v>2.0</v>
      </c>
      <c r="G10" s="248">
        <v>42.0</v>
      </c>
      <c r="H10" s="249">
        <v>44.0</v>
      </c>
      <c r="I10" s="195">
        <f t="shared" si="9"/>
        <v>86</v>
      </c>
      <c r="J10" s="247">
        <v>2.0</v>
      </c>
      <c r="K10" s="248">
        <v>47.0</v>
      </c>
      <c r="L10" s="249">
        <v>54.0</v>
      </c>
      <c r="M10" s="195">
        <f t="shared" si="10"/>
        <v>101</v>
      </c>
      <c r="N10" s="247">
        <v>2.0</v>
      </c>
      <c r="O10" s="248">
        <v>52.0</v>
      </c>
      <c r="P10" s="249">
        <v>52.0</v>
      </c>
      <c r="Q10" s="195">
        <f t="shared" si="11"/>
        <v>104</v>
      </c>
      <c r="R10" s="247">
        <v>2.0</v>
      </c>
      <c r="S10" s="248">
        <v>60.0</v>
      </c>
      <c r="T10" s="249">
        <v>41.0</v>
      </c>
      <c r="U10" s="195">
        <f t="shared" si="12"/>
        <v>101</v>
      </c>
      <c r="V10" s="247">
        <v>2.0</v>
      </c>
      <c r="W10" s="248">
        <v>51.0</v>
      </c>
      <c r="X10" s="249">
        <v>51.0</v>
      </c>
      <c r="Y10" s="195">
        <f t="shared" si="13"/>
        <v>102</v>
      </c>
      <c r="Z10" s="200">
        <f t="shared" ref="Z10:AA10" si="90">SUM(G10,K10,O10,S10,W10)</f>
        <v>252</v>
      </c>
      <c r="AA10" s="200">
        <f t="shared" si="90"/>
        <v>242</v>
      </c>
      <c r="AB10" s="195">
        <f t="shared" si="15"/>
        <v>494</v>
      </c>
      <c r="AC10" s="247">
        <v>2.0</v>
      </c>
      <c r="AD10" s="248">
        <v>51.0</v>
      </c>
      <c r="AE10" s="249">
        <v>40.0</v>
      </c>
      <c r="AF10" s="195">
        <f t="shared" si="16"/>
        <v>91</v>
      </c>
      <c r="AG10" s="247">
        <v>2.0</v>
      </c>
      <c r="AH10" s="248">
        <v>54.0</v>
      </c>
      <c r="AI10" s="249">
        <v>40.0</v>
      </c>
      <c r="AJ10" s="195">
        <f t="shared" si="17"/>
        <v>94</v>
      </c>
      <c r="AK10" s="247">
        <v>2.0</v>
      </c>
      <c r="AL10" s="248">
        <v>50.0</v>
      </c>
      <c r="AM10" s="249">
        <v>42.0</v>
      </c>
      <c r="AN10" s="195">
        <f t="shared" si="18"/>
        <v>92</v>
      </c>
      <c r="AO10" s="200">
        <f t="shared" ref="AO10:AP10" si="91">SUM(AD10,AH10,AL10)</f>
        <v>155</v>
      </c>
      <c r="AP10" s="201">
        <f t="shared" si="91"/>
        <v>122</v>
      </c>
      <c r="AQ10" s="195">
        <f t="shared" si="20"/>
        <v>277</v>
      </c>
      <c r="AR10" s="247">
        <v>2.0</v>
      </c>
      <c r="AS10" s="248">
        <v>48.0</v>
      </c>
      <c r="AT10" s="249">
        <v>36.0</v>
      </c>
      <c r="AU10" s="195">
        <f t="shared" si="21"/>
        <v>84</v>
      </c>
      <c r="AV10" s="247">
        <v>2.0</v>
      </c>
      <c r="AW10" s="248">
        <v>49.0</v>
      </c>
      <c r="AX10" s="249">
        <v>41.0</v>
      </c>
      <c r="AY10" s="195">
        <f t="shared" si="22"/>
        <v>90</v>
      </c>
      <c r="AZ10" s="202">
        <f t="shared" si="23"/>
        <v>97</v>
      </c>
      <c r="BA10" s="203">
        <f t="shared" si="24"/>
        <v>77</v>
      </c>
      <c r="BB10" s="195">
        <f t="shared" si="25"/>
        <v>174</v>
      </c>
      <c r="BC10" s="247">
        <v>1.0</v>
      </c>
      <c r="BD10" s="249">
        <v>57.0</v>
      </c>
      <c r="BE10" s="247">
        <v>1.0</v>
      </c>
      <c r="BF10" s="249">
        <v>20.0</v>
      </c>
      <c r="BG10" s="247">
        <v>0.0</v>
      </c>
      <c r="BH10" s="249">
        <v>0.0</v>
      </c>
      <c r="BI10" s="204">
        <f t="shared" si="26"/>
        <v>77</v>
      </c>
      <c r="BJ10" s="248">
        <v>40.0</v>
      </c>
      <c r="BK10" s="249">
        <v>37.0</v>
      </c>
      <c r="BL10" s="204">
        <f t="shared" si="27"/>
        <v>77</v>
      </c>
      <c r="BM10" s="247">
        <v>1.0</v>
      </c>
      <c r="BN10" s="249">
        <v>49.0</v>
      </c>
      <c r="BO10" s="247">
        <v>1.0</v>
      </c>
      <c r="BP10" s="249">
        <v>22.0</v>
      </c>
      <c r="BQ10" s="247">
        <v>0.0</v>
      </c>
      <c r="BR10" s="249">
        <v>0.0</v>
      </c>
      <c r="BS10" s="204">
        <f t="shared" si="28"/>
        <v>71</v>
      </c>
      <c r="BT10" s="248">
        <v>35.0</v>
      </c>
      <c r="BU10" s="249">
        <v>36.0</v>
      </c>
      <c r="BV10" s="204">
        <f t="shared" si="29"/>
        <v>71</v>
      </c>
      <c r="BW10" s="200">
        <f t="shared" ref="BW10:BX10" si="92">SUM(BJ10,BT10)</f>
        <v>75</v>
      </c>
      <c r="BX10" s="201">
        <f t="shared" si="92"/>
        <v>73</v>
      </c>
      <c r="BY10" s="195">
        <f t="shared" si="31"/>
        <v>148</v>
      </c>
      <c r="BZ10" s="250">
        <v>148.0</v>
      </c>
      <c r="CA10" s="249">
        <v>138.0</v>
      </c>
      <c r="CB10" s="250">
        <v>125.0</v>
      </c>
      <c r="CC10" s="249">
        <v>109.0</v>
      </c>
      <c r="CD10" s="250">
        <v>53.0</v>
      </c>
      <c r="CE10" s="249">
        <v>42.0</v>
      </c>
      <c r="CF10" s="250">
        <v>0.0</v>
      </c>
      <c r="CG10" s="249">
        <v>3.0</v>
      </c>
      <c r="CH10" s="250">
        <v>252.0</v>
      </c>
      <c r="CI10" s="249">
        <v>221.0</v>
      </c>
      <c r="CJ10" s="250">
        <v>0.0</v>
      </c>
      <c r="CK10" s="249">
        <v>0.0</v>
      </c>
      <c r="CL10" s="250">
        <v>1.0</v>
      </c>
      <c r="CM10" s="249">
        <v>1.0</v>
      </c>
      <c r="CN10" s="206">
        <f t="shared" ref="CN10:CO10" si="93">SUM(BZ10,CB10,CD10,CF10,CH10,CJ10,CL10)</f>
        <v>579</v>
      </c>
      <c r="CO10" s="206">
        <f t="shared" si="93"/>
        <v>514</v>
      </c>
      <c r="CP10" s="206">
        <f t="shared" si="33"/>
        <v>1093</v>
      </c>
      <c r="CQ10" s="207">
        <f t="shared" ref="CQ10:CR10" si="94">SUM(Z10,AO10,AZ10,BW10)</f>
        <v>579</v>
      </c>
      <c r="CR10" s="207">
        <f t="shared" si="94"/>
        <v>514</v>
      </c>
      <c r="CS10" s="185">
        <f t="shared" si="35"/>
        <v>1093</v>
      </c>
      <c r="CT10" s="246">
        <v>119.0</v>
      </c>
      <c r="CU10" s="251">
        <v>132.0</v>
      </c>
      <c r="CV10" s="210">
        <f t="shared" si="36"/>
        <v>251</v>
      </c>
      <c r="CW10" s="246">
        <v>11.0</v>
      </c>
      <c r="CX10" s="251">
        <v>12.0</v>
      </c>
      <c r="CY10" s="210">
        <f t="shared" si="37"/>
        <v>23</v>
      </c>
      <c r="CZ10" s="246">
        <v>310.0</v>
      </c>
      <c r="DA10" s="209">
        <v>260.0</v>
      </c>
      <c r="DB10" s="210">
        <f t="shared" si="38"/>
        <v>570</v>
      </c>
      <c r="DC10" s="246">
        <v>35.0</v>
      </c>
      <c r="DD10" s="251">
        <v>31.0</v>
      </c>
      <c r="DE10" s="210">
        <f t="shared" si="39"/>
        <v>66</v>
      </c>
      <c r="DF10" s="246">
        <v>104.0</v>
      </c>
      <c r="DG10" s="251">
        <v>79.0</v>
      </c>
      <c r="DH10" s="210">
        <f t="shared" si="40"/>
        <v>183</v>
      </c>
      <c r="DI10" s="246">
        <v>0.0</v>
      </c>
      <c r="DJ10" s="251">
        <v>0.0</v>
      </c>
      <c r="DK10" s="214">
        <f t="shared" si="41"/>
        <v>0</v>
      </c>
      <c r="DL10" s="215">
        <f t="shared" ref="DL10:DM10" si="95">SUM(CT10+CW10+CZ10+DC10+DF10+DI10)</f>
        <v>579</v>
      </c>
      <c r="DM10" s="216">
        <f t="shared" si="95"/>
        <v>514</v>
      </c>
      <c r="DN10" s="217">
        <f t="shared" si="43"/>
        <v>1093</v>
      </c>
      <c r="DO10" s="218">
        <f t="shared" ref="DO10:DP10" si="96">SUM(CQ10-DL10)</f>
        <v>0</v>
      </c>
      <c r="DP10" s="218">
        <f t="shared" si="96"/>
        <v>0</v>
      </c>
      <c r="DQ10" s="215">
        <f t="shared" si="45"/>
        <v>1093</v>
      </c>
      <c r="DR10" s="219">
        <f t="shared" si="46"/>
        <v>1093</v>
      </c>
      <c r="DS10" s="220">
        <f t="shared" si="47"/>
        <v>0</v>
      </c>
      <c r="DT10" s="220">
        <f t="shared" si="48"/>
        <v>0</v>
      </c>
      <c r="DU10" s="217">
        <f t="shared" ref="DU10:DV10" si="97">SUM(CN10-CQ10)</f>
        <v>0</v>
      </c>
      <c r="DV10" s="217">
        <f t="shared" si="97"/>
        <v>0</v>
      </c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</row>
    <row r="11" ht="20.25" customHeight="1">
      <c r="A11" s="186">
        <v>9.0</v>
      </c>
      <c r="B11" s="253" t="s">
        <v>66</v>
      </c>
      <c r="C11" s="189">
        <v>1576.0</v>
      </c>
      <c r="D11" s="254" t="s">
        <v>57</v>
      </c>
      <c r="E11" s="191" t="s">
        <v>58</v>
      </c>
      <c r="F11" s="222">
        <v>2.0</v>
      </c>
      <c r="G11" s="223">
        <v>48.0</v>
      </c>
      <c r="H11" s="224">
        <v>41.0</v>
      </c>
      <c r="I11" s="195">
        <f t="shared" si="9"/>
        <v>89</v>
      </c>
      <c r="J11" s="222">
        <v>2.0</v>
      </c>
      <c r="K11" s="223">
        <v>49.0</v>
      </c>
      <c r="L11" s="224">
        <v>38.0</v>
      </c>
      <c r="M11" s="195">
        <f t="shared" si="10"/>
        <v>87</v>
      </c>
      <c r="N11" s="222">
        <v>2.0</v>
      </c>
      <c r="O11" s="223">
        <v>55.0</v>
      </c>
      <c r="P11" s="224">
        <v>42.0</v>
      </c>
      <c r="Q11" s="195">
        <f t="shared" si="11"/>
        <v>97</v>
      </c>
      <c r="R11" s="222">
        <v>2.0</v>
      </c>
      <c r="S11" s="223">
        <v>41.0</v>
      </c>
      <c r="T11" s="224">
        <v>59.0</v>
      </c>
      <c r="U11" s="195">
        <f t="shared" si="12"/>
        <v>100</v>
      </c>
      <c r="V11" s="222">
        <v>2.0</v>
      </c>
      <c r="W11" s="223">
        <v>51.0</v>
      </c>
      <c r="X11" s="224">
        <v>46.0</v>
      </c>
      <c r="Y11" s="195">
        <f t="shared" si="13"/>
        <v>97</v>
      </c>
      <c r="Z11" s="200">
        <f t="shared" ref="Z11:AA11" si="98">SUM(G11,K11,O11,S11,W11)</f>
        <v>244</v>
      </c>
      <c r="AA11" s="200">
        <f t="shared" si="98"/>
        <v>226</v>
      </c>
      <c r="AB11" s="195">
        <f t="shared" si="15"/>
        <v>470</v>
      </c>
      <c r="AC11" s="222">
        <v>2.0</v>
      </c>
      <c r="AD11" s="223">
        <v>51.0</v>
      </c>
      <c r="AE11" s="224">
        <v>44.0</v>
      </c>
      <c r="AF11" s="195">
        <f t="shared" si="16"/>
        <v>95</v>
      </c>
      <c r="AG11" s="222">
        <v>2.0</v>
      </c>
      <c r="AH11" s="223">
        <v>45.0</v>
      </c>
      <c r="AI11" s="224">
        <v>48.0</v>
      </c>
      <c r="AJ11" s="195">
        <f t="shared" si="17"/>
        <v>93</v>
      </c>
      <c r="AK11" s="222">
        <v>2.0</v>
      </c>
      <c r="AL11" s="223">
        <v>45.0</v>
      </c>
      <c r="AM11" s="224">
        <v>55.0</v>
      </c>
      <c r="AN11" s="195">
        <f t="shared" si="18"/>
        <v>100</v>
      </c>
      <c r="AO11" s="200">
        <f t="shared" ref="AO11:AP11" si="99">SUM(AD11,AH11,AL11)</f>
        <v>141</v>
      </c>
      <c r="AP11" s="201">
        <f t="shared" si="99"/>
        <v>147</v>
      </c>
      <c r="AQ11" s="195">
        <f t="shared" si="20"/>
        <v>288</v>
      </c>
      <c r="AR11" s="222">
        <v>2.0</v>
      </c>
      <c r="AS11" s="223">
        <v>43.0</v>
      </c>
      <c r="AT11" s="224">
        <v>48.0</v>
      </c>
      <c r="AU11" s="195">
        <f t="shared" si="21"/>
        <v>91</v>
      </c>
      <c r="AV11" s="222">
        <v>2.0</v>
      </c>
      <c r="AW11" s="223">
        <v>50.0</v>
      </c>
      <c r="AX11" s="224">
        <v>40.0</v>
      </c>
      <c r="AY11" s="195">
        <f t="shared" si="22"/>
        <v>90</v>
      </c>
      <c r="AZ11" s="202">
        <f t="shared" si="23"/>
        <v>93</v>
      </c>
      <c r="BA11" s="203">
        <f t="shared" si="24"/>
        <v>88</v>
      </c>
      <c r="BB11" s="195">
        <f t="shared" si="25"/>
        <v>181</v>
      </c>
      <c r="BC11" s="222">
        <v>1.0</v>
      </c>
      <c r="BD11" s="224">
        <v>52.0</v>
      </c>
      <c r="BE11" s="222">
        <v>1.0</v>
      </c>
      <c r="BF11" s="224">
        <v>40.0</v>
      </c>
      <c r="BG11" s="222">
        <v>0.0</v>
      </c>
      <c r="BH11" s="224">
        <v>0.0</v>
      </c>
      <c r="BI11" s="204">
        <f t="shared" si="26"/>
        <v>92</v>
      </c>
      <c r="BJ11" s="223">
        <v>43.0</v>
      </c>
      <c r="BK11" s="224">
        <v>49.0</v>
      </c>
      <c r="BL11" s="204">
        <f t="shared" si="27"/>
        <v>92</v>
      </c>
      <c r="BM11" s="222">
        <v>1.0</v>
      </c>
      <c r="BN11" s="224">
        <v>43.0</v>
      </c>
      <c r="BO11" s="222">
        <v>1.0</v>
      </c>
      <c r="BP11" s="224">
        <v>39.0</v>
      </c>
      <c r="BQ11" s="222">
        <v>0.0</v>
      </c>
      <c r="BR11" s="224">
        <v>0.0</v>
      </c>
      <c r="BS11" s="204">
        <f t="shared" si="28"/>
        <v>82</v>
      </c>
      <c r="BT11" s="223">
        <v>50.0</v>
      </c>
      <c r="BU11" s="224">
        <v>32.0</v>
      </c>
      <c r="BV11" s="204">
        <f t="shared" si="29"/>
        <v>82</v>
      </c>
      <c r="BW11" s="200">
        <f t="shared" ref="BW11:BX11" si="100">SUM(BJ11,BT11)</f>
        <v>93</v>
      </c>
      <c r="BX11" s="201">
        <f t="shared" si="100"/>
        <v>81</v>
      </c>
      <c r="BY11" s="195">
        <f t="shared" si="31"/>
        <v>174</v>
      </c>
      <c r="BZ11" s="227">
        <v>106.0</v>
      </c>
      <c r="CA11" s="224">
        <v>98.0</v>
      </c>
      <c r="CB11" s="227">
        <v>99.0</v>
      </c>
      <c r="CC11" s="224">
        <v>75.0</v>
      </c>
      <c r="CD11" s="227">
        <v>75.0</v>
      </c>
      <c r="CE11" s="224">
        <v>60.0</v>
      </c>
      <c r="CF11" s="227">
        <v>2.0</v>
      </c>
      <c r="CG11" s="224">
        <v>1.0</v>
      </c>
      <c r="CH11" s="227">
        <v>281.0</v>
      </c>
      <c r="CI11" s="224">
        <v>293.0</v>
      </c>
      <c r="CJ11" s="227">
        <v>5.0</v>
      </c>
      <c r="CK11" s="224">
        <v>7.0</v>
      </c>
      <c r="CL11" s="227">
        <v>3.0</v>
      </c>
      <c r="CM11" s="224">
        <v>8.0</v>
      </c>
      <c r="CN11" s="206">
        <f t="shared" ref="CN11:CO11" si="101">SUM(BZ11,CB11,CD11,CF11,CH11,CJ11,CL11)</f>
        <v>571</v>
      </c>
      <c r="CO11" s="206">
        <f t="shared" si="101"/>
        <v>542</v>
      </c>
      <c r="CP11" s="206">
        <f t="shared" si="33"/>
        <v>1113</v>
      </c>
      <c r="CQ11" s="207">
        <f t="shared" ref="CQ11:CR11" si="102">SUM(Z11,AO11,AZ11,BW11)</f>
        <v>571</v>
      </c>
      <c r="CR11" s="207">
        <f t="shared" si="102"/>
        <v>542</v>
      </c>
      <c r="CS11" s="185">
        <f t="shared" si="35"/>
        <v>1113</v>
      </c>
      <c r="CT11" s="228">
        <v>89.0</v>
      </c>
      <c r="CU11" s="229">
        <v>85.0</v>
      </c>
      <c r="CV11" s="210">
        <f t="shared" si="36"/>
        <v>174</v>
      </c>
      <c r="CW11" s="228">
        <v>17.0</v>
      </c>
      <c r="CX11" s="229">
        <v>11.0</v>
      </c>
      <c r="CY11" s="210">
        <f t="shared" si="37"/>
        <v>28</v>
      </c>
      <c r="CZ11" s="228">
        <v>249.0</v>
      </c>
      <c r="DA11" s="209">
        <v>246.0</v>
      </c>
      <c r="DB11" s="210">
        <f t="shared" si="38"/>
        <v>495</v>
      </c>
      <c r="DC11" s="228">
        <v>67.0</v>
      </c>
      <c r="DD11" s="229">
        <v>65.0</v>
      </c>
      <c r="DE11" s="210">
        <f t="shared" si="39"/>
        <v>132</v>
      </c>
      <c r="DF11" s="228">
        <v>149.0</v>
      </c>
      <c r="DG11" s="229">
        <v>135.0</v>
      </c>
      <c r="DH11" s="210">
        <f t="shared" si="40"/>
        <v>284</v>
      </c>
      <c r="DI11" s="228">
        <v>0.0</v>
      </c>
      <c r="DJ11" s="229">
        <v>0.0</v>
      </c>
      <c r="DK11" s="214">
        <f t="shared" si="41"/>
        <v>0</v>
      </c>
      <c r="DL11" s="215">
        <f t="shared" ref="DL11:DM11" si="103">SUM(CT11+CW11+CZ11+DC11+DF11+DI11)</f>
        <v>571</v>
      </c>
      <c r="DM11" s="216">
        <f t="shared" si="103"/>
        <v>542</v>
      </c>
      <c r="DN11" s="217">
        <f t="shared" si="43"/>
        <v>1113</v>
      </c>
      <c r="DO11" s="218">
        <f t="shared" ref="DO11:DP11" si="104">SUM(CQ11-DL11)</f>
        <v>0</v>
      </c>
      <c r="DP11" s="218">
        <f t="shared" si="104"/>
        <v>0</v>
      </c>
      <c r="DQ11" s="215">
        <f t="shared" si="45"/>
        <v>1113</v>
      </c>
      <c r="DR11" s="219">
        <f t="shared" si="46"/>
        <v>1113</v>
      </c>
      <c r="DS11" s="220">
        <f t="shared" si="47"/>
        <v>0</v>
      </c>
      <c r="DT11" s="220">
        <f t="shared" si="48"/>
        <v>0</v>
      </c>
      <c r="DU11" s="217">
        <f t="shared" ref="DU11:DV11" si="105">SUM(CN11-CQ11)</f>
        <v>0</v>
      </c>
      <c r="DV11" s="217">
        <f t="shared" si="105"/>
        <v>0</v>
      </c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</row>
    <row r="12" ht="19.5" customHeight="1">
      <c r="A12" s="186">
        <v>10.0</v>
      </c>
      <c r="B12" s="230" t="s">
        <v>67</v>
      </c>
      <c r="C12" s="189">
        <v>1578.0</v>
      </c>
      <c r="D12" s="190" t="s">
        <v>57</v>
      </c>
      <c r="E12" s="191" t="s">
        <v>58</v>
      </c>
      <c r="F12" s="256">
        <v>1.0</v>
      </c>
      <c r="G12" s="223">
        <v>18.0</v>
      </c>
      <c r="H12" s="224">
        <v>21.0</v>
      </c>
      <c r="I12" s="195">
        <f t="shared" si="9"/>
        <v>39</v>
      </c>
      <c r="J12" s="222">
        <v>1.0</v>
      </c>
      <c r="K12" s="223">
        <v>17.0</v>
      </c>
      <c r="L12" s="224">
        <v>26.0</v>
      </c>
      <c r="M12" s="195">
        <f t="shared" si="10"/>
        <v>43</v>
      </c>
      <c r="N12" s="222">
        <v>1.0</v>
      </c>
      <c r="O12" s="223">
        <v>20.0</v>
      </c>
      <c r="P12" s="224">
        <v>23.0</v>
      </c>
      <c r="Q12" s="195">
        <f t="shared" si="11"/>
        <v>43</v>
      </c>
      <c r="R12" s="222">
        <v>1.0</v>
      </c>
      <c r="S12" s="223">
        <v>25.0</v>
      </c>
      <c r="T12" s="224">
        <v>17.0</v>
      </c>
      <c r="U12" s="195">
        <f t="shared" si="12"/>
        <v>42</v>
      </c>
      <c r="V12" s="222">
        <v>1.0</v>
      </c>
      <c r="W12" s="223">
        <v>22.0</v>
      </c>
      <c r="X12" s="224">
        <v>18.0</v>
      </c>
      <c r="Y12" s="195">
        <f t="shared" si="13"/>
        <v>40</v>
      </c>
      <c r="Z12" s="200">
        <f t="shared" ref="Z12:AA12" si="106">SUM(G12,K12,O12,S12,W12)</f>
        <v>102</v>
      </c>
      <c r="AA12" s="200">
        <f t="shared" si="106"/>
        <v>105</v>
      </c>
      <c r="AB12" s="195">
        <f t="shared" si="15"/>
        <v>207</v>
      </c>
      <c r="AC12" s="222">
        <v>1.0</v>
      </c>
      <c r="AD12" s="223">
        <v>18.0</v>
      </c>
      <c r="AE12" s="224">
        <v>23.0</v>
      </c>
      <c r="AF12" s="195">
        <f t="shared" si="16"/>
        <v>41</v>
      </c>
      <c r="AG12" s="222">
        <v>1.0</v>
      </c>
      <c r="AH12" s="223">
        <v>16.0</v>
      </c>
      <c r="AI12" s="224">
        <v>26.0</v>
      </c>
      <c r="AJ12" s="195">
        <f t="shared" si="17"/>
        <v>42</v>
      </c>
      <c r="AK12" s="222">
        <v>1.0</v>
      </c>
      <c r="AL12" s="223">
        <v>25.0</v>
      </c>
      <c r="AM12" s="224">
        <v>16.0</v>
      </c>
      <c r="AN12" s="195">
        <f t="shared" si="18"/>
        <v>41</v>
      </c>
      <c r="AO12" s="200">
        <f t="shared" ref="AO12:AP12" si="107">SUM(AD12,AH12,AL12)</f>
        <v>59</v>
      </c>
      <c r="AP12" s="201">
        <f t="shared" si="107"/>
        <v>65</v>
      </c>
      <c r="AQ12" s="195">
        <f t="shared" si="20"/>
        <v>124</v>
      </c>
      <c r="AR12" s="222">
        <v>1.0</v>
      </c>
      <c r="AS12" s="223">
        <v>23.0</v>
      </c>
      <c r="AT12" s="224">
        <v>18.0</v>
      </c>
      <c r="AU12" s="195">
        <f t="shared" si="21"/>
        <v>41</v>
      </c>
      <c r="AV12" s="222">
        <v>1.0</v>
      </c>
      <c r="AW12" s="223">
        <v>20.0</v>
      </c>
      <c r="AX12" s="224">
        <v>17.0</v>
      </c>
      <c r="AY12" s="195">
        <f t="shared" si="22"/>
        <v>37</v>
      </c>
      <c r="AZ12" s="202">
        <f t="shared" si="23"/>
        <v>43</v>
      </c>
      <c r="BA12" s="203">
        <f t="shared" si="24"/>
        <v>35</v>
      </c>
      <c r="BB12" s="195">
        <f t="shared" si="25"/>
        <v>78</v>
      </c>
      <c r="BC12" s="222">
        <v>1.0</v>
      </c>
      <c r="BD12" s="224">
        <v>40.0</v>
      </c>
      <c r="BE12" s="222">
        <v>0.0</v>
      </c>
      <c r="BF12" s="224">
        <v>0.0</v>
      </c>
      <c r="BG12" s="222">
        <v>0.0</v>
      </c>
      <c r="BH12" s="224">
        <v>0.0</v>
      </c>
      <c r="BI12" s="204">
        <f t="shared" si="26"/>
        <v>40</v>
      </c>
      <c r="BJ12" s="223">
        <v>18.0</v>
      </c>
      <c r="BK12" s="224">
        <v>22.0</v>
      </c>
      <c r="BL12" s="204">
        <f t="shared" si="27"/>
        <v>40</v>
      </c>
      <c r="BM12" s="222">
        <v>1.0</v>
      </c>
      <c r="BN12" s="224">
        <v>32.0</v>
      </c>
      <c r="BO12" s="222">
        <v>0.0</v>
      </c>
      <c r="BP12" s="224">
        <v>0.0</v>
      </c>
      <c r="BQ12" s="222">
        <v>0.0</v>
      </c>
      <c r="BR12" s="224">
        <v>0.0</v>
      </c>
      <c r="BS12" s="204">
        <f t="shared" si="28"/>
        <v>32</v>
      </c>
      <c r="BT12" s="223">
        <v>16.0</v>
      </c>
      <c r="BU12" s="224">
        <v>16.0</v>
      </c>
      <c r="BV12" s="204">
        <f t="shared" si="29"/>
        <v>32</v>
      </c>
      <c r="BW12" s="200">
        <f t="shared" ref="BW12:BX12" si="108">SUM(BJ12,BT12)</f>
        <v>34</v>
      </c>
      <c r="BX12" s="201">
        <f t="shared" si="108"/>
        <v>38</v>
      </c>
      <c r="BY12" s="195">
        <f t="shared" si="31"/>
        <v>72</v>
      </c>
      <c r="BZ12" s="227">
        <v>110.0</v>
      </c>
      <c r="CA12" s="224">
        <v>132.0</v>
      </c>
      <c r="CB12" s="227">
        <v>29.0</v>
      </c>
      <c r="CC12" s="224">
        <v>21.0</v>
      </c>
      <c r="CD12" s="227">
        <v>15.0</v>
      </c>
      <c r="CE12" s="224">
        <v>17.0</v>
      </c>
      <c r="CF12" s="227">
        <v>0.0</v>
      </c>
      <c r="CG12" s="224">
        <v>0.0</v>
      </c>
      <c r="CH12" s="227">
        <v>43.0</v>
      </c>
      <c r="CI12" s="224">
        <v>40.0</v>
      </c>
      <c r="CJ12" s="227">
        <v>33.0</v>
      </c>
      <c r="CK12" s="224">
        <v>26.0</v>
      </c>
      <c r="CL12" s="227">
        <v>8.0</v>
      </c>
      <c r="CM12" s="224">
        <v>7.0</v>
      </c>
      <c r="CN12" s="206">
        <f t="shared" ref="CN12:CO12" si="109">SUM(BZ12,CB12,CD12,CF12,CH12,CJ12,CL12)</f>
        <v>238</v>
      </c>
      <c r="CO12" s="206">
        <f t="shared" si="109"/>
        <v>243</v>
      </c>
      <c r="CP12" s="206">
        <f t="shared" si="33"/>
        <v>481</v>
      </c>
      <c r="CQ12" s="207">
        <f t="shared" ref="CQ12:CR12" si="110">SUM(Z12,AO12,AZ12,BW12)</f>
        <v>238</v>
      </c>
      <c r="CR12" s="207">
        <f t="shared" si="110"/>
        <v>243</v>
      </c>
      <c r="CS12" s="185">
        <f t="shared" si="35"/>
        <v>481</v>
      </c>
      <c r="CT12" s="228">
        <v>49.0</v>
      </c>
      <c r="CU12" s="229">
        <v>68.0</v>
      </c>
      <c r="CV12" s="210">
        <f t="shared" si="36"/>
        <v>117</v>
      </c>
      <c r="CW12" s="228">
        <v>5.0</v>
      </c>
      <c r="CX12" s="229">
        <v>9.0</v>
      </c>
      <c r="CY12" s="210">
        <f t="shared" si="37"/>
        <v>14</v>
      </c>
      <c r="CZ12" s="228">
        <v>71.0</v>
      </c>
      <c r="DA12" s="209">
        <v>57.0</v>
      </c>
      <c r="DB12" s="210">
        <f t="shared" si="38"/>
        <v>128</v>
      </c>
      <c r="DC12" s="228">
        <v>3.0</v>
      </c>
      <c r="DD12" s="229">
        <v>6.0</v>
      </c>
      <c r="DE12" s="210">
        <f t="shared" si="39"/>
        <v>9</v>
      </c>
      <c r="DF12" s="228">
        <v>110.0</v>
      </c>
      <c r="DG12" s="229">
        <v>103.0</v>
      </c>
      <c r="DH12" s="210">
        <f t="shared" si="40"/>
        <v>213</v>
      </c>
      <c r="DI12" s="228">
        <v>0.0</v>
      </c>
      <c r="DJ12" s="229">
        <v>0.0</v>
      </c>
      <c r="DK12" s="214">
        <f t="shared" si="41"/>
        <v>0</v>
      </c>
      <c r="DL12" s="215">
        <f t="shared" ref="DL12:DM12" si="111">SUM(CT12+CW12+CZ12+DC12+DF12+DI12)</f>
        <v>238</v>
      </c>
      <c r="DM12" s="216">
        <f t="shared" si="111"/>
        <v>243</v>
      </c>
      <c r="DN12" s="217">
        <f t="shared" si="43"/>
        <v>481</v>
      </c>
      <c r="DO12" s="218">
        <f t="shared" ref="DO12:DP12" si="112">SUM(CQ12-DL12)</f>
        <v>0</v>
      </c>
      <c r="DP12" s="218">
        <f t="shared" si="112"/>
        <v>0</v>
      </c>
      <c r="DQ12" s="215">
        <f t="shared" si="45"/>
        <v>481</v>
      </c>
      <c r="DR12" s="219">
        <f t="shared" si="46"/>
        <v>481</v>
      </c>
      <c r="DS12" s="220">
        <f t="shared" si="47"/>
        <v>0</v>
      </c>
      <c r="DT12" s="220">
        <f t="shared" si="48"/>
        <v>0</v>
      </c>
      <c r="DU12" s="217">
        <f t="shared" ref="DU12:DV12" si="113">SUM(CN12-CQ12)</f>
        <v>0</v>
      </c>
      <c r="DV12" s="217">
        <f t="shared" si="113"/>
        <v>0</v>
      </c>
      <c r="DW12" s="159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</row>
    <row r="13" ht="19.5" customHeight="1">
      <c r="A13" s="186">
        <v>11.0</v>
      </c>
      <c r="B13" s="230" t="s">
        <v>68</v>
      </c>
      <c r="C13" s="189">
        <v>1581.0</v>
      </c>
      <c r="D13" s="190" t="s">
        <v>57</v>
      </c>
      <c r="E13" s="191" t="s">
        <v>58</v>
      </c>
      <c r="F13" s="222">
        <v>2.0</v>
      </c>
      <c r="G13" s="223">
        <v>51.0</v>
      </c>
      <c r="H13" s="224">
        <v>39.0</v>
      </c>
      <c r="I13" s="195">
        <f t="shared" si="9"/>
        <v>90</v>
      </c>
      <c r="J13" s="222">
        <v>2.0</v>
      </c>
      <c r="K13" s="223">
        <v>59.0</v>
      </c>
      <c r="L13" s="224">
        <v>47.0</v>
      </c>
      <c r="M13" s="195">
        <f t="shared" si="10"/>
        <v>106</v>
      </c>
      <c r="N13" s="222">
        <v>2.0</v>
      </c>
      <c r="O13" s="223">
        <v>50.0</v>
      </c>
      <c r="P13" s="224">
        <v>42.0</v>
      </c>
      <c r="Q13" s="195">
        <f t="shared" si="11"/>
        <v>92</v>
      </c>
      <c r="R13" s="222">
        <v>2.0</v>
      </c>
      <c r="S13" s="223">
        <v>55.0</v>
      </c>
      <c r="T13" s="224">
        <v>35.0</v>
      </c>
      <c r="U13" s="195">
        <f t="shared" si="12"/>
        <v>90</v>
      </c>
      <c r="V13" s="222">
        <v>2.0</v>
      </c>
      <c r="W13" s="223">
        <v>44.0</v>
      </c>
      <c r="X13" s="224">
        <v>46.0</v>
      </c>
      <c r="Y13" s="195">
        <f t="shared" si="13"/>
        <v>90</v>
      </c>
      <c r="Z13" s="200">
        <f t="shared" ref="Z13:AA13" si="114">SUM(G13,K13,O13,S13,W13)</f>
        <v>259</v>
      </c>
      <c r="AA13" s="200">
        <f t="shared" si="114"/>
        <v>209</v>
      </c>
      <c r="AB13" s="195">
        <f t="shared" si="15"/>
        <v>468</v>
      </c>
      <c r="AC13" s="222">
        <v>2.0</v>
      </c>
      <c r="AD13" s="223">
        <v>55.0</v>
      </c>
      <c r="AE13" s="224">
        <v>41.0</v>
      </c>
      <c r="AF13" s="195">
        <f t="shared" si="16"/>
        <v>96</v>
      </c>
      <c r="AG13" s="222">
        <v>2.0</v>
      </c>
      <c r="AH13" s="223">
        <v>54.0</v>
      </c>
      <c r="AI13" s="224">
        <v>36.0</v>
      </c>
      <c r="AJ13" s="195">
        <f t="shared" si="17"/>
        <v>90</v>
      </c>
      <c r="AK13" s="222">
        <v>2.0</v>
      </c>
      <c r="AL13" s="223">
        <v>52.0</v>
      </c>
      <c r="AM13" s="224">
        <v>37.0</v>
      </c>
      <c r="AN13" s="195">
        <f t="shared" si="18"/>
        <v>89</v>
      </c>
      <c r="AO13" s="200">
        <f t="shared" ref="AO13:AP13" si="115">SUM(AD13,AH13,AL13)</f>
        <v>161</v>
      </c>
      <c r="AP13" s="201">
        <f t="shared" si="115"/>
        <v>114</v>
      </c>
      <c r="AQ13" s="195">
        <f t="shared" si="20"/>
        <v>275</v>
      </c>
      <c r="AR13" s="222">
        <v>2.0</v>
      </c>
      <c r="AS13" s="223">
        <v>58.0</v>
      </c>
      <c r="AT13" s="224">
        <v>37.0</v>
      </c>
      <c r="AU13" s="195">
        <f t="shared" si="21"/>
        <v>95</v>
      </c>
      <c r="AV13" s="222">
        <v>2.0</v>
      </c>
      <c r="AW13" s="223">
        <v>53.0</v>
      </c>
      <c r="AX13" s="224">
        <v>41.0</v>
      </c>
      <c r="AY13" s="195">
        <f t="shared" si="22"/>
        <v>94</v>
      </c>
      <c r="AZ13" s="202">
        <f t="shared" si="23"/>
        <v>111</v>
      </c>
      <c r="BA13" s="203">
        <f t="shared" si="24"/>
        <v>78</v>
      </c>
      <c r="BB13" s="195">
        <f t="shared" si="25"/>
        <v>189</v>
      </c>
      <c r="BC13" s="222">
        <v>1.0</v>
      </c>
      <c r="BD13" s="224">
        <v>44.0</v>
      </c>
      <c r="BE13" s="222">
        <v>1.0</v>
      </c>
      <c r="BF13" s="224">
        <v>45.0</v>
      </c>
      <c r="BG13" s="222">
        <v>0.0</v>
      </c>
      <c r="BH13" s="224">
        <v>0.0</v>
      </c>
      <c r="BI13" s="204">
        <f t="shared" si="26"/>
        <v>89</v>
      </c>
      <c r="BJ13" s="223">
        <v>53.0</v>
      </c>
      <c r="BK13" s="224">
        <v>36.0</v>
      </c>
      <c r="BL13" s="204">
        <f t="shared" si="27"/>
        <v>89</v>
      </c>
      <c r="BM13" s="222">
        <v>1.0</v>
      </c>
      <c r="BN13" s="224">
        <v>43.0</v>
      </c>
      <c r="BO13" s="222">
        <v>1.0</v>
      </c>
      <c r="BP13" s="224">
        <v>39.0</v>
      </c>
      <c r="BQ13" s="222">
        <v>0.0</v>
      </c>
      <c r="BR13" s="224">
        <v>0.0</v>
      </c>
      <c r="BS13" s="204">
        <f t="shared" si="28"/>
        <v>82</v>
      </c>
      <c r="BT13" s="223">
        <v>41.0</v>
      </c>
      <c r="BU13" s="224">
        <v>41.0</v>
      </c>
      <c r="BV13" s="204">
        <f t="shared" si="29"/>
        <v>82</v>
      </c>
      <c r="BW13" s="200">
        <f t="shared" ref="BW13:BX13" si="116">SUM(BJ13,BT13)</f>
        <v>94</v>
      </c>
      <c r="BX13" s="201">
        <f t="shared" si="116"/>
        <v>77</v>
      </c>
      <c r="BY13" s="195">
        <f t="shared" si="31"/>
        <v>171</v>
      </c>
      <c r="BZ13" s="227">
        <v>182.0</v>
      </c>
      <c r="CA13" s="224">
        <v>146.0</v>
      </c>
      <c r="CB13" s="227">
        <v>96.0</v>
      </c>
      <c r="CC13" s="224">
        <v>80.0</v>
      </c>
      <c r="CD13" s="227">
        <v>87.0</v>
      </c>
      <c r="CE13" s="224">
        <v>66.0</v>
      </c>
      <c r="CF13" s="227">
        <v>3.0</v>
      </c>
      <c r="CG13" s="224">
        <v>3.0</v>
      </c>
      <c r="CH13" s="227">
        <v>235.0</v>
      </c>
      <c r="CI13" s="224">
        <v>163.0</v>
      </c>
      <c r="CJ13" s="227">
        <v>12.0</v>
      </c>
      <c r="CK13" s="224">
        <v>12.0</v>
      </c>
      <c r="CL13" s="227">
        <v>10.0</v>
      </c>
      <c r="CM13" s="224">
        <v>8.0</v>
      </c>
      <c r="CN13" s="206">
        <f t="shared" ref="CN13:CO13" si="117">SUM(BZ13,CB13,CD13,CF13,CH13,CJ13,CL13)</f>
        <v>625</v>
      </c>
      <c r="CO13" s="206">
        <f t="shared" si="117"/>
        <v>478</v>
      </c>
      <c r="CP13" s="206">
        <f t="shared" si="33"/>
        <v>1103</v>
      </c>
      <c r="CQ13" s="207">
        <f t="shared" ref="CQ13:CR13" si="118">SUM(Z13,AO13,AZ13,BW13)</f>
        <v>625</v>
      </c>
      <c r="CR13" s="207">
        <f t="shared" si="118"/>
        <v>478</v>
      </c>
      <c r="CS13" s="185">
        <f t="shared" si="35"/>
        <v>1103</v>
      </c>
      <c r="CT13" s="228">
        <v>138.0</v>
      </c>
      <c r="CU13" s="224">
        <v>113.0</v>
      </c>
      <c r="CV13" s="210">
        <f t="shared" si="36"/>
        <v>251</v>
      </c>
      <c r="CW13" s="228">
        <v>44.0</v>
      </c>
      <c r="CX13" s="224">
        <v>25.0</v>
      </c>
      <c r="CY13" s="210">
        <f t="shared" si="37"/>
        <v>69</v>
      </c>
      <c r="CZ13" s="228">
        <v>183.0</v>
      </c>
      <c r="DA13" s="209">
        <v>156.0</v>
      </c>
      <c r="DB13" s="210">
        <f t="shared" si="38"/>
        <v>339</v>
      </c>
      <c r="DC13" s="228">
        <v>57.0</v>
      </c>
      <c r="DD13" s="224">
        <v>38.0</v>
      </c>
      <c r="DE13" s="210">
        <f t="shared" si="39"/>
        <v>95</v>
      </c>
      <c r="DF13" s="228">
        <v>203.0</v>
      </c>
      <c r="DG13" s="224">
        <v>146.0</v>
      </c>
      <c r="DH13" s="210">
        <f t="shared" si="40"/>
        <v>349</v>
      </c>
      <c r="DI13" s="228">
        <v>0.0</v>
      </c>
      <c r="DJ13" s="224">
        <v>0.0</v>
      </c>
      <c r="DK13" s="214">
        <f t="shared" si="41"/>
        <v>0</v>
      </c>
      <c r="DL13" s="215">
        <f t="shared" ref="DL13:DM13" si="119">SUM(CT13+CW13+CZ13+DC13+DF13+DI13)</f>
        <v>625</v>
      </c>
      <c r="DM13" s="216">
        <f t="shared" si="119"/>
        <v>478</v>
      </c>
      <c r="DN13" s="217">
        <f t="shared" si="43"/>
        <v>1103</v>
      </c>
      <c r="DO13" s="218">
        <f t="shared" ref="DO13:DP13" si="120">SUM(CQ13-DL13)</f>
        <v>0</v>
      </c>
      <c r="DP13" s="218">
        <f t="shared" si="120"/>
        <v>0</v>
      </c>
      <c r="DQ13" s="215">
        <f t="shared" si="45"/>
        <v>1103</v>
      </c>
      <c r="DR13" s="219">
        <f t="shared" si="46"/>
        <v>1103</v>
      </c>
      <c r="DS13" s="220">
        <f t="shared" si="47"/>
        <v>0</v>
      </c>
      <c r="DT13" s="220">
        <f t="shared" si="48"/>
        <v>0</v>
      </c>
      <c r="DU13" s="217">
        <f t="shared" ref="DU13:DV13" si="121">SUM(CN13-CQ13)</f>
        <v>0</v>
      </c>
      <c r="DV13" s="217">
        <f t="shared" si="121"/>
        <v>0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</row>
    <row r="14" ht="19.5" customHeight="1">
      <c r="A14" s="257">
        <v>12.0</v>
      </c>
      <c r="B14" s="230" t="s">
        <v>69</v>
      </c>
      <c r="C14" s="189">
        <v>1582.0</v>
      </c>
      <c r="D14" s="190" t="s">
        <v>57</v>
      </c>
      <c r="E14" s="191" t="s">
        <v>58</v>
      </c>
      <c r="F14" s="231">
        <v>8.0</v>
      </c>
      <c r="G14" s="258">
        <v>167.0</v>
      </c>
      <c r="H14" s="259">
        <v>171.0</v>
      </c>
      <c r="I14" s="195">
        <f t="shared" si="9"/>
        <v>338</v>
      </c>
      <c r="J14" s="231">
        <v>8.0</v>
      </c>
      <c r="K14" s="258">
        <v>173.0</v>
      </c>
      <c r="L14" s="259">
        <v>165.0</v>
      </c>
      <c r="M14" s="195">
        <f t="shared" si="10"/>
        <v>338</v>
      </c>
      <c r="N14" s="231">
        <v>8.0</v>
      </c>
      <c r="O14" s="258">
        <v>174.0</v>
      </c>
      <c r="P14" s="259">
        <v>160.0</v>
      </c>
      <c r="Q14" s="195">
        <f t="shared" si="11"/>
        <v>334</v>
      </c>
      <c r="R14" s="231">
        <v>8.0</v>
      </c>
      <c r="S14" s="258">
        <v>174.0</v>
      </c>
      <c r="T14" s="259">
        <v>160.0</v>
      </c>
      <c r="U14" s="195">
        <f t="shared" si="12"/>
        <v>334</v>
      </c>
      <c r="V14" s="231">
        <v>8.0</v>
      </c>
      <c r="W14" s="258">
        <v>163.0</v>
      </c>
      <c r="X14" s="259">
        <v>178.0</v>
      </c>
      <c r="Y14" s="195">
        <f t="shared" si="13"/>
        <v>341</v>
      </c>
      <c r="Z14" s="200">
        <f t="shared" ref="Z14:AA14" si="122">SUM(G14,K14,O14,S14,W14)</f>
        <v>851</v>
      </c>
      <c r="AA14" s="200">
        <f t="shared" si="122"/>
        <v>834</v>
      </c>
      <c r="AB14" s="195">
        <f t="shared" si="15"/>
        <v>1685</v>
      </c>
      <c r="AC14" s="231">
        <v>8.0</v>
      </c>
      <c r="AD14" s="258">
        <v>193.0</v>
      </c>
      <c r="AE14" s="259">
        <v>155.0</v>
      </c>
      <c r="AF14" s="195">
        <f t="shared" si="16"/>
        <v>348</v>
      </c>
      <c r="AG14" s="231">
        <v>8.0</v>
      </c>
      <c r="AH14" s="258">
        <v>180.0</v>
      </c>
      <c r="AI14" s="259">
        <v>148.0</v>
      </c>
      <c r="AJ14" s="195">
        <f t="shared" si="17"/>
        <v>328</v>
      </c>
      <c r="AK14" s="231">
        <v>8.0</v>
      </c>
      <c r="AL14" s="258">
        <v>169.0</v>
      </c>
      <c r="AM14" s="259">
        <v>182.0</v>
      </c>
      <c r="AN14" s="195">
        <f t="shared" si="18"/>
        <v>351</v>
      </c>
      <c r="AO14" s="200">
        <f t="shared" ref="AO14:AP14" si="123">SUM(AD14,AH14,AL14)</f>
        <v>542</v>
      </c>
      <c r="AP14" s="201">
        <f t="shared" si="123"/>
        <v>485</v>
      </c>
      <c r="AQ14" s="195">
        <f t="shared" si="20"/>
        <v>1027</v>
      </c>
      <c r="AR14" s="231">
        <v>8.0</v>
      </c>
      <c r="AS14" s="259">
        <v>160.0</v>
      </c>
      <c r="AT14" s="259">
        <v>173.0</v>
      </c>
      <c r="AU14" s="195">
        <f t="shared" si="21"/>
        <v>333</v>
      </c>
      <c r="AV14" s="231">
        <v>7.0</v>
      </c>
      <c r="AW14" s="258">
        <v>169.0</v>
      </c>
      <c r="AX14" s="259">
        <v>151.0</v>
      </c>
      <c r="AY14" s="195">
        <f t="shared" si="22"/>
        <v>320</v>
      </c>
      <c r="AZ14" s="202">
        <f t="shared" si="23"/>
        <v>329</v>
      </c>
      <c r="BA14" s="203">
        <f t="shared" si="24"/>
        <v>324</v>
      </c>
      <c r="BB14" s="195">
        <f t="shared" si="25"/>
        <v>653</v>
      </c>
      <c r="BC14" s="231">
        <v>3.0</v>
      </c>
      <c r="BD14" s="259">
        <v>177.0</v>
      </c>
      <c r="BE14" s="260">
        <v>2.0</v>
      </c>
      <c r="BF14" s="259">
        <v>115.0</v>
      </c>
      <c r="BG14" s="260">
        <v>1.0</v>
      </c>
      <c r="BH14" s="259">
        <v>42.0</v>
      </c>
      <c r="BI14" s="204">
        <f t="shared" si="26"/>
        <v>334</v>
      </c>
      <c r="BJ14" s="261">
        <v>192.0</v>
      </c>
      <c r="BK14" s="259">
        <v>142.0</v>
      </c>
      <c r="BL14" s="204">
        <f t="shared" si="27"/>
        <v>334</v>
      </c>
      <c r="BM14" s="231">
        <v>3.0</v>
      </c>
      <c r="BN14" s="259">
        <v>164.0</v>
      </c>
      <c r="BO14" s="260">
        <v>2.0</v>
      </c>
      <c r="BP14" s="259">
        <v>73.0</v>
      </c>
      <c r="BQ14" s="260">
        <v>1.0</v>
      </c>
      <c r="BR14" s="259">
        <v>60.0</v>
      </c>
      <c r="BS14" s="204">
        <f t="shared" si="28"/>
        <v>297</v>
      </c>
      <c r="BT14" s="261">
        <v>149.0</v>
      </c>
      <c r="BU14" s="259">
        <v>148.0</v>
      </c>
      <c r="BV14" s="204">
        <f t="shared" si="29"/>
        <v>297</v>
      </c>
      <c r="BW14" s="200">
        <f t="shared" ref="BW14:BX14" si="124">SUM(BJ14,BT14)</f>
        <v>341</v>
      </c>
      <c r="BX14" s="201">
        <f t="shared" si="124"/>
        <v>290</v>
      </c>
      <c r="BY14" s="195">
        <f t="shared" si="31"/>
        <v>631</v>
      </c>
      <c r="BZ14" s="262">
        <v>772.0</v>
      </c>
      <c r="CA14" s="263">
        <v>744.0</v>
      </c>
      <c r="CB14" s="264">
        <v>379.0</v>
      </c>
      <c r="CC14" s="263">
        <v>344.0</v>
      </c>
      <c r="CD14" s="264">
        <v>192.0</v>
      </c>
      <c r="CE14" s="263">
        <v>178.0</v>
      </c>
      <c r="CF14" s="264">
        <v>11.0</v>
      </c>
      <c r="CG14" s="263">
        <v>12.0</v>
      </c>
      <c r="CH14" s="264">
        <v>645.0</v>
      </c>
      <c r="CI14" s="263">
        <v>597.0</v>
      </c>
      <c r="CJ14" s="264">
        <v>50.0</v>
      </c>
      <c r="CK14" s="263">
        <v>43.0</v>
      </c>
      <c r="CL14" s="264">
        <v>14.0</v>
      </c>
      <c r="CM14" s="263">
        <v>15.0</v>
      </c>
      <c r="CN14" s="206">
        <f t="shared" ref="CN14:CO14" si="125">SUM(BZ14,CB14,CD14,CF14,CH14,CJ14,CL14)</f>
        <v>2063</v>
      </c>
      <c r="CO14" s="206">
        <f t="shared" si="125"/>
        <v>1933</v>
      </c>
      <c r="CP14" s="206">
        <f t="shared" si="33"/>
        <v>3996</v>
      </c>
      <c r="CQ14" s="207">
        <f t="shared" ref="CQ14:CR14" si="126">SUM(Z14,AO14,AZ14,BW14)</f>
        <v>2063</v>
      </c>
      <c r="CR14" s="207">
        <f t="shared" si="126"/>
        <v>1933</v>
      </c>
      <c r="CS14" s="185">
        <f t="shared" si="35"/>
        <v>3996</v>
      </c>
      <c r="CT14" s="265">
        <v>851.0</v>
      </c>
      <c r="CU14" s="259">
        <v>862.0</v>
      </c>
      <c r="CV14" s="210">
        <f t="shared" si="36"/>
        <v>1713</v>
      </c>
      <c r="CW14" s="265">
        <v>71.0</v>
      </c>
      <c r="CX14" s="259">
        <v>59.0</v>
      </c>
      <c r="CY14" s="210">
        <f t="shared" si="37"/>
        <v>130</v>
      </c>
      <c r="CZ14" s="265">
        <v>404.0</v>
      </c>
      <c r="DA14" s="209">
        <v>360.0</v>
      </c>
      <c r="DB14" s="210">
        <f t="shared" si="38"/>
        <v>764</v>
      </c>
      <c r="DC14" s="265">
        <v>91.0</v>
      </c>
      <c r="DD14" s="259">
        <v>56.0</v>
      </c>
      <c r="DE14" s="210">
        <f t="shared" si="39"/>
        <v>147</v>
      </c>
      <c r="DF14" s="265">
        <v>646.0</v>
      </c>
      <c r="DG14" s="259">
        <v>596.0</v>
      </c>
      <c r="DH14" s="210">
        <f t="shared" si="40"/>
        <v>1242</v>
      </c>
      <c r="DI14" s="228">
        <v>0.0</v>
      </c>
      <c r="DJ14" s="224">
        <v>0.0</v>
      </c>
      <c r="DK14" s="214">
        <f t="shared" si="41"/>
        <v>0</v>
      </c>
      <c r="DL14" s="215">
        <f t="shared" ref="DL14:DM14" si="127">SUM(CT14+CW14+CZ14+DC14+DF14+DI14)</f>
        <v>2063</v>
      </c>
      <c r="DM14" s="216">
        <f t="shared" si="127"/>
        <v>1933</v>
      </c>
      <c r="DN14" s="217">
        <f t="shared" si="43"/>
        <v>3996</v>
      </c>
      <c r="DO14" s="218">
        <f t="shared" ref="DO14:DP14" si="128">SUM(CQ14-DL14)</f>
        <v>0</v>
      </c>
      <c r="DP14" s="218">
        <f t="shared" si="128"/>
        <v>0</v>
      </c>
      <c r="DQ14" s="215">
        <f t="shared" si="45"/>
        <v>3996</v>
      </c>
      <c r="DR14" s="219">
        <f t="shared" si="46"/>
        <v>3996</v>
      </c>
      <c r="DS14" s="220">
        <f t="shared" si="47"/>
        <v>0</v>
      </c>
      <c r="DT14" s="220">
        <f t="shared" si="48"/>
        <v>0</v>
      </c>
      <c r="DU14" s="217">
        <f t="shared" ref="DU14:DV14" si="129">SUM(CN14-CQ14)</f>
        <v>0</v>
      </c>
      <c r="DV14" s="217">
        <f t="shared" si="129"/>
        <v>0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</row>
    <row r="15" ht="19.5" customHeight="1">
      <c r="A15" s="187">
        <v>13.0</v>
      </c>
      <c r="B15" s="230" t="s">
        <v>70</v>
      </c>
      <c r="C15" s="189">
        <v>1583.0</v>
      </c>
      <c r="D15" s="190" t="s">
        <v>57</v>
      </c>
      <c r="E15" s="191" t="s">
        <v>58</v>
      </c>
      <c r="F15" s="266">
        <v>4.0</v>
      </c>
      <c r="G15" s="248">
        <v>89.0</v>
      </c>
      <c r="H15" s="249">
        <v>97.0</v>
      </c>
      <c r="I15" s="195">
        <f t="shared" si="9"/>
        <v>186</v>
      </c>
      <c r="J15" s="267">
        <v>4.0</v>
      </c>
      <c r="K15" s="268">
        <v>94.0</v>
      </c>
      <c r="L15" s="249">
        <v>105.0</v>
      </c>
      <c r="M15" s="195">
        <f t="shared" si="10"/>
        <v>199</v>
      </c>
      <c r="N15" s="266">
        <v>4.0</v>
      </c>
      <c r="O15" s="269">
        <v>111.0</v>
      </c>
      <c r="P15" s="249">
        <v>101.0</v>
      </c>
      <c r="Q15" s="195">
        <f t="shared" si="11"/>
        <v>212</v>
      </c>
      <c r="R15" s="266">
        <v>4.0</v>
      </c>
      <c r="S15" s="269">
        <v>92.0</v>
      </c>
      <c r="T15" s="249">
        <v>99.0</v>
      </c>
      <c r="U15" s="195">
        <f t="shared" si="12"/>
        <v>191</v>
      </c>
      <c r="V15" s="266">
        <v>4.0</v>
      </c>
      <c r="W15" s="269">
        <v>105.0</v>
      </c>
      <c r="X15" s="269">
        <v>102.0</v>
      </c>
      <c r="Y15" s="195">
        <f t="shared" si="13"/>
        <v>207</v>
      </c>
      <c r="Z15" s="200">
        <f t="shared" ref="Z15:AA15" si="130">SUM(G15,K15,O15,S15,W15)</f>
        <v>491</v>
      </c>
      <c r="AA15" s="200">
        <f t="shared" si="130"/>
        <v>504</v>
      </c>
      <c r="AB15" s="195">
        <f t="shared" si="15"/>
        <v>995</v>
      </c>
      <c r="AC15" s="266">
        <v>4.0</v>
      </c>
      <c r="AD15" s="269">
        <v>104.0</v>
      </c>
      <c r="AE15" s="249">
        <v>96.0</v>
      </c>
      <c r="AF15" s="195">
        <f t="shared" si="16"/>
        <v>200</v>
      </c>
      <c r="AG15" s="266">
        <v>4.0</v>
      </c>
      <c r="AH15" s="269">
        <v>111.0</v>
      </c>
      <c r="AI15" s="249">
        <v>99.0</v>
      </c>
      <c r="AJ15" s="195">
        <f t="shared" si="17"/>
        <v>210</v>
      </c>
      <c r="AK15" s="266">
        <v>4.0</v>
      </c>
      <c r="AL15" s="269">
        <v>110.0</v>
      </c>
      <c r="AM15" s="249">
        <v>94.0</v>
      </c>
      <c r="AN15" s="195">
        <f t="shared" si="18"/>
        <v>204</v>
      </c>
      <c r="AO15" s="200">
        <f t="shared" ref="AO15:AP15" si="131">SUM(AD15,AH15,AL15)</f>
        <v>325</v>
      </c>
      <c r="AP15" s="201">
        <f t="shared" si="131"/>
        <v>289</v>
      </c>
      <c r="AQ15" s="195">
        <f t="shared" si="20"/>
        <v>614</v>
      </c>
      <c r="AR15" s="266">
        <v>4.0</v>
      </c>
      <c r="AS15" s="269">
        <v>102.0</v>
      </c>
      <c r="AT15" s="249">
        <v>112.0</v>
      </c>
      <c r="AU15" s="195">
        <f t="shared" si="21"/>
        <v>214</v>
      </c>
      <c r="AV15" s="266">
        <v>4.0</v>
      </c>
      <c r="AW15" s="269">
        <v>116.0</v>
      </c>
      <c r="AX15" s="249">
        <v>100.0</v>
      </c>
      <c r="AY15" s="195">
        <f t="shared" si="22"/>
        <v>216</v>
      </c>
      <c r="AZ15" s="202">
        <f t="shared" si="23"/>
        <v>218</v>
      </c>
      <c r="BA15" s="203">
        <f t="shared" si="24"/>
        <v>212</v>
      </c>
      <c r="BB15" s="195">
        <f t="shared" si="25"/>
        <v>430</v>
      </c>
      <c r="BC15" s="266">
        <v>2.0</v>
      </c>
      <c r="BD15" s="249">
        <v>115.0</v>
      </c>
      <c r="BE15" s="247">
        <v>1.0</v>
      </c>
      <c r="BF15" s="249">
        <v>66.0</v>
      </c>
      <c r="BG15" s="247">
        <v>1.0</v>
      </c>
      <c r="BH15" s="249">
        <v>30.0</v>
      </c>
      <c r="BI15" s="204">
        <f t="shared" si="26"/>
        <v>211</v>
      </c>
      <c r="BJ15" s="270">
        <v>101.0</v>
      </c>
      <c r="BK15" s="259">
        <v>110.0</v>
      </c>
      <c r="BL15" s="204">
        <f t="shared" si="27"/>
        <v>211</v>
      </c>
      <c r="BM15" s="266">
        <v>1.0</v>
      </c>
      <c r="BN15" s="249">
        <v>67.0</v>
      </c>
      <c r="BO15" s="247">
        <v>1.0</v>
      </c>
      <c r="BP15" s="249">
        <v>51.0</v>
      </c>
      <c r="BQ15" s="247">
        <v>1.0</v>
      </c>
      <c r="BR15" s="249">
        <v>43.0</v>
      </c>
      <c r="BS15" s="204">
        <f t="shared" si="28"/>
        <v>161</v>
      </c>
      <c r="BT15" s="271">
        <v>76.0</v>
      </c>
      <c r="BU15" s="249">
        <v>85.0</v>
      </c>
      <c r="BV15" s="204">
        <f t="shared" si="29"/>
        <v>161</v>
      </c>
      <c r="BW15" s="200">
        <f t="shared" ref="BW15:BX15" si="132">SUM(BJ15,BT15)</f>
        <v>177</v>
      </c>
      <c r="BX15" s="201">
        <f t="shared" si="132"/>
        <v>195</v>
      </c>
      <c r="BY15" s="195">
        <f t="shared" si="31"/>
        <v>372</v>
      </c>
      <c r="BZ15" s="272">
        <v>480.0</v>
      </c>
      <c r="CA15" s="249">
        <v>501.0</v>
      </c>
      <c r="CB15" s="250">
        <v>176.0</v>
      </c>
      <c r="CC15" s="249">
        <v>152.0</v>
      </c>
      <c r="CD15" s="250">
        <v>155.0</v>
      </c>
      <c r="CE15" s="249">
        <v>135.0</v>
      </c>
      <c r="CF15" s="250">
        <v>10.0</v>
      </c>
      <c r="CG15" s="249">
        <v>5.0</v>
      </c>
      <c r="CH15" s="250">
        <v>362.0</v>
      </c>
      <c r="CI15" s="249">
        <v>381.0</v>
      </c>
      <c r="CJ15" s="250">
        <v>24.0</v>
      </c>
      <c r="CK15" s="249">
        <v>18.0</v>
      </c>
      <c r="CL15" s="250">
        <v>4.0</v>
      </c>
      <c r="CM15" s="249">
        <v>8.0</v>
      </c>
      <c r="CN15" s="206">
        <f t="shared" ref="CN15:CO15" si="133">SUM(BZ15,CB15,CD15,CF15,CH15,CJ15,CL15)</f>
        <v>1211</v>
      </c>
      <c r="CO15" s="206">
        <f t="shared" si="133"/>
        <v>1200</v>
      </c>
      <c r="CP15" s="206">
        <f t="shared" si="33"/>
        <v>2411</v>
      </c>
      <c r="CQ15" s="207">
        <f t="shared" ref="CQ15:CR15" si="134">SUM(Z15,AO15,AZ15,BW15)</f>
        <v>1211</v>
      </c>
      <c r="CR15" s="207">
        <f t="shared" si="134"/>
        <v>1200</v>
      </c>
      <c r="CS15" s="185">
        <f t="shared" si="35"/>
        <v>2411</v>
      </c>
      <c r="CT15" s="265">
        <v>272.0</v>
      </c>
      <c r="CU15" s="259">
        <v>230.0</v>
      </c>
      <c r="CV15" s="210">
        <f t="shared" si="36"/>
        <v>502</v>
      </c>
      <c r="CW15" s="265">
        <v>133.0</v>
      </c>
      <c r="CX15" s="259">
        <v>138.0</v>
      </c>
      <c r="CY15" s="210">
        <f t="shared" si="37"/>
        <v>271</v>
      </c>
      <c r="CZ15" s="265">
        <v>454.0</v>
      </c>
      <c r="DA15" s="209">
        <v>438.0</v>
      </c>
      <c r="DB15" s="210">
        <f t="shared" si="38"/>
        <v>892</v>
      </c>
      <c r="DC15" s="265">
        <v>79.0</v>
      </c>
      <c r="DD15" s="259">
        <v>77.0</v>
      </c>
      <c r="DE15" s="210">
        <f t="shared" si="39"/>
        <v>156</v>
      </c>
      <c r="DF15" s="265">
        <v>273.0</v>
      </c>
      <c r="DG15" s="259">
        <v>317.0</v>
      </c>
      <c r="DH15" s="210">
        <f t="shared" si="40"/>
        <v>590</v>
      </c>
      <c r="DI15" s="228">
        <v>0.0</v>
      </c>
      <c r="DJ15" s="229">
        <v>0.0</v>
      </c>
      <c r="DK15" s="214">
        <f t="shared" si="41"/>
        <v>0</v>
      </c>
      <c r="DL15" s="215">
        <f t="shared" ref="DL15:DM15" si="135">SUM(CT15+CW15+CZ15+DC15+DF15+DI15)</f>
        <v>1211</v>
      </c>
      <c r="DM15" s="216">
        <f t="shared" si="135"/>
        <v>1200</v>
      </c>
      <c r="DN15" s="217">
        <f t="shared" si="43"/>
        <v>2411</v>
      </c>
      <c r="DO15" s="218">
        <f t="shared" ref="DO15:DP15" si="136">SUM(CQ15-DL15)</f>
        <v>0</v>
      </c>
      <c r="DP15" s="218">
        <f t="shared" si="136"/>
        <v>0</v>
      </c>
      <c r="DQ15" s="215">
        <f t="shared" si="45"/>
        <v>2411</v>
      </c>
      <c r="DR15" s="219">
        <f t="shared" si="46"/>
        <v>2411</v>
      </c>
      <c r="DS15" s="220">
        <f t="shared" si="47"/>
        <v>0</v>
      </c>
      <c r="DT15" s="220">
        <f t="shared" si="48"/>
        <v>0</v>
      </c>
      <c r="DU15" s="217">
        <f t="shared" ref="DU15:DV15" si="137">SUM(CN15-CQ15)</f>
        <v>0</v>
      </c>
      <c r="DV15" s="217">
        <f t="shared" si="137"/>
        <v>0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</row>
    <row r="16" ht="19.5" customHeight="1">
      <c r="A16" s="186">
        <v>14.0</v>
      </c>
      <c r="B16" s="230" t="s">
        <v>71</v>
      </c>
      <c r="C16" s="189">
        <v>2080.0</v>
      </c>
      <c r="D16" s="190" t="s">
        <v>57</v>
      </c>
      <c r="E16" s="191" t="s">
        <v>58</v>
      </c>
      <c r="F16" s="273">
        <v>1.0</v>
      </c>
      <c r="G16" s="274">
        <v>21.0</v>
      </c>
      <c r="H16" s="163">
        <v>26.0</v>
      </c>
      <c r="I16" s="195">
        <f t="shared" si="9"/>
        <v>47</v>
      </c>
      <c r="J16" s="275">
        <v>1.0</v>
      </c>
      <c r="K16" s="274">
        <v>30.0</v>
      </c>
      <c r="L16" s="163">
        <v>22.0</v>
      </c>
      <c r="M16" s="195">
        <f t="shared" si="10"/>
        <v>52</v>
      </c>
      <c r="N16" s="275">
        <v>1.0</v>
      </c>
      <c r="O16" s="274">
        <v>24.0</v>
      </c>
      <c r="P16" s="163">
        <v>20.0</v>
      </c>
      <c r="Q16" s="195">
        <f t="shared" si="11"/>
        <v>44</v>
      </c>
      <c r="R16" s="275">
        <v>1.0</v>
      </c>
      <c r="S16" s="274">
        <v>30.0</v>
      </c>
      <c r="T16" s="163">
        <v>26.0</v>
      </c>
      <c r="U16" s="195">
        <f t="shared" si="12"/>
        <v>56</v>
      </c>
      <c r="V16" s="275">
        <v>1.0</v>
      </c>
      <c r="W16" s="274">
        <v>24.0</v>
      </c>
      <c r="X16" s="163">
        <v>25.0</v>
      </c>
      <c r="Y16" s="195">
        <f t="shared" si="13"/>
        <v>49</v>
      </c>
      <c r="Z16" s="200">
        <f t="shared" ref="Z16:AA16" si="138">SUM(G16,K16,O16,S16,W16)</f>
        <v>129</v>
      </c>
      <c r="AA16" s="200">
        <f t="shared" si="138"/>
        <v>119</v>
      </c>
      <c r="AB16" s="195">
        <f t="shared" si="15"/>
        <v>248</v>
      </c>
      <c r="AC16" s="275">
        <v>1.0</v>
      </c>
      <c r="AD16" s="274">
        <v>37.0</v>
      </c>
      <c r="AE16" s="163">
        <v>26.0</v>
      </c>
      <c r="AF16" s="195">
        <f t="shared" si="16"/>
        <v>63</v>
      </c>
      <c r="AG16" s="275">
        <v>1.0</v>
      </c>
      <c r="AH16" s="274">
        <v>30.0</v>
      </c>
      <c r="AI16" s="163">
        <v>28.0</v>
      </c>
      <c r="AJ16" s="195">
        <f t="shared" si="17"/>
        <v>58</v>
      </c>
      <c r="AK16" s="275">
        <v>1.0</v>
      </c>
      <c r="AL16" s="274">
        <v>27.0</v>
      </c>
      <c r="AM16" s="163">
        <v>21.0</v>
      </c>
      <c r="AN16" s="195">
        <f t="shared" si="18"/>
        <v>48</v>
      </c>
      <c r="AO16" s="200">
        <f t="shared" ref="AO16:AP16" si="139">SUM(AD16,AH16,AL16)</f>
        <v>94</v>
      </c>
      <c r="AP16" s="201">
        <f t="shared" si="139"/>
        <v>75</v>
      </c>
      <c r="AQ16" s="195">
        <f t="shared" si="20"/>
        <v>169</v>
      </c>
      <c r="AR16" s="275">
        <v>1.0</v>
      </c>
      <c r="AS16" s="274">
        <v>26.0</v>
      </c>
      <c r="AT16" s="163">
        <v>21.0</v>
      </c>
      <c r="AU16" s="195">
        <f t="shared" si="21"/>
        <v>47</v>
      </c>
      <c r="AV16" s="275">
        <v>1.0</v>
      </c>
      <c r="AW16" s="274">
        <v>20.0</v>
      </c>
      <c r="AX16" s="163">
        <v>19.0</v>
      </c>
      <c r="AY16" s="195">
        <f t="shared" si="22"/>
        <v>39</v>
      </c>
      <c r="AZ16" s="202">
        <f t="shared" si="23"/>
        <v>46</v>
      </c>
      <c r="BA16" s="203">
        <f t="shared" si="24"/>
        <v>40</v>
      </c>
      <c r="BB16" s="195">
        <f t="shared" si="25"/>
        <v>86</v>
      </c>
      <c r="BC16" s="275">
        <v>1.0</v>
      </c>
      <c r="BD16" s="163">
        <v>42.0</v>
      </c>
      <c r="BE16" s="275">
        <v>0.0</v>
      </c>
      <c r="BF16" s="163">
        <v>0.0</v>
      </c>
      <c r="BG16" s="275">
        <v>0.0</v>
      </c>
      <c r="BH16" s="163">
        <v>0.0</v>
      </c>
      <c r="BI16" s="204">
        <f t="shared" si="26"/>
        <v>42</v>
      </c>
      <c r="BJ16" s="274">
        <v>20.0</v>
      </c>
      <c r="BK16" s="163">
        <v>22.0</v>
      </c>
      <c r="BL16" s="204">
        <f t="shared" si="27"/>
        <v>42</v>
      </c>
      <c r="BM16" s="275">
        <v>1.0</v>
      </c>
      <c r="BN16" s="163">
        <v>41.0</v>
      </c>
      <c r="BO16" s="275">
        <v>0.0</v>
      </c>
      <c r="BP16" s="163">
        <v>0.0</v>
      </c>
      <c r="BQ16" s="275">
        <v>0.0</v>
      </c>
      <c r="BR16" s="163">
        <v>0.0</v>
      </c>
      <c r="BS16" s="204">
        <f t="shared" si="28"/>
        <v>41</v>
      </c>
      <c r="BT16" s="274">
        <v>16.0</v>
      </c>
      <c r="BU16" s="163">
        <v>25.0</v>
      </c>
      <c r="BV16" s="204">
        <f t="shared" si="29"/>
        <v>41</v>
      </c>
      <c r="BW16" s="200">
        <f t="shared" ref="BW16:BX16" si="140">SUM(BJ16,BT16)</f>
        <v>36</v>
      </c>
      <c r="BX16" s="201">
        <f t="shared" si="140"/>
        <v>47</v>
      </c>
      <c r="BY16" s="195">
        <f t="shared" si="31"/>
        <v>83</v>
      </c>
      <c r="BZ16" s="164">
        <v>53.0</v>
      </c>
      <c r="CA16" s="163">
        <v>45.0</v>
      </c>
      <c r="CB16" s="164">
        <v>37.0</v>
      </c>
      <c r="CC16" s="163">
        <v>29.0</v>
      </c>
      <c r="CD16" s="164">
        <v>50.0</v>
      </c>
      <c r="CE16" s="163">
        <v>53.0</v>
      </c>
      <c r="CF16" s="164">
        <v>0.0</v>
      </c>
      <c r="CG16" s="163">
        <v>0.0</v>
      </c>
      <c r="CH16" s="164">
        <v>163.0</v>
      </c>
      <c r="CI16" s="163">
        <v>151.0</v>
      </c>
      <c r="CJ16" s="164">
        <v>1.0</v>
      </c>
      <c r="CK16" s="163">
        <v>1.0</v>
      </c>
      <c r="CL16" s="164">
        <v>1.0</v>
      </c>
      <c r="CM16" s="163">
        <v>2.0</v>
      </c>
      <c r="CN16" s="206">
        <f t="shared" ref="CN16:CO16" si="141">SUM(BZ16,CB16,CD16,CF16,CH16,CJ16,CL16)</f>
        <v>305</v>
      </c>
      <c r="CO16" s="206">
        <f t="shared" si="141"/>
        <v>281</v>
      </c>
      <c r="CP16" s="206">
        <f t="shared" si="33"/>
        <v>586</v>
      </c>
      <c r="CQ16" s="207">
        <f t="shared" ref="CQ16:CR16" si="142">SUM(Z16,AO16,AZ16,BW16)</f>
        <v>305</v>
      </c>
      <c r="CR16" s="207">
        <f t="shared" si="142"/>
        <v>281</v>
      </c>
      <c r="CS16" s="185">
        <f t="shared" si="35"/>
        <v>586</v>
      </c>
      <c r="CT16" s="276">
        <v>53.0</v>
      </c>
      <c r="CU16" s="277">
        <v>51.0</v>
      </c>
      <c r="CV16" s="210">
        <f t="shared" si="36"/>
        <v>104</v>
      </c>
      <c r="CW16" s="276">
        <v>10.0</v>
      </c>
      <c r="CX16" s="277">
        <v>9.0</v>
      </c>
      <c r="CY16" s="210">
        <f t="shared" si="37"/>
        <v>19</v>
      </c>
      <c r="CZ16" s="276">
        <v>132.0</v>
      </c>
      <c r="DA16" s="209">
        <v>120.0</v>
      </c>
      <c r="DB16" s="210">
        <f t="shared" si="38"/>
        <v>252</v>
      </c>
      <c r="DC16" s="276">
        <v>50.0</v>
      </c>
      <c r="DD16" s="277">
        <v>44.0</v>
      </c>
      <c r="DE16" s="210">
        <f t="shared" si="39"/>
        <v>94</v>
      </c>
      <c r="DF16" s="276">
        <v>60.0</v>
      </c>
      <c r="DG16" s="277">
        <v>57.0</v>
      </c>
      <c r="DH16" s="210">
        <f t="shared" si="40"/>
        <v>117</v>
      </c>
      <c r="DI16" s="276">
        <v>0.0</v>
      </c>
      <c r="DJ16" s="277">
        <v>0.0</v>
      </c>
      <c r="DK16" s="214">
        <f t="shared" si="41"/>
        <v>0</v>
      </c>
      <c r="DL16" s="215">
        <f t="shared" ref="DL16:DM16" si="143">SUM(CT16+CW16+CZ16+DC16+DF16+DI16)</f>
        <v>305</v>
      </c>
      <c r="DM16" s="216">
        <f t="shared" si="143"/>
        <v>281</v>
      </c>
      <c r="DN16" s="217">
        <f t="shared" si="43"/>
        <v>586</v>
      </c>
      <c r="DO16" s="218">
        <f t="shared" ref="DO16:DP16" si="144">SUM(CQ16-DL16)</f>
        <v>0</v>
      </c>
      <c r="DP16" s="218">
        <f t="shared" si="144"/>
        <v>0</v>
      </c>
      <c r="DQ16" s="215">
        <f t="shared" si="45"/>
        <v>586</v>
      </c>
      <c r="DR16" s="219">
        <f t="shared" si="46"/>
        <v>586</v>
      </c>
      <c r="DS16" s="220">
        <f t="shared" si="47"/>
        <v>0</v>
      </c>
      <c r="DT16" s="220">
        <f t="shared" si="48"/>
        <v>0</v>
      </c>
      <c r="DU16" s="217">
        <f t="shared" ref="DU16:DV16" si="145">SUM(CN16-CQ16)</f>
        <v>0</v>
      </c>
      <c r="DV16" s="217">
        <f t="shared" si="145"/>
        <v>0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</row>
    <row r="17" ht="20.25" customHeight="1">
      <c r="A17" s="242">
        <v>15.0</v>
      </c>
      <c r="B17" s="243" t="s">
        <v>72</v>
      </c>
      <c r="C17" s="244">
        <v>2081.0</v>
      </c>
      <c r="D17" s="245" t="s">
        <v>57</v>
      </c>
      <c r="E17" s="246" t="s">
        <v>58</v>
      </c>
      <c r="F17" s="260">
        <v>1.0</v>
      </c>
      <c r="G17" s="258">
        <v>19.0</v>
      </c>
      <c r="H17" s="259">
        <v>31.0</v>
      </c>
      <c r="I17" s="195">
        <f t="shared" si="9"/>
        <v>50</v>
      </c>
      <c r="J17" s="260">
        <v>1.0</v>
      </c>
      <c r="K17" s="278">
        <v>30.0</v>
      </c>
      <c r="L17" s="279">
        <v>18.0</v>
      </c>
      <c r="M17" s="195">
        <f t="shared" si="10"/>
        <v>48</v>
      </c>
      <c r="N17" s="260">
        <v>1.0</v>
      </c>
      <c r="O17" s="278">
        <v>30.0</v>
      </c>
      <c r="P17" s="279">
        <v>24.0</v>
      </c>
      <c r="Q17" s="195">
        <f t="shared" si="11"/>
        <v>54</v>
      </c>
      <c r="R17" s="260">
        <v>1.0</v>
      </c>
      <c r="S17" s="278">
        <v>39.0</v>
      </c>
      <c r="T17" s="279">
        <v>24.0</v>
      </c>
      <c r="U17" s="195">
        <f t="shared" si="12"/>
        <v>63</v>
      </c>
      <c r="V17" s="260">
        <v>1.0</v>
      </c>
      <c r="W17" s="278">
        <v>27.0</v>
      </c>
      <c r="X17" s="279">
        <v>30.0</v>
      </c>
      <c r="Y17" s="195">
        <f t="shared" si="13"/>
        <v>57</v>
      </c>
      <c r="Z17" s="200">
        <f t="shared" ref="Z17:AA17" si="146">SUM(G17,K17,O17,S17,W17)</f>
        <v>145</v>
      </c>
      <c r="AA17" s="200">
        <f t="shared" si="146"/>
        <v>127</v>
      </c>
      <c r="AB17" s="195">
        <f t="shared" si="15"/>
        <v>272</v>
      </c>
      <c r="AC17" s="260">
        <v>1.0</v>
      </c>
      <c r="AD17" s="278">
        <v>26.0</v>
      </c>
      <c r="AE17" s="279">
        <v>29.0</v>
      </c>
      <c r="AF17" s="195">
        <f t="shared" si="16"/>
        <v>55</v>
      </c>
      <c r="AG17" s="260">
        <v>1.0</v>
      </c>
      <c r="AH17" s="278">
        <v>36.0</v>
      </c>
      <c r="AI17" s="279">
        <v>17.0</v>
      </c>
      <c r="AJ17" s="195">
        <f t="shared" si="17"/>
        <v>53</v>
      </c>
      <c r="AK17" s="260">
        <v>1.0</v>
      </c>
      <c r="AL17" s="278">
        <v>27.0</v>
      </c>
      <c r="AM17" s="279">
        <v>25.0</v>
      </c>
      <c r="AN17" s="195">
        <f t="shared" si="18"/>
        <v>52</v>
      </c>
      <c r="AO17" s="200">
        <f t="shared" ref="AO17:AP17" si="147">SUM(AD17,AH17,AL17)</f>
        <v>89</v>
      </c>
      <c r="AP17" s="201">
        <f t="shared" si="147"/>
        <v>71</v>
      </c>
      <c r="AQ17" s="195">
        <f t="shared" si="20"/>
        <v>160</v>
      </c>
      <c r="AR17" s="260">
        <v>1.0</v>
      </c>
      <c r="AS17" s="278">
        <v>32.0</v>
      </c>
      <c r="AT17" s="279">
        <v>21.0</v>
      </c>
      <c r="AU17" s="195">
        <f t="shared" si="21"/>
        <v>53</v>
      </c>
      <c r="AV17" s="260">
        <v>1.0</v>
      </c>
      <c r="AW17" s="278">
        <v>26.0</v>
      </c>
      <c r="AX17" s="279">
        <v>25.0</v>
      </c>
      <c r="AY17" s="195">
        <f t="shared" si="22"/>
        <v>51</v>
      </c>
      <c r="AZ17" s="202">
        <f t="shared" si="23"/>
        <v>58</v>
      </c>
      <c r="BA17" s="203">
        <f t="shared" si="24"/>
        <v>46</v>
      </c>
      <c r="BB17" s="195">
        <f t="shared" si="25"/>
        <v>104</v>
      </c>
      <c r="BC17" s="260">
        <v>1.0</v>
      </c>
      <c r="BD17" s="259">
        <v>41.0</v>
      </c>
      <c r="BE17" s="260">
        <v>0.0</v>
      </c>
      <c r="BF17" s="259">
        <v>0.0</v>
      </c>
      <c r="BG17" s="260">
        <v>1.0</v>
      </c>
      <c r="BH17" s="259">
        <v>23.0</v>
      </c>
      <c r="BI17" s="204">
        <f t="shared" si="26"/>
        <v>64</v>
      </c>
      <c r="BJ17" s="258">
        <v>38.0</v>
      </c>
      <c r="BK17" s="259">
        <v>26.0</v>
      </c>
      <c r="BL17" s="204">
        <f t="shared" si="27"/>
        <v>64</v>
      </c>
      <c r="BM17" s="260">
        <v>1.0</v>
      </c>
      <c r="BN17" s="259">
        <v>29.0</v>
      </c>
      <c r="BO17" s="260">
        <v>0.0</v>
      </c>
      <c r="BP17" s="259">
        <v>0.0</v>
      </c>
      <c r="BQ17" s="260">
        <v>1.0</v>
      </c>
      <c r="BR17" s="259">
        <v>16.0</v>
      </c>
      <c r="BS17" s="204">
        <f t="shared" si="28"/>
        <v>45</v>
      </c>
      <c r="BT17" s="278">
        <v>22.0</v>
      </c>
      <c r="BU17" s="279">
        <v>23.0</v>
      </c>
      <c r="BV17" s="204">
        <f t="shared" si="29"/>
        <v>45</v>
      </c>
      <c r="BW17" s="200">
        <f t="shared" ref="BW17:BX17" si="148">SUM(BJ17,BT17)</f>
        <v>60</v>
      </c>
      <c r="BX17" s="201">
        <f t="shared" si="148"/>
        <v>49</v>
      </c>
      <c r="BY17" s="195">
        <f t="shared" si="31"/>
        <v>109</v>
      </c>
      <c r="BZ17" s="280">
        <v>85.0</v>
      </c>
      <c r="CA17" s="279">
        <v>53.0</v>
      </c>
      <c r="CB17" s="280">
        <v>41.0</v>
      </c>
      <c r="CC17" s="279">
        <v>31.0</v>
      </c>
      <c r="CD17" s="280">
        <v>129.0</v>
      </c>
      <c r="CE17" s="279">
        <v>107.0</v>
      </c>
      <c r="CF17" s="280">
        <v>0.0</v>
      </c>
      <c r="CG17" s="279">
        <v>2.0</v>
      </c>
      <c r="CH17" s="280">
        <v>86.0</v>
      </c>
      <c r="CI17" s="279">
        <v>86.0</v>
      </c>
      <c r="CJ17" s="280">
        <v>1.0</v>
      </c>
      <c r="CK17" s="279">
        <v>0.0</v>
      </c>
      <c r="CL17" s="280">
        <v>10.0</v>
      </c>
      <c r="CM17" s="279">
        <v>14.0</v>
      </c>
      <c r="CN17" s="206">
        <f t="shared" ref="CN17:CO17" si="149">SUM(BZ17,CB17,CD17,CF17,CH17,CJ17,CL17)</f>
        <v>352</v>
      </c>
      <c r="CO17" s="206">
        <f t="shared" si="149"/>
        <v>293</v>
      </c>
      <c r="CP17" s="206">
        <f t="shared" si="33"/>
        <v>645</v>
      </c>
      <c r="CQ17" s="207">
        <f t="shared" ref="CQ17:CR17" si="150">SUM(Z17,AO17,AZ17,BW17)</f>
        <v>352</v>
      </c>
      <c r="CR17" s="207">
        <f t="shared" si="150"/>
        <v>293</v>
      </c>
      <c r="CS17" s="185">
        <f t="shared" si="35"/>
        <v>645</v>
      </c>
      <c r="CT17" s="281">
        <v>66.0</v>
      </c>
      <c r="CU17" s="282">
        <v>55.0</v>
      </c>
      <c r="CV17" s="210">
        <f t="shared" si="36"/>
        <v>121</v>
      </c>
      <c r="CW17" s="281">
        <v>11.0</v>
      </c>
      <c r="CX17" s="282">
        <v>7.0</v>
      </c>
      <c r="CY17" s="210">
        <f t="shared" si="37"/>
        <v>18</v>
      </c>
      <c r="CZ17" s="281">
        <v>198.0</v>
      </c>
      <c r="DA17" s="209">
        <v>167.0</v>
      </c>
      <c r="DB17" s="210">
        <f t="shared" si="38"/>
        <v>365</v>
      </c>
      <c r="DC17" s="281">
        <v>19.0</v>
      </c>
      <c r="DD17" s="282">
        <v>11.0</v>
      </c>
      <c r="DE17" s="210">
        <f t="shared" si="39"/>
        <v>30</v>
      </c>
      <c r="DF17" s="281">
        <v>58.0</v>
      </c>
      <c r="DG17" s="282">
        <v>53.0</v>
      </c>
      <c r="DH17" s="210">
        <f t="shared" si="40"/>
        <v>111</v>
      </c>
      <c r="DI17" s="283">
        <v>0.0</v>
      </c>
      <c r="DJ17" s="284">
        <v>0.0</v>
      </c>
      <c r="DK17" s="214">
        <f t="shared" si="41"/>
        <v>0</v>
      </c>
      <c r="DL17" s="215">
        <f t="shared" ref="DL17:DM17" si="151">SUM(CT17+CW17+CZ17+DC17+DF17+DI17)</f>
        <v>352</v>
      </c>
      <c r="DM17" s="216">
        <f t="shared" si="151"/>
        <v>293</v>
      </c>
      <c r="DN17" s="217">
        <f t="shared" si="43"/>
        <v>645</v>
      </c>
      <c r="DO17" s="218">
        <f t="shared" ref="DO17:DP17" si="152">SUM(CQ17-DL17)</f>
        <v>0</v>
      </c>
      <c r="DP17" s="218">
        <f t="shared" si="152"/>
        <v>0</v>
      </c>
      <c r="DQ17" s="215">
        <f t="shared" si="45"/>
        <v>645</v>
      </c>
      <c r="DR17" s="219">
        <f t="shared" si="46"/>
        <v>645</v>
      </c>
      <c r="DS17" s="220">
        <f t="shared" si="47"/>
        <v>0</v>
      </c>
      <c r="DT17" s="220">
        <f t="shared" si="48"/>
        <v>0</v>
      </c>
      <c r="DU17" s="217">
        <f t="shared" ref="DU17:DV17" si="153">SUM(CN17-CQ17)</f>
        <v>0</v>
      </c>
      <c r="DV17" s="217">
        <f t="shared" si="153"/>
        <v>0</v>
      </c>
      <c r="DW17" s="111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</row>
    <row r="18" ht="19.5" customHeight="1">
      <c r="A18" s="186">
        <v>16.0</v>
      </c>
      <c r="B18" s="230" t="s">
        <v>73</v>
      </c>
      <c r="C18" s="189">
        <v>2152.0</v>
      </c>
      <c r="D18" s="190" t="s">
        <v>57</v>
      </c>
      <c r="E18" s="191" t="s">
        <v>58</v>
      </c>
      <c r="F18" s="234">
        <v>2.0</v>
      </c>
      <c r="G18" s="235">
        <v>38.0</v>
      </c>
      <c r="H18" s="233">
        <v>44.0</v>
      </c>
      <c r="I18" s="195">
        <f t="shared" si="9"/>
        <v>82</v>
      </c>
      <c r="J18" s="236">
        <v>2.0</v>
      </c>
      <c r="K18" s="235">
        <v>40.0</v>
      </c>
      <c r="L18" s="233">
        <v>46.0</v>
      </c>
      <c r="M18" s="195">
        <f t="shared" si="10"/>
        <v>86</v>
      </c>
      <c r="N18" s="236">
        <v>2.0</v>
      </c>
      <c r="O18" s="235">
        <v>48.0</v>
      </c>
      <c r="P18" s="233">
        <v>38.0</v>
      </c>
      <c r="Q18" s="195">
        <f t="shared" si="11"/>
        <v>86</v>
      </c>
      <c r="R18" s="236">
        <v>2.0</v>
      </c>
      <c r="S18" s="235">
        <v>50.0</v>
      </c>
      <c r="T18" s="233">
        <v>39.0</v>
      </c>
      <c r="U18" s="195">
        <f t="shared" si="12"/>
        <v>89</v>
      </c>
      <c r="V18" s="236">
        <v>2.0</v>
      </c>
      <c r="W18" s="235">
        <v>43.0</v>
      </c>
      <c r="X18" s="233">
        <v>37.0</v>
      </c>
      <c r="Y18" s="195">
        <f t="shared" si="13"/>
        <v>80</v>
      </c>
      <c r="Z18" s="200">
        <f t="shared" ref="Z18:AA18" si="154">SUM(G18,K18,O18,S18,W18)</f>
        <v>219</v>
      </c>
      <c r="AA18" s="200">
        <f t="shared" si="154"/>
        <v>204</v>
      </c>
      <c r="AB18" s="195">
        <f t="shared" si="15"/>
        <v>423</v>
      </c>
      <c r="AC18" s="236">
        <v>2.0</v>
      </c>
      <c r="AD18" s="235">
        <v>50.0</v>
      </c>
      <c r="AE18" s="233">
        <v>32.0</v>
      </c>
      <c r="AF18" s="195">
        <f t="shared" si="16"/>
        <v>82</v>
      </c>
      <c r="AG18" s="236">
        <v>2.0</v>
      </c>
      <c r="AH18" s="235">
        <v>38.0</v>
      </c>
      <c r="AI18" s="233">
        <v>42.0</v>
      </c>
      <c r="AJ18" s="195">
        <f t="shared" si="17"/>
        <v>80</v>
      </c>
      <c r="AK18" s="236">
        <v>2.0</v>
      </c>
      <c r="AL18" s="235">
        <v>35.0</v>
      </c>
      <c r="AM18" s="233">
        <v>44.0</v>
      </c>
      <c r="AN18" s="195">
        <f t="shared" si="18"/>
        <v>79</v>
      </c>
      <c r="AO18" s="200">
        <f t="shared" ref="AO18:AP18" si="155">SUM(AD18,AH18,AL18)</f>
        <v>123</v>
      </c>
      <c r="AP18" s="201">
        <f t="shared" si="155"/>
        <v>118</v>
      </c>
      <c r="AQ18" s="195">
        <f t="shared" si="20"/>
        <v>241</v>
      </c>
      <c r="AR18" s="236">
        <v>2.0</v>
      </c>
      <c r="AS18" s="235">
        <v>46.0</v>
      </c>
      <c r="AT18" s="233">
        <v>30.0</v>
      </c>
      <c r="AU18" s="195">
        <f t="shared" si="21"/>
        <v>76</v>
      </c>
      <c r="AV18" s="236">
        <v>2.0</v>
      </c>
      <c r="AW18" s="235">
        <v>35.0</v>
      </c>
      <c r="AX18" s="233">
        <v>36.0</v>
      </c>
      <c r="AY18" s="195">
        <f t="shared" si="22"/>
        <v>71</v>
      </c>
      <c r="AZ18" s="202">
        <f t="shared" si="23"/>
        <v>81</v>
      </c>
      <c r="BA18" s="203">
        <f t="shared" si="24"/>
        <v>66</v>
      </c>
      <c r="BB18" s="195">
        <f t="shared" si="25"/>
        <v>147</v>
      </c>
      <c r="BC18" s="236">
        <v>1.0</v>
      </c>
      <c r="BD18" s="233">
        <v>40.0</v>
      </c>
      <c r="BE18" s="236">
        <v>1.0</v>
      </c>
      <c r="BF18" s="233">
        <v>33.0</v>
      </c>
      <c r="BG18" s="236">
        <v>0.0</v>
      </c>
      <c r="BH18" s="233"/>
      <c r="BI18" s="204">
        <f t="shared" si="26"/>
        <v>73</v>
      </c>
      <c r="BJ18" s="235">
        <v>37.0</v>
      </c>
      <c r="BK18" s="233">
        <v>36.0</v>
      </c>
      <c r="BL18" s="204">
        <f t="shared" si="27"/>
        <v>73</v>
      </c>
      <c r="BM18" s="236">
        <v>1.0</v>
      </c>
      <c r="BN18" s="233">
        <v>39.0</v>
      </c>
      <c r="BO18" s="236">
        <v>1.0</v>
      </c>
      <c r="BP18" s="233">
        <v>22.0</v>
      </c>
      <c r="BQ18" s="236">
        <v>0.0</v>
      </c>
      <c r="BR18" s="233"/>
      <c r="BS18" s="204">
        <f t="shared" si="28"/>
        <v>61</v>
      </c>
      <c r="BT18" s="235">
        <v>31.0</v>
      </c>
      <c r="BU18" s="233">
        <v>30.0</v>
      </c>
      <c r="BV18" s="204">
        <f t="shared" si="29"/>
        <v>61</v>
      </c>
      <c r="BW18" s="200">
        <f t="shared" ref="BW18:BX18" si="156">SUM(BJ18,BT18)</f>
        <v>68</v>
      </c>
      <c r="BX18" s="201">
        <f t="shared" si="156"/>
        <v>66</v>
      </c>
      <c r="BY18" s="195">
        <f t="shared" si="31"/>
        <v>134</v>
      </c>
      <c r="BZ18" s="237">
        <v>100.0</v>
      </c>
      <c r="CA18" s="233">
        <v>120.0</v>
      </c>
      <c r="CB18" s="237">
        <v>93.0</v>
      </c>
      <c r="CC18" s="233">
        <v>91.0</v>
      </c>
      <c r="CD18" s="237">
        <v>44.0</v>
      </c>
      <c r="CE18" s="233">
        <v>45.0</v>
      </c>
      <c r="CF18" s="237">
        <v>3.0</v>
      </c>
      <c r="CG18" s="233">
        <v>1.0</v>
      </c>
      <c r="CH18" s="237">
        <v>233.0</v>
      </c>
      <c r="CI18" s="233">
        <v>182.0</v>
      </c>
      <c r="CJ18" s="237">
        <v>9.0</v>
      </c>
      <c r="CK18" s="233">
        <v>10.0</v>
      </c>
      <c r="CL18" s="237">
        <v>9.0</v>
      </c>
      <c r="CM18" s="233">
        <v>5.0</v>
      </c>
      <c r="CN18" s="206">
        <f t="shared" ref="CN18:CO18" si="157">SUM(BZ18,CB18,CD18,CF18,CH18,CJ18,CL18)</f>
        <v>491</v>
      </c>
      <c r="CO18" s="206">
        <f t="shared" si="157"/>
        <v>454</v>
      </c>
      <c r="CP18" s="206">
        <f t="shared" si="33"/>
        <v>945</v>
      </c>
      <c r="CQ18" s="207">
        <f t="shared" ref="CQ18:CR18" si="158">SUM(Z18,AO18,AZ18,BW18)</f>
        <v>491</v>
      </c>
      <c r="CR18" s="207">
        <f t="shared" si="158"/>
        <v>454</v>
      </c>
      <c r="CS18" s="185">
        <f t="shared" si="35"/>
        <v>945</v>
      </c>
      <c r="CT18" s="238">
        <v>6.0</v>
      </c>
      <c r="CU18" s="239">
        <v>14.0</v>
      </c>
      <c r="CV18" s="210">
        <f t="shared" si="36"/>
        <v>20</v>
      </c>
      <c r="CW18" s="238">
        <v>4.0</v>
      </c>
      <c r="CX18" s="239">
        <v>3.0</v>
      </c>
      <c r="CY18" s="210">
        <f t="shared" si="37"/>
        <v>7</v>
      </c>
      <c r="CZ18" s="238">
        <v>232.0</v>
      </c>
      <c r="DA18" s="209">
        <v>216.0</v>
      </c>
      <c r="DB18" s="210">
        <f t="shared" si="38"/>
        <v>448</v>
      </c>
      <c r="DC18" s="238">
        <v>160.0</v>
      </c>
      <c r="DD18" s="239">
        <v>131.0</v>
      </c>
      <c r="DE18" s="210">
        <f t="shared" si="39"/>
        <v>291</v>
      </c>
      <c r="DF18" s="238">
        <v>89.0</v>
      </c>
      <c r="DG18" s="239">
        <v>90.0</v>
      </c>
      <c r="DH18" s="210">
        <f t="shared" si="40"/>
        <v>179</v>
      </c>
      <c r="DI18" s="238"/>
      <c r="DJ18" s="239"/>
      <c r="DK18" s="214">
        <f t="shared" si="41"/>
        <v>0</v>
      </c>
      <c r="DL18" s="215">
        <f t="shared" ref="DL18:DM18" si="159">SUM(CT18+CW18+CZ18+DC18+DF18+DI18)</f>
        <v>491</v>
      </c>
      <c r="DM18" s="216">
        <f t="shared" si="159"/>
        <v>454</v>
      </c>
      <c r="DN18" s="217">
        <f t="shared" si="43"/>
        <v>945</v>
      </c>
      <c r="DO18" s="218">
        <f t="shared" ref="DO18:DP18" si="160">SUM(CQ18-DL18)</f>
        <v>0</v>
      </c>
      <c r="DP18" s="218">
        <f t="shared" si="160"/>
        <v>0</v>
      </c>
      <c r="DQ18" s="215">
        <f t="shared" si="45"/>
        <v>945</v>
      </c>
      <c r="DR18" s="219">
        <f t="shared" si="46"/>
        <v>945</v>
      </c>
      <c r="DS18" s="220">
        <f t="shared" si="47"/>
        <v>0</v>
      </c>
      <c r="DT18" s="220">
        <f t="shared" si="48"/>
        <v>0</v>
      </c>
      <c r="DU18" s="217">
        <f t="shared" ref="DU18:DV18" si="161">SUM(CN18-CQ18)</f>
        <v>0</v>
      </c>
      <c r="DV18" s="217">
        <f t="shared" si="161"/>
        <v>0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</row>
    <row r="19" ht="19.5" customHeight="1">
      <c r="A19" s="187">
        <v>17.0</v>
      </c>
      <c r="B19" s="230" t="s">
        <v>74</v>
      </c>
      <c r="C19" s="189">
        <v>2236.0</v>
      </c>
      <c r="D19" s="190" t="s">
        <v>57</v>
      </c>
      <c r="E19" s="191" t="s">
        <v>58</v>
      </c>
      <c r="F19" s="222">
        <v>1.0</v>
      </c>
      <c r="G19" s="223">
        <v>27.0</v>
      </c>
      <c r="H19" s="224">
        <v>21.0</v>
      </c>
      <c r="I19" s="195">
        <f t="shared" si="9"/>
        <v>48</v>
      </c>
      <c r="J19" s="222">
        <v>1.0</v>
      </c>
      <c r="K19" s="223">
        <v>25.0</v>
      </c>
      <c r="L19" s="224">
        <v>26.0</v>
      </c>
      <c r="M19" s="195">
        <f t="shared" si="10"/>
        <v>51</v>
      </c>
      <c r="N19" s="222">
        <v>1.0</v>
      </c>
      <c r="O19" s="223">
        <v>35.0</v>
      </c>
      <c r="P19" s="224">
        <v>24.0</v>
      </c>
      <c r="Q19" s="195">
        <f t="shared" si="11"/>
        <v>59</v>
      </c>
      <c r="R19" s="222">
        <v>1.0</v>
      </c>
      <c r="S19" s="223">
        <v>25.0</v>
      </c>
      <c r="T19" s="224">
        <v>26.0</v>
      </c>
      <c r="U19" s="195">
        <f t="shared" si="12"/>
        <v>51</v>
      </c>
      <c r="V19" s="222">
        <v>1.0</v>
      </c>
      <c r="W19" s="223">
        <v>30.0</v>
      </c>
      <c r="X19" s="224">
        <v>28.0</v>
      </c>
      <c r="Y19" s="195">
        <f t="shared" si="13"/>
        <v>58</v>
      </c>
      <c r="Z19" s="200">
        <f t="shared" ref="Z19:AA19" si="162">SUM(G19,K19,O19,S19,W19)</f>
        <v>142</v>
      </c>
      <c r="AA19" s="200">
        <f t="shared" si="162"/>
        <v>125</v>
      </c>
      <c r="AB19" s="195">
        <f t="shared" si="15"/>
        <v>267</v>
      </c>
      <c r="AC19" s="222">
        <v>1.0</v>
      </c>
      <c r="AD19" s="223">
        <v>22.0</v>
      </c>
      <c r="AE19" s="224">
        <v>27.0</v>
      </c>
      <c r="AF19" s="195">
        <f t="shared" si="16"/>
        <v>49</v>
      </c>
      <c r="AG19" s="222">
        <v>1.0</v>
      </c>
      <c r="AH19" s="223">
        <v>24.0</v>
      </c>
      <c r="AI19" s="224">
        <v>20.0</v>
      </c>
      <c r="AJ19" s="195">
        <f t="shared" si="17"/>
        <v>44</v>
      </c>
      <c r="AK19" s="222">
        <v>1.0</v>
      </c>
      <c r="AL19" s="223">
        <v>28.0</v>
      </c>
      <c r="AM19" s="224">
        <v>25.0</v>
      </c>
      <c r="AN19" s="195">
        <f t="shared" si="18"/>
        <v>53</v>
      </c>
      <c r="AO19" s="200">
        <f t="shared" ref="AO19:AP19" si="163">SUM(AD19,AH19,AL19)</f>
        <v>74</v>
      </c>
      <c r="AP19" s="201">
        <f t="shared" si="163"/>
        <v>72</v>
      </c>
      <c r="AQ19" s="195">
        <f t="shared" si="20"/>
        <v>146</v>
      </c>
      <c r="AR19" s="222">
        <v>1.0</v>
      </c>
      <c r="AS19" s="223">
        <v>25.0</v>
      </c>
      <c r="AT19" s="224">
        <v>24.0</v>
      </c>
      <c r="AU19" s="195">
        <f t="shared" si="21"/>
        <v>49</v>
      </c>
      <c r="AV19" s="222">
        <v>1.0</v>
      </c>
      <c r="AW19" s="223">
        <v>29.0</v>
      </c>
      <c r="AX19" s="224">
        <v>23.0</v>
      </c>
      <c r="AY19" s="195">
        <f t="shared" si="22"/>
        <v>52</v>
      </c>
      <c r="AZ19" s="202">
        <f t="shared" si="23"/>
        <v>54</v>
      </c>
      <c r="BA19" s="203">
        <f t="shared" si="24"/>
        <v>47</v>
      </c>
      <c r="BB19" s="195">
        <f t="shared" si="25"/>
        <v>101</v>
      </c>
      <c r="BC19" s="222">
        <v>1.0</v>
      </c>
      <c r="BD19" s="224">
        <v>41.0</v>
      </c>
      <c r="BE19" s="222">
        <v>0.0</v>
      </c>
      <c r="BF19" s="224">
        <v>0.0</v>
      </c>
      <c r="BG19" s="222">
        <v>0.0</v>
      </c>
      <c r="BH19" s="224">
        <v>0.0</v>
      </c>
      <c r="BI19" s="204">
        <f t="shared" si="26"/>
        <v>41</v>
      </c>
      <c r="BJ19" s="223">
        <v>19.0</v>
      </c>
      <c r="BK19" s="224">
        <v>22.0</v>
      </c>
      <c r="BL19" s="204">
        <f t="shared" si="27"/>
        <v>41</v>
      </c>
      <c r="BM19" s="222">
        <v>1.0</v>
      </c>
      <c r="BN19" s="224">
        <v>39.0</v>
      </c>
      <c r="BO19" s="222">
        <v>0.0</v>
      </c>
      <c r="BP19" s="224">
        <v>0.0</v>
      </c>
      <c r="BQ19" s="222">
        <v>0.0</v>
      </c>
      <c r="BR19" s="224">
        <v>0.0</v>
      </c>
      <c r="BS19" s="204">
        <f t="shared" si="28"/>
        <v>39</v>
      </c>
      <c r="BT19" s="223">
        <v>18.0</v>
      </c>
      <c r="BU19" s="224">
        <v>21.0</v>
      </c>
      <c r="BV19" s="204">
        <f t="shared" si="29"/>
        <v>39</v>
      </c>
      <c r="BW19" s="200">
        <f t="shared" ref="BW19:BX19" si="164">SUM(BJ19,BT19)</f>
        <v>37</v>
      </c>
      <c r="BX19" s="201">
        <f t="shared" si="164"/>
        <v>43</v>
      </c>
      <c r="BY19" s="195">
        <f t="shared" si="31"/>
        <v>80</v>
      </c>
      <c r="BZ19" s="227">
        <v>88.0</v>
      </c>
      <c r="CA19" s="224">
        <v>85.0</v>
      </c>
      <c r="CB19" s="227">
        <v>55.0</v>
      </c>
      <c r="CC19" s="224">
        <v>39.0</v>
      </c>
      <c r="CD19" s="227">
        <v>42.0</v>
      </c>
      <c r="CE19" s="224">
        <v>36.0</v>
      </c>
      <c r="CF19" s="227">
        <v>0.0</v>
      </c>
      <c r="CG19" s="224">
        <v>0.0</v>
      </c>
      <c r="CH19" s="227">
        <v>117.0</v>
      </c>
      <c r="CI19" s="224">
        <v>120.0</v>
      </c>
      <c r="CJ19" s="227">
        <v>3.0</v>
      </c>
      <c r="CK19" s="224">
        <v>4.0</v>
      </c>
      <c r="CL19" s="227">
        <v>2.0</v>
      </c>
      <c r="CM19" s="224">
        <v>3.0</v>
      </c>
      <c r="CN19" s="206">
        <f t="shared" ref="CN19:CO19" si="165">SUM(BZ19,CB19,CD19,CF19,CH19,CJ19,CL19)</f>
        <v>307</v>
      </c>
      <c r="CO19" s="206">
        <f t="shared" si="165"/>
        <v>287</v>
      </c>
      <c r="CP19" s="206">
        <f t="shared" si="33"/>
        <v>594</v>
      </c>
      <c r="CQ19" s="207">
        <f t="shared" ref="CQ19:CR19" si="166">SUM(Z19,AO19,AZ19,BW19)</f>
        <v>307</v>
      </c>
      <c r="CR19" s="207">
        <f t="shared" si="166"/>
        <v>287</v>
      </c>
      <c r="CS19" s="185">
        <f t="shared" si="35"/>
        <v>594</v>
      </c>
      <c r="CT19" s="228">
        <v>165.0</v>
      </c>
      <c r="CU19" s="229">
        <v>151.0</v>
      </c>
      <c r="CV19" s="210">
        <f t="shared" si="36"/>
        <v>316</v>
      </c>
      <c r="CW19" s="228">
        <v>7.0</v>
      </c>
      <c r="CX19" s="229">
        <v>9.0</v>
      </c>
      <c r="CY19" s="210">
        <f t="shared" si="37"/>
        <v>16</v>
      </c>
      <c r="CZ19" s="228">
        <v>37.0</v>
      </c>
      <c r="DA19" s="209">
        <v>42.0</v>
      </c>
      <c r="DB19" s="210">
        <f t="shared" si="38"/>
        <v>79</v>
      </c>
      <c r="DC19" s="228">
        <v>11.0</v>
      </c>
      <c r="DD19" s="229">
        <v>9.0</v>
      </c>
      <c r="DE19" s="210">
        <f t="shared" si="39"/>
        <v>20</v>
      </c>
      <c r="DF19" s="228">
        <v>87.0</v>
      </c>
      <c r="DG19" s="229">
        <v>76.0</v>
      </c>
      <c r="DH19" s="210">
        <f t="shared" si="40"/>
        <v>163</v>
      </c>
      <c r="DI19" s="228"/>
      <c r="DJ19" s="229"/>
      <c r="DK19" s="214">
        <f t="shared" si="41"/>
        <v>0</v>
      </c>
      <c r="DL19" s="215">
        <f t="shared" ref="DL19:DM19" si="167">SUM(CT19+CW19+CZ19+DC19+DF19+DI19)</f>
        <v>307</v>
      </c>
      <c r="DM19" s="216">
        <f t="shared" si="167"/>
        <v>287</v>
      </c>
      <c r="DN19" s="217">
        <f t="shared" si="43"/>
        <v>594</v>
      </c>
      <c r="DO19" s="218">
        <f t="shared" ref="DO19:DP19" si="168">SUM(CQ19-DL19)</f>
        <v>0</v>
      </c>
      <c r="DP19" s="218">
        <f t="shared" si="168"/>
        <v>0</v>
      </c>
      <c r="DQ19" s="215">
        <f t="shared" si="45"/>
        <v>594</v>
      </c>
      <c r="DR19" s="219">
        <f t="shared" si="46"/>
        <v>594</v>
      </c>
      <c r="DS19" s="220">
        <f t="shared" si="47"/>
        <v>0</v>
      </c>
      <c r="DT19" s="220">
        <f t="shared" si="48"/>
        <v>0</v>
      </c>
      <c r="DU19" s="217">
        <f t="shared" ref="DU19:DV19" si="169">SUM(CN19-CQ19)</f>
        <v>0</v>
      </c>
      <c r="DV19" s="217">
        <f t="shared" si="169"/>
        <v>0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</row>
    <row r="20" ht="19.5" customHeight="1">
      <c r="A20" s="186">
        <v>18.0</v>
      </c>
      <c r="B20" s="230" t="s">
        <v>75</v>
      </c>
      <c r="C20" s="189">
        <v>2264.0</v>
      </c>
      <c r="D20" s="190" t="s">
        <v>57</v>
      </c>
      <c r="E20" s="191" t="s">
        <v>58</v>
      </c>
      <c r="F20" s="285">
        <v>2.0</v>
      </c>
      <c r="G20" s="278">
        <v>49.0</v>
      </c>
      <c r="H20" s="279">
        <v>42.0</v>
      </c>
      <c r="I20" s="195">
        <f t="shared" si="9"/>
        <v>91</v>
      </c>
      <c r="J20" s="285">
        <v>2.0</v>
      </c>
      <c r="K20" s="278">
        <v>53.0</v>
      </c>
      <c r="L20" s="279">
        <v>43.0</v>
      </c>
      <c r="M20" s="195">
        <f t="shared" si="10"/>
        <v>96</v>
      </c>
      <c r="N20" s="285">
        <v>2.0</v>
      </c>
      <c r="O20" s="278">
        <v>53.0</v>
      </c>
      <c r="P20" s="279">
        <v>43.0</v>
      </c>
      <c r="Q20" s="195">
        <f t="shared" si="11"/>
        <v>96</v>
      </c>
      <c r="R20" s="285">
        <v>2.0</v>
      </c>
      <c r="S20" s="278">
        <v>47.0</v>
      </c>
      <c r="T20" s="279">
        <v>40.0</v>
      </c>
      <c r="U20" s="195">
        <f t="shared" si="12"/>
        <v>87</v>
      </c>
      <c r="V20" s="285">
        <v>2.0</v>
      </c>
      <c r="W20" s="278">
        <v>39.0</v>
      </c>
      <c r="X20" s="279">
        <v>49.0</v>
      </c>
      <c r="Y20" s="195">
        <f t="shared" si="13"/>
        <v>88</v>
      </c>
      <c r="Z20" s="200">
        <f t="shared" ref="Z20:AA20" si="170">SUM(G20,K20,O20,S20,W20)</f>
        <v>241</v>
      </c>
      <c r="AA20" s="200">
        <f t="shared" si="170"/>
        <v>217</v>
      </c>
      <c r="AB20" s="195">
        <f t="shared" si="15"/>
        <v>458</v>
      </c>
      <c r="AC20" s="231">
        <v>2.0</v>
      </c>
      <c r="AD20" s="258">
        <v>47.0</v>
      </c>
      <c r="AE20" s="259">
        <v>38.0</v>
      </c>
      <c r="AF20" s="195">
        <f t="shared" si="16"/>
        <v>85</v>
      </c>
      <c r="AG20" s="260">
        <v>1.0</v>
      </c>
      <c r="AH20" s="258">
        <v>24.0</v>
      </c>
      <c r="AI20" s="259">
        <v>25.0</v>
      </c>
      <c r="AJ20" s="195">
        <f t="shared" si="17"/>
        <v>49</v>
      </c>
      <c r="AK20" s="260">
        <v>1.0</v>
      </c>
      <c r="AL20" s="258">
        <v>23.0</v>
      </c>
      <c r="AM20" s="259">
        <v>29.0</v>
      </c>
      <c r="AN20" s="195">
        <f t="shared" si="18"/>
        <v>52</v>
      </c>
      <c r="AO20" s="200">
        <f t="shared" ref="AO20:AP20" si="171">SUM(AD20,AH20,AL20)</f>
        <v>94</v>
      </c>
      <c r="AP20" s="201">
        <f t="shared" si="171"/>
        <v>92</v>
      </c>
      <c r="AQ20" s="195">
        <f t="shared" si="20"/>
        <v>186</v>
      </c>
      <c r="AR20" s="231">
        <v>1.0</v>
      </c>
      <c r="AS20" s="258">
        <v>29.0</v>
      </c>
      <c r="AT20" s="259">
        <v>24.0</v>
      </c>
      <c r="AU20" s="195">
        <f t="shared" si="21"/>
        <v>53</v>
      </c>
      <c r="AV20" s="260">
        <v>1.0</v>
      </c>
      <c r="AW20" s="258">
        <v>25.0</v>
      </c>
      <c r="AX20" s="259">
        <v>23.0</v>
      </c>
      <c r="AY20" s="195">
        <f t="shared" si="22"/>
        <v>48</v>
      </c>
      <c r="AZ20" s="202">
        <f t="shared" si="23"/>
        <v>54</v>
      </c>
      <c r="BA20" s="203">
        <f t="shared" si="24"/>
        <v>47</v>
      </c>
      <c r="BB20" s="195">
        <f t="shared" si="25"/>
        <v>101</v>
      </c>
      <c r="BC20" s="231">
        <v>1.0</v>
      </c>
      <c r="BD20" s="259">
        <v>38.0</v>
      </c>
      <c r="BE20" s="260">
        <v>1.0</v>
      </c>
      <c r="BF20" s="259">
        <v>28.0</v>
      </c>
      <c r="BG20" s="260">
        <v>0.0</v>
      </c>
      <c r="BH20" s="259">
        <v>0.0</v>
      </c>
      <c r="BI20" s="204">
        <f t="shared" si="26"/>
        <v>66</v>
      </c>
      <c r="BJ20" s="258">
        <v>37.0</v>
      </c>
      <c r="BK20" s="259">
        <v>29.0</v>
      </c>
      <c r="BL20" s="204">
        <f t="shared" si="27"/>
        <v>66</v>
      </c>
      <c r="BM20" s="260">
        <v>1.0</v>
      </c>
      <c r="BN20" s="259">
        <v>39.0</v>
      </c>
      <c r="BO20" s="260">
        <v>1.0</v>
      </c>
      <c r="BP20" s="259">
        <v>26.0</v>
      </c>
      <c r="BQ20" s="260">
        <v>0.0</v>
      </c>
      <c r="BR20" s="259">
        <v>0.0</v>
      </c>
      <c r="BS20" s="204">
        <f t="shared" si="28"/>
        <v>65</v>
      </c>
      <c r="BT20" s="258">
        <v>36.0</v>
      </c>
      <c r="BU20" s="259">
        <v>29.0</v>
      </c>
      <c r="BV20" s="204">
        <f t="shared" si="29"/>
        <v>65</v>
      </c>
      <c r="BW20" s="200">
        <f t="shared" ref="BW20:BX20" si="172">SUM(BJ20,BT20)</f>
        <v>73</v>
      </c>
      <c r="BX20" s="201">
        <f t="shared" si="172"/>
        <v>58</v>
      </c>
      <c r="BY20" s="195">
        <f t="shared" si="31"/>
        <v>131</v>
      </c>
      <c r="BZ20" s="286">
        <v>141.0</v>
      </c>
      <c r="CA20" s="259">
        <v>107.0</v>
      </c>
      <c r="CB20" s="287">
        <v>79.0</v>
      </c>
      <c r="CC20" s="259">
        <v>71.0</v>
      </c>
      <c r="CD20" s="287">
        <v>62.0</v>
      </c>
      <c r="CE20" s="259">
        <v>63.0</v>
      </c>
      <c r="CF20" s="287">
        <v>3.0</v>
      </c>
      <c r="CG20" s="259">
        <v>4.0</v>
      </c>
      <c r="CH20" s="287">
        <v>162.0</v>
      </c>
      <c r="CI20" s="259">
        <v>158.0</v>
      </c>
      <c r="CJ20" s="287">
        <v>13.0</v>
      </c>
      <c r="CK20" s="259">
        <v>8.0</v>
      </c>
      <c r="CL20" s="287">
        <v>2.0</v>
      </c>
      <c r="CM20" s="259">
        <v>3.0</v>
      </c>
      <c r="CN20" s="206">
        <f t="shared" ref="CN20:CO20" si="173">SUM(BZ20,CB20,CD20,CF20,CH20,CJ20,CL20)</f>
        <v>462</v>
      </c>
      <c r="CO20" s="206">
        <f t="shared" si="173"/>
        <v>414</v>
      </c>
      <c r="CP20" s="206">
        <f t="shared" si="33"/>
        <v>876</v>
      </c>
      <c r="CQ20" s="207">
        <f t="shared" ref="CQ20:CR20" si="174">SUM(Z20,AO20,AZ20,BW20)</f>
        <v>462</v>
      </c>
      <c r="CR20" s="207">
        <f t="shared" si="174"/>
        <v>414</v>
      </c>
      <c r="CS20" s="185">
        <f t="shared" si="35"/>
        <v>876</v>
      </c>
      <c r="CT20" s="265">
        <v>71.0</v>
      </c>
      <c r="CU20" s="259">
        <v>83.0</v>
      </c>
      <c r="CV20" s="210">
        <f t="shared" si="36"/>
        <v>154</v>
      </c>
      <c r="CW20" s="283">
        <v>26.0</v>
      </c>
      <c r="CX20" s="259">
        <v>23.0</v>
      </c>
      <c r="CY20" s="210">
        <f t="shared" si="37"/>
        <v>49</v>
      </c>
      <c r="CZ20" s="283">
        <v>253.0</v>
      </c>
      <c r="DA20" s="209">
        <v>207.0</v>
      </c>
      <c r="DB20" s="210">
        <f t="shared" si="38"/>
        <v>460</v>
      </c>
      <c r="DC20" s="283">
        <v>27.0</v>
      </c>
      <c r="DD20" s="259">
        <v>27.0</v>
      </c>
      <c r="DE20" s="210">
        <f t="shared" si="39"/>
        <v>54</v>
      </c>
      <c r="DF20" s="283">
        <v>85.0</v>
      </c>
      <c r="DG20" s="259">
        <v>74.0</v>
      </c>
      <c r="DH20" s="210">
        <f t="shared" si="40"/>
        <v>159</v>
      </c>
      <c r="DI20" s="283">
        <v>0.0</v>
      </c>
      <c r="DJ20" s="259">
        <v>0.0</v>
      </c>
      <c r="DK20" s="214">
        <f t="shared" si="41"/>
        <v>0</v>
      </c>
      <c r="DL20" s="215">
        <f t="shared" ref="DL20:DM20" si="175">SUM(CT20+CW20+CZ20+DC20+DF20+DI20)</f>
        <v>462</v>
      </c>
      <c r="DM20" s="216">
        <f t="shared" si="175"/>
        <v>414</v>
      </c>
      <c r="DN20" s="217">
        <f t="shared" si="43"/>
        <v>876</v>
      </c>
      <c r="DO20" s="218">
        <f t="shared" ref="DO20:DP20" si="176">SUM(CQ20-DL20)</f>
        <v>0</v>
      </c>
      <c r="DP20" s="218">
        <f t="shared" si="176"/>
        <v>0</v>
      </c>
      <c r="DQ20" s="215">
        <f t="shared" si="45"/>
        <v>876</v>
      </c>
      <c r="DR20" s="219">
        <f t="shared" si="46"/>
        <v>876</v>
      </c>
      <c r="DS20" s="220">
        <f t="shared" si="47"/>
        <v>0</v>
      </c>
      <c r="DT20" s="220">
        <f t="shared" si="48"/>
        <v>0</v>
      </c>
      <c r="DU20" s="217">
        <f t="shared" ref="DU20:DV20" si="177">SUM(CN20-CQ20)</f>
        <v>0</v>
      </c>
      <c r="DV20" s="217">
        <f t="shared" si="177"/>
        <v>0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</row>
    <row r="21" ht="19.5" customHeight="1">
      <c r="A21" s="186">
        <v>19.0</v>
      </c>
      <c r="B21" s="230" t="s">
        <v>76</v>
      </c>
      <c r="C21" s="189">
        <v>1575.0</v>
      </c>
      <c r="D21" s="190" t="s">
        <v>57</v>
      </c>
      <c r="E21" s="191" t="s">
        <v>58</v>
      </c>
      <c r="F21" s="231">
        <v>2.0</v>
      </c>
      <c r="G21" s="258">
        <v>48.0</v>
      </c>
      <c r="H21" s="259">
        <v>38.0</v>
      </c>
      <c r="I21" s="195">
        <f t="shared" si="9"/>
        <v>86</v>
      </c>
      <c r="J21" s="260">
        <v>2.0</v>
      </c>
      <c r="K21" s="258">
        <v>43.0</v>
      </c>
      <c r="L21" s="259">
        <v>47.0</v>
      </c>
      <c r="M21" s="195">
        <f t="shared" si="10"/>
        <v>90</v>
      </c>
      <c r="N21" s="260">
        <v>2.0</v>
      </c>
      <c r="O21" s="258">
        <v>47.0</v>
      </c>
      <c r="P21" s="259">
        <v>40.0</v>
      </c>
      <c r="Q21" s="195">
        <f t="shared" si="11"/>
        <v>87</v>
      </c>
      <c r="R21" s="260">
        <v>2.0</v>
      </c>
      <c r="S21" s="258">
        <v>38.0</v>
      </c>
      <c r="T21" s="259">
        <v>44.0</v>
      </c>
      <c r="U21" s="195">
        <f t="shared" si="12"/>
        <v>82</v>
      </c>
      <c r="V21" s="260">
        <v>2.0</v>
      </c>
      <c r="W21" s="258">
        <v>41.0</v>
      </c>
      <c r="X21" s="259">
        <v>50.0</v>
      </c>
      <c r="Y21" s="195">
        <f t="shared" si="13"/>
        <v>91</v>
      </c>
      <c r="Z21" s="200">
        <f t="shared" ref="Z21:AA21" si="178">SUM(G21,K21,O21,S21,W21)</f>
        <v>217</v>
      </c>
      <c r="AA21" s="200">
        <f t="shared" si="178"/>
        <v>219</v>
      </c>
      <c r="AB21" s="195">
        <f t="shared" si="15"/>
        <v>436</v>
      </c>
      <c r="AC21" s="260">
        <v>2.0</v>
      </c>
      <c r="AD21" s="258">
        <v>55.0</v>
      </c>
      <c r="AE21" s="259">
        <v>40.0</v>
      </c>
      <c r="AF21" s="195">
        <f t="shared" si="16"/>
        <v>95</v>
      </c>
      <c r="AG21" s="260">
        <v>2.0</v>
      </c>
      <c r="AH21" s="258">
        <v>50.0</v>
      </c>
      <c r="AI21" s="259">
        <v>41.0</v>
      </c>
      <c r="AJ21" s="195">
        <f t="shared" si="17"/>
        <v>91</v>
      </c>
      <c r="AK21" s="260">
        <v>2.0</v>
      </c>
      <c r="AL21" s="258">
        <v>51.0</v>
      </c>
      <c r="AM21" s="259">
        <v>42.0</v>
      </c>
      <c r="AN21" s="195">
        <f t="shared" si="18"/>
        <v>93</v>
      </c>
      <c r="AO21" s="200">
        <f t="shared" ref="AO21:AP21" si="179">SUM(AD21,AH21,AL21)</f>
        <v>156</v>
      </c>
      <c r="AP21" s="201">
        <f t="shared" si="179"/>
        <v>123</v>
      </c>
      <c r="AQ21" s="195">
        <f t="shared" si="20"/>
        <v>279</v>
      </c>
      <c r="AR21" s="260">
        <v>2.0</v>
      </c>
      <c r="AS21" s="258">
        <v>40.0</v>
      </c>
      <c r="AT21" s="259">
        <v>46.0</v>
      </c>
      <c r="AU21" s="195">
        <f t="shared" si="21"/>
        <v>86</v>
      </c>
      <c r="AV21" s="260">
        <v>2.0</v>
      </c>
      <c r="AW21" s="258">
        <v>46.0</v>
      </c>
      <c r="AX21" s="259">
        <v>36.0</v>
      </c>
      <c r="AY21" s="195">
        <f t="shared" si="22"/>
        <v>82</v>
      </c>
      <c r="AZ21" s="202">
        <f t="shared" si="23"/>
        <v>86</v>
      </c>
      <c r="BA21" s="203">
        <f t="shared" si="24"/>
        <v>82</v>
      </c>
      <c r="BB21" s="195">
        <f t="shared" si="25"/>
        <v>168</v>
      </c>
      <c r="BC21" s="222">
        <v>1.0</v>
      </c>
      <c r="BD21" s="224">
        <v>45.0</v>
      </c>
      <c r="BE21" s="222">
        <v>1.0</v>
      </c>
      <c r="BF21" s="224">
        <v>41.0</v>
      </c>
      <c r="BG21" s="222">
        <v>0.0</v>
      </c>
      <c r="BH21" s="224">
        <v>0.0</v>
      </c>
      <c r="BI21" s="204">
        <f t="shared" si="26"/>
        <v>86</v>
      </c>
      <c r="BJ21" s="223">
        <v>49.0</v>
      </c>
      <c r="BK21" s="224">
        <v>37.0</v>
      </c>
      <c r="BL21" s="204">
        <f t="shared" si="27"/>
        <v>86</v>
      </c>
      <c r="BM21" s="222">
        <v>1.0</v>
      </c>
      <c r="BN21" s="224">
        <v>40.0</v>
      </c>
      <c r="BO21" s="222">
        <v>1.0</v>
      </c>
      <c r="BP21" s="224">
        <v>40.0</v>
      </c>
      <c r="BQ21" s="222">
        <v>0.0</v>
      </c>
      <c r="BR21" s="224">
        <v>0.0</v>
      </c>
      <c r="BS21" s="204">
        <f t="shared" si="28"/>
        <v>80</v>
      </c>
      <c r="BT21" s="223">
        <v>45.0</v>
      </c>
      <c r="BU21" s="224">
        <v>35.0</v>
      </c>
      <c r="BV21" s="204">
        <f t="shared" si="29"/>
        <v>80</v>
      </c>
      <c r="BW21" s="200">
        <f t="shared" ref="BW21:BX21" si="180">SUM(BJ21,BT21)</f>
        <v>94</v>
      </c>
      <c r="BX21" s="201">
        <f t="shared" si="180"/>
        <v>72</v>
      </c>
      <c r="BY21" s="195">
        <f t="shared" si="31"/>
        <v>166</v>
      </c>
      <c r="BZ21" s="227">
        <v>236.0</v>
      </c>
      <c r="CA21" s="224">
        <v>205.0</v>
      </c>
      <c r="CB21" s="227">
        <v>53.0</v>
      </c>
      <c r="CC21" s="224">
        <v>52.0</v>
      </c>
      <c r="CD21" s="227">
        <v>75.0</v>
      </c>
      <c r="CE21" s="224">
        <v>77.0</v>
      </c>
      <c r="CF21" s="227">
        <v>1.0</v>
      </c>
      <c r="CG21" s="224">
        <v>2.0</v>
      </c>
      <c r="CH21" s="227">
        <v>164.0</v>
      </c>
      <c r="CI21" s="224">
        <v>143.0</v>
      </c>
      <c r="CJ21" s="227">
        <v>16.0</v>
      </c>
      <c r="CK21" s="224">
        <v>10.0</v>
      </c>
      <c r="CL21" s="227">
        <v>8.0</v>
      </c>
      <c r="CM21" s="224">
        <v>7.0</v>
      </c>
      <c r="CN21" s="206">
        <f t="shared" ref="CN21:CO21" si="181">SUM(BZ21,CB21,CD21,CF21,CH21,CJ21,CL21)</f>
        <v>553</v>
      </c>
      <c r="CO21" s="206">
        <f t="shared" si="181"/>
        <v>496</v>
      </c>
      <c r="CP21" s="206">
        <f t="shared" si="33"/>
        <v>1049</v>
      </c>
      <c r="CQ21" s="207">
        <f t="shared" ref="CQ21:CR21" si="182">SUM(Z21,AO21,AZ21,BW21)</f>
        <v>553</v>
      </c>
      <c r="CR21" s="207">
        <f t="shared" si="182"/>
        <v>496</v>
      </c>
      <c r="CS21" s="185">
        <f t="shared" si="35"/>
        <v>1049</v>
      </c>
      <c r="CT21" s="228">
        <v>56.0</v>
      </c>
      <c r="CU21" s="229">
        <v>60.0</v>
      </c>
      <c r="CV21" s="210">
        <f t="shared" si="36"/>
        <v>116</v>
      </c>
      <c r="CW21" s="228">
        <v>29.0</v>
      </c>
      <c r="CX21" s="229">
        <v>16.0</v>
      </c>
      <c r="CY21" s="210">
        <f t="shared" si="37"/>
        <v>45</v>
      </c>
      <c r="CZ21" s="228">
        <v>194.0</v>
      </c>
      <c r="DA21" s="209">
        <v>160.0</v>
      </c>
      <c r="DB21" s="210">
        <f t="shared" si="38"/>
        <v>354</v>
      </c>
      <c r="DC21" s="228">
        <v>43.0</v>
      </c>
      <c r="DD21" s="229">
        <v>40.0</v>
      </c>
      <c r="DE21" s="210">
        <f t="shared" si="39"/>
        <v>83</v>
      </c>
      <c r="DF21" s="228">
        <v>231.0</v>
      </c>
      <c r="DG21" s="229">
        <v>220.0</v>
      </c>
      <c r="DH21" s="210">
        <f t="shared" si="40"/>
        <v>451</v>
      </c>
      <c r="DI21" s="228">
        <v>0.0</v>
      </c>
      <c r="DJ21" s="224">
        <v>0.0</v>
      </c>
      <c r="DK21" s="214">
        <f t="shared" si="41"/>
        <v>0</v>
      </c>
      <c r="DL21" s="215">
        <f t="shared" ref="DL21:DM21" si="183">SUM(CT21+CW21+CZ21+DC21+DF21+DI21)</f>
        <v>553</v>
      </c>
      <c r="DM21" s="216">
        <f t="shared" si="183"/>
        <v>496</v>
      </c>
      <c r="DN21" s="217">
        <f t="shared" si="43"/>
        <v>1049</v>
      </c>
      <c r="DO21" s="218">
        <f t="shared" ref="DO21:DP21" si="184">SUM(CQ21-DL21)</f>
        <v>0</v>
      </c>
      <c r="DP21" s="218">
        <f t="shared" si="184"/>
        <v>0</v>
      </c>
      <c r="DQ21" s="215">
        <f t="shared" si="45"/>
        <v>1049</v>
      </c>
      <c r="DR21" s="219">
        <f t="shared" si="46"/>
        <v>1049</v>
      </c>
      <c r="DS21" s="220">
        <f t="shared" si="47"/>
        <v>0</v>
      </c>
      <c r="DT21" s="220">
        <f t="shared" si="48"/>
        <v>0</v>
      </c>
      <c r="DU21" s="217">
        <f t="shared" ref="DU21:DV21" si="185">SUM(CN21-CQ21)</f>
        <v>0</v>
      </c>
      <c r="DV21" s="217">
        <f t="shared" si="185"/>
        <v>0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</row>
    <row r="22" ht="19.5" customHeight="1">
      <c r="A22" s="186">
        <v>20.0</v>
      </c>
      <c r="B22" s="230" t="s">
        <v>77</v>
      </c>
      <c r="C22" s="189">
        <v>1543.0</v>
      </c>
      <c r="D22" s="190" t="s">
        <v>57</v>
      </c>
      <c r="E22" s="191" t="s">
        <v>58</v>
      </c>
      <c r="F22" s="222">
        <v>2.0</v>
      </c>
      <c r="G22" s="223">
        <v>30.0</v>
      </c>
      <c r="H22" s="224">
        <v>40.0</v>
      </c>
      <c r="I22" s="195">
        <f t="shared" si="9"/>
        <v>70</v>
      </c>
      <c r="J22" s="222">
        <v>2.0</v>
      </c>
      <c r="K22" s="223">
        <v>32.0</v>
      </c>
      <c r="L22" s="224">
        <v>37.0</v>
      </c>
      <c r="M22" s="195">
        <f t="shared" si="10"/>
        <v>69</v>
      </c>
      <c r="N22" s="222">
        <v>2.0</v>
      </c>
      <c r="O22" s="223">
        <v>42.0</v>
      </c>
      <c r="P22" s="224">
        <v>40.0</v>
      </c>
      <c r="Q22" s="195">
        <f t="shared" si="11"/>
        <v>82</v>
      </c>
      <c r="R22" s="222">
        <v>2.0</v>
      </c>
      <c r="S22" s="223">
        <v>48.0</v>
      </c>
      <c r="T22" s="224">
        <v>32.0</v>
      </c>
      <c r="U22" s="195">
        <f t="shared" si="12"/>
        <v>80</v>
      </c>
      <c r="V22" s="222">
        <v>2.0</v>
      </c>
      <c r="W22" s="223">
        <v>41.0</v>
      </c>
      <c r="X22" s="224">
        <v>32.0</v>
      </c>
      <c r="Y22" s="195">
        <f t="shared" si="13"/>
        <v>73</v>
      </c>
      <c r="Z22" s="200">
        <f t="shared" ref="Z22:AA22" si="186">SUM(G22,K22,O22,S22,W22)</f>
        <v>193</v>
      </c>
      <c r="AA22" s="200">
        <f t="shared" si="186"/>
        <v>181</v>
      </c>
      <c r="AB22" s="195">
        <f t="shared" si="15"/>
        <v>374</v>
      </c>
      <c r="AC22" s="222">
        <v>2.0</v>
      </c>
      <c r="AD22" s="223">
        <v>40.0</v>
      </c>
      <c r="AE22" s="224">
        <v>41.0</v>
      </c>
      <c r="AF22" s="195">
        <f t="shared" si="16"/>
        <v>81</v>
      </c>
      <c r="AG22" s="222">
        <v>2.0</v>
      </c>
      <c r="AH22" s="223">
        <v>48.0</v>
      </c>
      <c r="AI22" s="224">
        <v>41.0</v>
      </c>
      <c r="AJ22" s="195">
        <f t="shared" si="17"/>
        <v>89</v>
      </c>
      <c r="AK22" s="222">
        <v>2.0</v>
      </c>
      <c r="AL22" s="223">
        <v>47.0</v>
      </c>
      <c r="AM22" s="224">
        <v>39.0</v>
      </c>
      <c r="AN22" s="195">
        <f t="shared" si="18"/>
        <v>86</v>
      </c>
      <c r="AO22" s="200">
        <f t="shared" ref="AO22:AP22" si="187">SUM(AD22,AH22,AL22)</f>
        <v>135</v>
      </c>
      <c r="AP22" s="201">
        <f t="shared" si="187"/>
        <v>121</v>
      </c>
      <c r="AQ22" s="195">
        <f t="shared" si="20"/>
        <v>256</v>
      </c>
      <c r="AR22" s="222">
        <v>2.0</v>
      </c>
      <c r="AS22" s="223">
        <v>49.0</v>
      </c>
      <c r="AT22" s="224">
        <v>40.0</v>
      </c>
      <c r="AU22" s="195">
        <f t="shared" si="21"/>
        <v>89</v>
      </c>
      <c r="AV22" s="222">
        <v>2.0</v>
      </c>
      <c r="AW22" s="223">
        <v>40.0</v>
      </c>
      <c r="AX22" s="224">
        <v>37.0</v>
      </c>
      <c r="AY22" s="195">
        <f t="shared" si="22"/>
        <v>77</v>
      </c>
      <c r="AZ22" s="202">
        <f t="shared" si="23"/>
        <v>89</v>
      </c>
      <c r="BA22" s="203">
        <f t="shared" si="24"/>
        <v>77</v>
      </c>
      <c r="BB22" s="195">
        <f t="shared" si="25"/>
        <v>166</v>
      </c>
      <c r="BC22" s="222">
        <v>1.0</v>
      </c>
      <c r="BD22" s="224">
        <v>42.0</v>
      </c>
      <c r="BE22" s="222">
        <v>1.0</v>
      </c>
      <c r="BF22" s="224">
        <v>37.0</v>
      </c>
      <c r="BG22" s="222">
        <v>0.0</v>
      </c>
      <c r="BH22" s="224">
        <v>0.0</v>
      </c>
      <c r="BI22" s="204">
        <f t="shared" si="26"/>
        <v>79</v>
      </c>
      <c r="BJ22" s="223">
        <v>37.0</v>
      </c>
      <c r="BK22" s="224">
        <v>42.0</v>
      </c>
      <c r="BL22" s="204">
        <f t="shared" si="27"/>
        <v>79</v>
      </c>
      <c r="BM22" s="222">
        <v>1.0</v>
      </c>
      <c r="BN22" s="224">
        <v>40.0</v>
      </c>
      <c r="BO22" s="222">
        <v>1.0</v>
      </c>
      <c r="BP22" s="224">
        <v>28.0</v>
      </c>
      <c r="BQ22" s="222">
        <v>0.0</v>
      </c>
      <c r="BR22" s="224">
        <v>0.0</v>
      </c>
      <c r="BS22" s="204">
        <f t="shared" si="28"/>
        <v>68</v>
      </c>
      <c r="BT22" s="223">
        <v>33.0</v>
      </c>
      <c r="BU22" s="224">
        <v>35.0</v>
      </c>
      <c r="BV22" s="204">
        <f t="shared" si="29"/>
        <v>68</v>
      </c>
      <c r="BW22" s="200">
        <f t="shared" ref="BW22:BX22" si="188">SUM(BJ22,BT22)</f>
        <v>70</v>
      </c>
      <c r="BX22" s="201">
        <f t="shared" si="188"/>
        <v>77</v>
      </c>
      <c r="BY22" s="195">
        <f t="shared" si="31"/>
        <v>147</v>
      </c>
      <c r="BZ22" s="227">
        <v>222.0</v>
      </c>
      <c r="CA22" s="224">
        <v>208.0</v>
      </c>
      <c r="CB22" s="227">
        <v>69.0</v>
      </c>
      <c r="CC22" s="224">
        <v>56.0</v>
      </c>
      <c r="CD22" s="227">
        <v>87.0</v>
      </c>
      <c r="CE22" s="224">
        <v>106.0</v>
      </c>
      <c r="CF22" s="227">
        <v>0.0</v>
      </c>
      <c r="CG22" s="224">
        <v>0.0</v>
      </c>
      <c r="CH22" s="227">
        <v>77.0</v>
      </c>
      <c r="CI22" s="224">
        <v>63.0</v>
      </c>
      <c r="CJ22" s="227">
        <v>17.0</v>
      </c>
      <c r="CK22" s="224">
        <v>7.0</v>
      </c>
      <c r="CL22" s="227">
        <v>15.0</v>
      </c>
      <c r="CM22" s="224">
        <v>16.0</v>
      </c>
      <c r="CN22" s="206">
        <f t="shared" ref="CN22:CO22" si="189">SUM(BZ22,CB22,CD22,CF22,CH22,CJ22,CL22)</f>
        <v>487</v>
      </c>
      <c r="CO22" s="206">
        <f t="shared" si="189"/>
        <v>456</v>
      </c>
      <c r="CP22" s="206">
        <f t="shared" si="33"/>
        <v>943</v>
      </c>
      <c r="CQ22" s="207">
        <f t="shared" ref="CQ22:CR22" si="190">SUM(Z22,AO22,AZ22,BW22)</f>
        <v>487</v>
      </c>
      <c r="CR22" s="207">
        <f t="shared" si="190"/>
        <v>456</v>
      </c>
      <c r="CS22" s="185">
        <f t="shared" si="35"/>
        <v>943</v>
      </c>
      <c r="CT22" s="228">
        <v>199.0</v>
      </c>
      <c r="CU22" s="229">
        <v>180.0</v>
      </c>
      <c r="CV22" s="210">
        <f t="shared" si="36"/>
        <v>379</v>
      </c>
      <c r="CW22" s="228">
        <v>37.0</v>
      </c>
      <c r="CX22" s="224">
        <v>46.0</v>
      </c>
      <c r="CY22" s="210">
        <f t="shared" si="37"/>
        <v>83</v>
      </c>
      <c r="CZ22" s="228">
        <v>4.0</v>
      </c>
      <c r="DA22" s="209">
        <v>1.0</v>
      </c>
      <c r="DB22" s="210">
        <f t="shared" si="38"/>
        <v>5</v>
      </c>
      <c r="DC22" s="228">
        <v>22.0</v>
      </c>
      <c r="DD22" s="224">
        <v>24.0</v>
      </c>
      <c r="DE22" s="210">
        <f t="shared" si="39"/>
        <v>46</v>
      </c>
      <c r="DF22" s="228">
        <v>2.0</v>
      </c>
      <c r="DG22" s="224">
        <v>1.0</v>
      </c>
      <c r="DH22" s="210">
        <f t="shared" si="40"/>
        <v>3</v>
      </c>
      <c r="DI22" s="228">
        <v>223.0</v>
      </c>
      <c r="DJ22" s="224">
        <v>204.0</v>
      </c>
      <c r="DK22" s="214">
        <f t="shared" si="41"/>
        <v>427</v>
      </c>
      <c r="DL22" s="215">
        <f t="shared" ref="DL22:DM22" si="191">SUM(CT22+CW22+CZ22+DC22+DF22+DI22)</f>
        <v>487</v>
      </c>
      <c r="DM22" s="216">
        <f t="shared" si="191"/>
        <v>456</v>
      </c>
      <c r="DN22" s="217">
        <f t="shared" si="43"/>
        <v>943</v>
      </c>
      <c r="DO22" s="218">
        <f t="shared" ref="DO22:DP22" si="192">SUM(CQ22-DL22)</f>
        <v>0</v>
      </c>
      <c r="DP22" s="218">
        <f t="shared" si="192"/>
        <v>0</v>
      </c>
      <c r="DQ22" s="215">
        <f t="shared" si="45"/>
        <v>943</v>
      </c>
      <c r="DR22" s="219">
        <f t="shared" si="46"/>
        <v>943</v>
      </c>
      <c r="DS22" s="220">
        <f t="shared" si="47"/>
        <v>0</v>
      </c>
      <c r="DT22" s="220">
        <f t="shared" si="48"/>
        <v>0</v>
      </c>
      <c r="DU22" s="217">
        <f t="shared" ref="DU22:DV22" si="193">SUM(CN22-CQ22)</f>
        <v>0</v>
      </c>
      <c r="DV22" s="217">
        <f t="shared" si="193"/>
        <v>0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</row>
    <row r="23" ht="19.5" customHeight="1">
      <c r="A23" s="186">
        <v>21.0</v>
      </c>
      <c r="B23" s="230" t="s">
        <v>78</v>
      </c>
      <c r="C23" s="189">
        <v>1544.0</v>
      </c>
      <c r="D23" s="190" t="s">
        <v>57</v>
      </c>
      <c r="E23" s="191" t="s">
        <v>58</v>
      </c>
      <c r="F23" s="222">
        <v>2.0</v>
      </c>
      <c r="G23" s="223">
        <v>53.0</v>
      </c>
      <c r="H23" s="224">
        <v>46.0</v>
      </c>
      <c r="I23" s="195">
        <f t="shared" si="9"/>
        <v>99</v>
      </c>
      <c r="J23" s="222">
        <v>2.0</v>
      </c>
      <c r="K23" s="223">
        <v>46.0</v>
      </c>
      <c r="L23" s="224">
        <v>43.0</v>
      </c>
      <c r="M23" s="195">
        <f t="shared" si="10"/>
        <v>89</v>
      </c>
      <c r="N23" s="222">
        <v>2.0</v>
      </c>
      <c r="O23" s="223">
        <v>43.0</v>
      </c>
      <c r="P23" s="224">
        <v>39.0</v>
      </c>
      <c r="Q23" s="195">
        <f t="shared" si="11"/>
        <v>82</v>
      </c>
      <c r="R23" s="222">
        <v>2.0</v>
      </c>
      <c r="S23" s="223">
        <v>43.0</v>
      </c>
      <c r="T23" s="224">
        <v>41.0</v>
      </c>
      <c r="U23" s="195">
        <f t="shared" si="12"/>
        <v>84</v>
      </c>
      <c r="V23" s="222">
        <v>2.0</v>
      </c>
      <c r="W23" s="223">
        <v>47.0</v>
      </c>
      <c r="X23" s="224">
        <v>39.0</v>
      </c>
      <c r="Y23" s="195">
        <f t="shared" si="13"/>
        <v>86</v>
      </c>
      <c r="Z23" s="200">
        <f t="shared" ref="Z23:AA23" si="194">SUM(G23,K23,O23,S23,W23)</f>
        <v>232</v>
      </c>
      <c r="AA23" s="200">
        <f t="shared" si="194"/>
        <v>208</v>
      </c>
      <c r="AB23" s="195">
        <f t="shared" si="15"/>
        <v>440</v>
      </c>
      <c r="AC23" s="222">
        <v>2.0</v>
      </c>
      <c r="AD23" s="223">
        <v>55.0</v>
      </c>
      <c r="AE23" s="224">
        <v>33.0</v>
      </c>
      <c r="AF23" s="195">
        <f t="shared" si="16"/>
        <v>88</v>
      </c>
      <c r="AG23" s="222">
        <v>2.0</v>
      </c>
      <c r="AH23" s="223">
        <v>43.0</v>
      </c>
      <c r="AI23" s="224">
        <v>42.0</v>
      </c>
      <c r="AJ23" s="195">
        <f t="shared" si="17"/>
        <v>85</v>
      </c>
      <c r="AK23" s="222">
        <v>2.0</v>
      </c>
      <c r="AL23" s="223">
        <v>53.0</v>
      </c>
      <c r="AM23" s="224">
        <v>30.0</v>
      </c>
      <c r="AN23" s="195">
        <f t="shared" si="18"/>
        <v>83</v>
      </c>
      <c r="AO23" s="200">
        <f t="shared" ref="AO23:AP23" si="195">SUM(AD23,AH23,AL23)</f>
        <v>151</v>
      </c>
      <c r="AP23" s="201">
        <f t="shared" si="195"/>
        <v>105</v>
      </c>
      <c r="AQ23" s="195">
        <f t="shared" si="20"/>
        <v>256</v>
      </c>
      <c r="AR23" s="222">
        <v>2.0</v>
      </c>
      <c r="AS23" s="223">
        <v>56.0</v>
      </c>
      <c r="AT23" s="224">
        <v>25.0</v>
      </c>
      <c r="AU23" s="195">
        <f t="shared" si="21"/>
        <v>81</v>
      </c>
      <c r="AV23" s="222">
        <v>2.0</v>
      </c>
      <c r="AW23" s="223">
        <v>38.0</v>
      </c>
      <c r="AX23" s="224">
        <v>40.0</v>
      </c>
      <c r="AY23" s="195">
        <f t="shared" si="22"/>
        <v>78</v>
      </c>
      <c r="AZ23" s="202">
        <f t="shared" si="23"/>
        <v>94</v>
      </c>
      <c r="BA23" s="203">
        <f t="shared" si="24"/>
        <v>65</v>
      </c>
      <c r="BB23" s="195">
        <f t="shared" si="25"/>
        <v>159</v>
      </c>
      <c r="BC23" s="222">
        <v>1.0</v>
      </c>
      <c r="BD23" s="224">
        <v>47.0</v>
      </c>
      <c r="BE23" s="222">
        <v>1.0</v>
      </c>
      <c r="BF23" s="224">
        <v>38.0</v>
      </c>
      <c r="BG23" s="222">
        <v>0.0</v>
      </c>
      <c r="BH23" s="224">
        <v>0.0</v>
      </c>
      <c r="BI23" s="204">
        <f t="shared" si="26"/>
        <v>85</v>
      </c>
      <c r="BJ23" s="223">
        <v>51.0</v>
      </c>
      <c r="BK23" s="224">
        <v>34.0</v>
      </c>
      <c r="BL23" s="204">
        <f t="shared" si="27"/>
        <v>85</v>
      </c>
      <c r="BM23" s="222">
        <v>1.0</v>
      </c>
      <c r="BN23" s="224">
        <v>40.0</v>
      </c>
      <c r="BO23" s="222">
        <v>1.0</v>
      </c>
      <c r="BP23" s="224">
        <v>39.0</v>
      </c>
      <c r="BQ23" s="222">
        <v>0.0</v>
      </c>
      <c r="BR23" s="224">
        <v>0.0</v>
      </c>
      <c r="BS23" s="204">
        <f t="shared" si="28"/>
        <v>79</v>
      </c>
      <c r="BT23" s="223">
        <v>44.0</v>
      </c>
      <c r="BU23" s="224">
        <v>35.0</v>
      </c>
      <c r="BV23" s="204">
        <f t="shared" si="29"/>
        <v>79</v>
      </c>
      <c r="BW23" s="200">
        <f t="shared" ref="BW23:BX23" si="196">SUM(BJ23,BT23)</f>
        <v>95</v>
      </c>
      <c r="BX23" s="201">
        <f t="shared" si="196"/>
        <v>69</v>
      </c>
      <c r="BY23" s="195">
        <f t="shared" si="31"/>
        <v>164</v>
      </c>
      <c r="BZ23" s="227">
        <v>299.0</v>
      </c>
      <c r="CA23" s="224">
        <v>212.0</v>
      </c>
      <c r="CB23" s="227">
        <v>48.0</v>
      </c>
      <c r="CC23" s="224">
        <v>45.0</v>
      </c>
      <c r="CD23" s="227">
        <v>59.0</v>
      </c>
      <c r="CE23" s="224">
        <v>51.0</v>
      </c>
      <c r="CF23" s="227">
        <v>3.0</v>
      </c>
      <c r="CG23" s="224">
        <v>0.0</v>
      </c>
      <c r="CH23" s="227">
        <v>113.0</v>
      </c>
      <c r="CI23" s="224">
        <v>94.0</v>
      </c>
      <c r="CJ23" s="227">
        <v>50.0</v>
      </c>
      <c r="CK23" s="224">
        <v>42.0</v>
      </c>
      <c r="CL23" s="227">
        <v>0.0</v>
      </c>
      <c r="CM23" s="224">
        <v>3.0</v>
      </c>
      <c r="CN23" s="206">
        <f t="shared" ref="CN23:CO23" si="197">SUM(BZ23,CB23,CD23,CF23,CH23,CJ23,CL23)</f>
        <v>572</v>
      </c>
      <c r="CO23" s="206">
        <f t="shared" si="197"/>
        <v>447</v>
      </c>
      <c r="CP23" s="206">
        <f t="shared" si="33"/>
        <v>1019</v>
      </c>
      <c r="CQ23" s="207">
        <f t="shared" ref="CQ23:CR23" si="198">SUM(Z23,AO23,AZ23,BW23)</f>
        <v>572</v>
      </c>
      <c r="CR23" s="207">
        <f t="shared" si="198"/>
        <v>447</v>
      </c>
      <c r="CS23" s="185">
        <f t="shared" si="35"/>
        <v>1019</v>
      </c>
      <c r="CT23" s="228">
        <v>262.0</v>
      </c>
      <c r="CU23" s="229">
        <v>189.0</v>
      </c>
      <c r="CV23" s="210">
        <f t="shared" si="36"/>
        <v>451</v>
      </c>
      <c r="CW23" s="228">
        <v>32.0</v>
      </c>
      <c r="CX23" s="224">
        <v>18.0</v>
      </c>
      <c r="CY23" s="210">
        <f t="shared" si="37"/>
        <v>50</v>
      </c>
      <c r="CZ23" s="228">
        <v>10.0</v>
      </c>
      <c r="DA23" s="209">
        <v>8.0</v>
      </c>
      <c r="DB23" s="210">
        <f t="shared" si="38"/>
        <v>18</v>
      </c>
      <c r="DC23" s="228">
        <v>106.0</v>
      </c>
      <c r="DD23" s="224">
        <v>87.0</v>
      </c>
      <c r="DE23" s="210">
        <f t="shared" si="39"/>
        <v>193</v>
      </c>
      <c r="DF23" s="228">
        <v>7.0</v>
      </c>
      <c r="DG23" s="224">
        <v>5.0</v>
      </c>
      <c r="DH23" s="210">
        <f t="shared" si="40"/>
        <v>12</v>
      </c>
      <c r="DI23" s="228">
        <v>155.0</v>
      </c>
      <c r="DJ23" s="224">
        <v>140.0</v>
      </c>
      <c r="DK23" s="214">
        <f t="shared" si="41"/>
        <v>295</v>
      </c>
      <c r="DL23" s="215">
        <f t="shared" ref="DL23:DM23" si="199">SUM(CT23+CW23+CZ23+DC23+DF23+DI23)</f>
        <v>572</v>
      </c>
      <c r="DM23" s="216">
        <f t="shared" si="199"/>
        <v>447</v>
      </c>
      <c r="DN23" s="217">
        <f t="shared" si="43"/>
        <v>1019</v>
      </c>
      <c r="DO23" s="218">
        <f t="shared" ref="DO23:DP23" si="200">SUM(CQ23-DL23)</f>
        <v>0</v>
      </c>
      <c r="DP23" s="218">
        <f t="shared" si="200"/>
        <v>0</v>
      </c>
      <c r="DQ23" s="215">
        <f t="shared" si="45"/>
        <v>1019</v>
      </c>
      <c r="DR23" s="219">
        <f t="shared" si="46"/>
        <v>1019</v>
      </c>
      <c r="DS23" s="220">
        <f t="shared" si="47"/>
        <v>0</v>
      </c>
      <c r="DT23" s="220">
        <f t="shared" si="48"/>
        <v>0</v>
      </c>
      <c r="DU23" s="217">
        <f t="shared" ref="DU23:DV23" si="201">SUM(CN23-CQ23)</f>
        <v>0</v>
      </c>
      <c r="DV23" s="217">
        <f t="shared" si="201"/>
        <v>0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</row>
    <row r="24" ht="19.5" customHeight="1">
      <c r="A24" s="186">
        <v>22.0</v>
      </c>
      <c r="B24" s="288" t="s">
        <v>79</v>
      </c>
      <c r="C24" s="244">
        <v>1544.0</v>
      </c>
      <c r="D24" s="245" t="s">
        <v>57</v>
      </c>
      <c r="E24" s="246" t="s">
        <v>58</v>
      </c>
      <c r="F24" s="247">
        <v>2.0</v>
      </c>
      <c r="G24" s="248">
        <v>43.0</v>
      </c>
      <c r="H24" s="249">
        <v>44.0</v>
      </c>
      <c r="I24" s="195">
        <f t="shared" si="9"/>
        <v>87</v>
      </c>
      <c r="J24" s="247">
        <v>2.0</v>
      </c>
      <c r="K24" s="248">
        <v>50.0</v>
      </c>
      <c r="L24" s="249">
        <v>41.0</v>
      </c>
      <c r="M24" s="195">
        <f t="shared" si="10"/>
        <v>91</v>
      </c>
      <c r="N24" s="247">
        <v>2.0</v>
      </c>
      <c r="O24" s="248">
        <v>51.0</v>
      </c>
      <c r="P24" s="249">
        <v>39.0</v>
      </c>
      <c r="Q24" s="195">
        <f t="shared" si="11"/>
        <v>90</v>
      </c>
      <c r="R24" s="247">
        <v>2.0</v>
      </c>
      <c r="S24" s="248">
        <v>47.0</v>
      </c>
      <c r="T24" s="249">
        <v>42.0</v>
      </c>
      <c r="U24" s="195">
        <f t="shared" si="12"/>
        <v>89</v>
      </c>
      <c r="V24" s="247">
        <v>2.0</v>
      </c>
      <c r="W24" s="248">
        <v>47.0</v>
      </c>
      <c r="X24" s="249">
        <v>38.0</v>
      </c>
      <c r="Y24" s="195">
        <f t="shared" si="13"/>
        <v>85</v>
      </c>
      <c r="Z24" s="200">
        <f t="shared" ref="Z24:AA24" si="202">SUM(G24,K24,O24,S24,W24)</f>
        <v>238</v>
      </c>
      <c r="AA24" s="200">
        <f t="shared" si="202"/>
        <v>204</v>
      </c>
      <c r="AB24" s="195">
        <f t="shared" si="15"/>
        <v>442</v>
      </c>
      <c r="AC24" s="247">
        <v>2.0</v>
      </c>
      <c r="AD24" s="248">
        <v>45.0</v>
      </c>
      <c r="AE24" s="249">
        <v>34.0</v>
      </c>
      <c r="AF24" s="195">
        <f t="shared" si="16"/>
        <v>79</v>
      </c>
      <c r="AG24" s="247">
        <v>2.0</v>
      </c>
      <c r="AH24" s="248">
        <v>39.0</v>
      </c>
      <c r="AI24" s="249">
        <v>50.0</v>
      </c>
      <c r="AJ24" s="195">
        <f t="shared" si="17"/>
        <v>89</v>
      </c>
      <c r="AK24" s="247">
        <v>2.0</v>
      </c>
      <c r="AL24" s="248">
        <v>44.0</v>
      </c>
      <c r="AM24" s="249">
        <v>44.0</v>
      </c>
      <c r="AN24" s="195">
        <f t="shared" si="18"/>
        <v>88</v>
      </c>
      <c r="AO24" s="200">
        <f t="shared" ref="AO24:AP24" si="203">SUM(AD24,AH24,AL24)</f>
        <v>128</v>
      </c>
      <c r="AP24" s="201">
        <f t="shared" si="203"/>
        <v>128</v>
      </c>
      <c r="AQ24" s="195">
        <f t="shared" si="20"/>
        <v>256</v>
      </c>
      <c r="AR24" s="247">
        <v>2.0</v>
      </c>
      <c r="AS24" s="248">
        <v>50.0</v>
      </c>
      <c r="AT24" s="249">
        <v>28.0</v>
      </c>
      <c r="AU24" s="195">
        <f t="shared" si="21"/>
        <v>78</v>
      </c>
      <c r="AV24" s="247">
        <v>2.0</v>
      </c>
      <c r="AW24" s="248">
        <v>47.0</v>
      </c>
      <c r="AX24" s="249">
        <v>33.0</v>
      </c>
      <c r="AY24" s="195">
        <f t="shared" si="22"/>
        <v>80</v>
      </c>
      <c r="AZ24" s="202">
        <f t="shared" si="23"/>
        <v>97</v>
      </c>
      <c r="BA24" s="203">
        <f t="shared" si="24"/>
        <v>61</v>
      </c>
      <c r="BB24" s="195">
        <f t="shared" si="25"/>
        <v>158</v>
      </c>
      <c r="BC24" s="247">
        <v>1.0</v>
      </c>
      <c r="BD24" s="249">
        <v>42.0</v>
      </c>
      <c r="BE24" s="247">
        <v>1.0</v>
      </c>
      <c r="BF24" s="249">
        <v>41.0</v>
      </c>
      <c r="BG24" s="247">
        <v>0.0</v>
      </c>
      <c r="BH24" s="249">
        <v>0.0</v>
      </c>
      <c r="BI24" s="204">
        <f t="shared" si="26"/>
        <v>83</v>
      </c>
      <c r="BJ24" s="248">
        <v>39.0</v>
      </c>
      <c r="BK24" s="249">
        <v>44.0</v>
      </c>
      <c r="BL24" s="204">
        <f t="shared" si="27"/>
        <v>83</v>
      </c>
      <c r="BM24" s="247">
        <v>1.0</v>
      </c>
      <c r="BN24" s="249">
        <v>37.0</v>
      </c>
      <c r="BO24" s="247">
        <v>1.0</v>
      </c>
      <c r="BP24" s="249">
        <v>33.0</v>
      </c>
      <c r="BQ24" s="247">
        <v>0.0</v>
      </c>
      <c r="BR24" s="249">
        <v>0.0</v>
      </c>
      <c r="BS24" s="204">
        <f t="shared" si="28"/>
        <v>70</v>
      </c>
      <c r="BT24" s="248">
        <v>34.0</v>
      </c>
      <c r="BU24" s="249">
        <v>36.0</v>
      </c>
      <c r="BV24" s="204">
        <f t="shared" si="29"/>
        <v>70</v>
      </c>
      <c r="BW24" s="200">
        <f t="shared" ref="BW24:BX24" si="204">SUM(BJ24,BT24)</f>
        <v>73</v>
      </c>
      <c r="BX24" s="201">
        <f t="shared" si="204"/>
        <v>80</v>
      </c>
      <c r="BY24" s="195">
        <f t="shared" si="31"/>
        <v>153</v>
      </c>
      <c r="BZ24" s="250">
        <v>283.0</v>
      </c>
      <c r="CA24" s="249">
        <v>242.0</v>
      </c>
      <c r="CB24" s="250">
        <v>75.0</v>
      </c>
      <c r="CC24" s="249">
        <v>67.0</v>
      </c>
      <c r="CD24" s="250">
        <v>60.0</v>
      </c>
      <c r="CE24" s="249">
        <v>41.0</v>
      </c>
      <c r="CF24" s="250">
        <v>1.0</v>
      </c>
      <c r="CG24" s="249">
        <v>3.0</v>
      </c>
      <c r="CH24" s="250">
        <v>75.0</v>
      </c>
      <c r="CI24" s="249">
        <v>79.0</v>
      </c>
      <c r="CJ24" s="250">
        <v>35.0</v>
      </c>
      <c r="CK24" s="249">
        <v>39.0</v>
      </c>
      <c r="CL24" s="250">
        <v>7.0</v>
      </c>
      <c r="CM24" s="249">
        <v>2.0</v>
      </c>
      <c r="CN24" s="206">
        <f t="shared" ref="CN24:CO24" si="205">SUM(BZ24,CB24,CD24,CF24,CH24,CJ24,CL24)</f>
        <v>536</v>
      </c>
      <c r="CO24" s="206">
        <f t="shared" si="205"/>
        <v>473</v>
      </c>
      <c r="CP24" s="206">
        <f t="shared" si="33"/>
        <v>1009</v>
      </c>
      <c r="CQ24" s="207">
        <f t="shared" ref="CQ24:CR24" si="206">SUM(Z24,AO24,AZ24,BW24)</f>
        <v>536</v>
      </c>
      <c r="CR24" s="207">
        <f t="shared" si="206"/>
        <v>473</v>
      </c>
      <c r="CS24" s="185">
        <f t="shared" si="35"/>
        <v>1009</v>
      </c>
      <c r="CT24" s="246">
        <v>396.0</v>
      </c>
      <c r="CU24" s="229">
        <v>321.0</v>
      </c>
      <c r="CV24" s="210">
        <f t="shared" si="36"/>
        <v>717</v>
      </c>
      <c r="CW24" s="289">
        <v>16.0</v>
      </c>
      <c r="CX24" s="290">
        <v>18.0</v>
      </c>
      <c r="CY24" s="210">
        <f t="shared" si="37"/>
        <v>34</v>
      </c>
      <c r="CZ24" s="246">
        <v>6.0</v>
      </c>
      <c r="DA24" s="209">
        <v>4.0</v>
      </c>
      <c r="DB24" s="210">
        <f t="shared" si="38"/>
        <v>10</v>
      </c>
      <c r="DC24" s="246">
        <v>21.0</v>
      </c>
      <c r="DD24" s="251">
        <v>32.0</v>
      </c>
      <c r="DE24" s="210">
        <f t="shared" si="39"/>
        <v>53</v>
      </c>
      <c r="DF24" s="246">
        <v>10.0</v>
      </c>
      <c r="DG24" s="251">
        <v>3.0</v>
      </c>
      <c r="DH24" s="210">
        <f t="shared" si="40"/>
        <v>13</v>
      </c>
      <c r="DI24" s="246">
        <v>87.0</v>
      </c>
      <c r="DJ24" s="251">
        <v>95.0</v>
      </c>
      <c r="DK24" s="214">
        <f t="shared" si="41"/>
        <v>182</v>
      </c>
      <c r="DL24" s="215">
        <f t="shared" ref="DL24:DM24" si="207">SUM(CT24+CW24+CZ24+DC24+DF24+DI24)</f>
        <v>536</v>
      </c>
      <c r="DM24" s="216">
        <f t="shared" si="207"/>
        <v>473</v>
      </c>
      <c r="DN24" s="217">
        <f t="shared" si="43"/>
        <v>1009</v>
      </c>
      <c r="DO24" s="218">
        <f t="shared" ref="DO24:DP24" si="208">SUM(CQ24-DL24)</f>
        <v>0</v>
      </c>
      <c r="DP24" s="218">
        <f t="shared" si="208"/>
        <v>0</v>
      </c>
      <c r="DQ24" s="215">
        <f t="shared" si="45"/>
        <v>1009</v>
      </c>
      <c r="DR24" s="219">
        <f t="shared" si="46"/>
        <v>1009</v>
      </c>
      <c r="DS24" s="220">
        <f t="shared" si="47"/>
        <v>0</v>
      </c>
      <c r="DT24" s="220">
        <f t="shared" si="48"/>
        <v>0</v>
      </c>
      <c r="DU24" s="217">
        <f t="shared" ref="DU24:DV24" si="209">SUM(CN24-CQ24)</f>
        <v>0</v>
      </c>
      <c r="DV24" s="217">
        <f t="shared" si="209"/>
        <v>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</row>
    <row r="25" ht="19.5" customHeight="1">
      <c r="A25" s="186">
        <v>23.0</v>
      </c>
      <c r="B25" s="230" t="s">
        <v>80</v>
      </c>
      <c r="C25" s="189">
        <v>1568.0</v>
      </c>
      <c r="D25" s="190" t="s">
        <v>57</v>
      </c>
      <c r="E25" s="191" t="s">
        <v>58</v>
      </c>
      <c r="F25" s="222">
        <v>2.0</v>
      </c>
      <c r="G25" s="223">
        <v>44.0</v>
      </c>
      <c r="H25" s="224">
        <v>41.0</v>
      </c>
      <c r="I25" s="195">
        <f t="shared" si="9"/>
        <v>85</v>
      </c>
      <c r="J25" s="222">
        <v>2.0</v>
      </c>
      <c r="K25" s="223">
        <v>47.0</v>
      </c>
      <c r="L25" s="224">
        <v>41.0</v>
      </c>
      <c r="M25" s="195">
        <f t="shared" si="10"/>
        <v>88</v>
      </c>
      <c r="N25" s="222">
        <v>2.0</v>
      </c>
      <c r="O25" s="223">
        <v>43.0</v>
      </c>
      <c r="P25" s="224">
        <v>40.0</v>
      </c>
      <c r="Q25" s="195">
        <f t="shared" si="11"/>
        <v>83</v>
      </c>
      <c r="R25" s="222">
        <v>2.0</v>
      </c>
      <c r="S25" s="223">
        <v>45.0</v>
      </c>
      <c r="T25" s="224">
        <v>42.0</v>
      </c>
      <c r="U25" s="195">
        <f t="shared" si="12"/>
        <v>87</v>
      </c>
      <c r="V25" s="222">
        <v>2.0</v>
      </c>
      <c r="W25" s="223">
        <v>45.0</v>
      </c>
      <c r="X25" s="224">
        <v>40.0</v>
      </c>
      <c r="Y25" s="195">
        <f t="shared" si="13"/>
        <v>85</v>
      </c>
      <c r="Z25" s="200">
        <f t="shared" ref="Z25:AA25" si="210">SUM(G25,K25,O25,S25,W25)</f>
        <v>224</v>
      </c>
      <c r="AA25" s="200">
        <f t="shared" si="210"/>
        <v>204</v>
      </c>
      <c r="AB25" s="195">
        <f t="shared" si="15"/>
        <v>428</v>
      </c>
      <c r="AC25" s="222">
        <v>2.0</v>
      </c>
      <c r="AD25" s="223">
        <v>52.0</v>
      </c>
      <c r="AE25" s="224">
        <v>33.0</v>
      </c>
      <c r="AF25" s="195">
        <f t="shared" si="16"/>
        <v>85</v>
      </c>
      <c r="AG25" s="222">
        <v>2.0</v>
      </c>
      <c r="AH25" s="223">
        <v>40.0</v>
      </c>
      <c r="AI25" s="224">
        <v>40.0</v>
      </c>
      <c r="AJ25" s="195">
        <f t="shared" si="17"/>
        <v>80</v>
      </c>
      <c r="AK25" s="222">
        <v>2.0</v>
      </c>
      <c r="AL25" s="223">
        <v>40.0</v>
      </c>
      <c r="AM25" s="224">
        <v>45.0</v>
      </c>
      <c r="AN25" s="195">
        <f t="shared" si="18"/>
        <v>85</v>
      </c>
      <c r="AO25" s="200">
        <f t="shared" ref="AO25:AP25" si="211">SUM(AD25,AH25,AL25)</f>
        <v>132</v>
      </c>
      <c r="AP25" s="201">
        <f t="shared" si="211"/>
        <v>118</v>
      </c>
      <c r="AQ25" s="195">
        <f t="shared" si="20"/>
        <v>250</v>
      </c>
      <c r="AR25" s="222">
        <v>2.0</v>
      </c>
      <c r="AS25" s="223">
        <v>50.0</v>
      </c>
      <c r="AT25" s="224">
        <v>32.0</v>
      </c>
      <c r="AU25" s="195">
        <f t="shared" si="21"/>
        <v>82</v>
      </c>
      <c r="AV25" s="222">
        <v>2.0</v>
      </c>
      <c r="AW25" s="223">
        <v>46.0</v>
      </c>
      <c r="AX25" s="224">
        <v>35.0</v>
      </c>
      <c r="AY25" s="195">
        <f t="shared" si="22"/>
        <v>81</v>
      </c>
      <c r="AZ25" s="202">
        <f t="shared" si="23"/>
        <v>96</v>
      </c>
      <c r="BA25" s="203">
        <f t="shared" si="24"/>
        <v>67</v>
      </c>
      <c r="BB25" s="195">
        <f t="shared" si="25"/>
        <v>163</v>
      </c>
      <c r="BC25" s="222">
        <v>1.0</v>
      </c>
      <c r="BD25" s="224">
        <v>47.0</v>
      </c>
      <c r="BE25" s="222">
        <v>1.0</v>
      </c>
      <c r="BF25" s="224">
        <v>41.0</v>
      </c>
      <c r="BG25" s="222">
        <v>0.0</v>
      </c>
      <c r="BH25" s="224">
        <v>0.0</v>
      </c>
      <c r="BI25" s="204">
        <f t="shared" si="26"/>
        <v>88</v>
      </c>
      <c r="BJ25" s="223">
        <v>42.0</v>
      </c>
      <c r="BK25" s="224">
        <v>46.0</v>
      </c>
      <c r="BL25" s="204">
        <f t="shared" si="27"/>
        <v>88</v>
      </c>
      <c r="BM25" s="222">
        <v>1.0</v>
      </c>
      <c r="BN25" s="224">
        <v>43.0</v>
      </c>
      <c r="BO25" s="222">
        <v>1.0</v>
      </c>
      <c r="BP25" s="224">
        <v>40.0</v>
      </c>
      <c r="BQ25" s="222">
        <v>0.0</v>
      </c>
      <c r="BR25" s="224">
        <v>0.0</v>
      </c>
      <c r="BS25" s="204">
        <f t="shared" si="28"/>
        <v>83</v>
      </c>
      <c r="BT25" s="223">
        <v>49.0</v>
      </c>
      <c r="BU25" s="224">
        <v>34.0</v>
      </c>
      <c r="BV25" s="204">
        <f t="shared" si="29"/>
        <v>83</v>
      </c>
      <c r="BW25" s="200">
        <f t="shared" ref="BW25:BX25" si="212">SUM(BJ25,BT25)</f>
        <v>91</v>
      </c>
      <c r="BX25" s="201">
        <f t="shared" si="212"/>
        <v>80</v>
      </c>
      <c r="BY25" s="195">
        <f t="shared" si="31"/>
        <v>171</v>
      </c>
      <c r="BZ25" s="227">
        <v>296.0</v>
      </c>
      <c r="CA25" s="224">
        <v>257.0</v>
      </c>
      <c r="CB25" s="227">
        <v>60.0</v>
      </c>
      <c r="CC25" s="224">
        <v>54.0</v>
      </c>
      <c r="CD25" s="227">
        <v>30.0</v>
      </c>
      <c r="CE25" s="224">
        <v>23.0</v>
      </c>
      <c r="CF25" s="227">
        <v>4.0</v>
      </c>
      <c r="CG25" s="224">
        <v>0.0</v>
      </c>
      <c r="CH25" s="227">
        <v>94.0</v>
      </c>
      <c r="CI25" s="224">
        <v>65.0</v>
      </c>
      <c r="CJ25" s="227">
        <v>45.0</v>
      </c>
      <c r="CK25" s="224">
        <v>54.0</v>
      </c>
      <c r="CL25" s="227">
        <v>14.0</v>
      </c>
      <c r="CM25" s="224">
        <v>16.0</v>
      </c>
      <c r="CN25" s="206">
        <f t="shared" ref="CN25:CO25" si="213">SUM(BZ25,CB25,CD25,CF25,CH25,CJ25,CL25)</f>
        <v>543</v>
      </c>
      <c r="CO25" s="206">
        <f t="shared" si="213"/>
        <v>469</v>
      </c>
      <c r="CP25" s="206">
        <f t="shared" si="33"/>
        <v>1012</v>
      </c>
      <c r="CQ25" s="207">
        <f t="shared" ref="CQ25:CR25" si="214">SUM(Z25,AO25,AZ25,BW25)</f>
        <v>543</v>
      </c>
      <c r="CR25" s="207">
        <f t="shared" si="214"/>
        <v>469</v>
      </c>
      <c r="CS25" s="185">
        <f t="shared" si="35"/>
        <v>1012</v>
      </c>
      <c r="CT25" s="228">
        <v>347.0</v>
      </c>
      <c r="CU25" s="229">
        <v>287.0</v>
      </c>
      <c r="CV25" s="210">
        <f t="shared" si="36"/>
        <v>634</v>
      </c>
      <c r="CW25" s="228">
        <v>10.0</v>
      </c>
      <c r="CX25" s="224">
        <v>15.0</v>
      </c>
      <c r="CY25" s="210">
        <f t="shared" si="37"/>
        <v>25</v>
      </c>
      <c r="CZ25" s="228">
        <v>0.0</v>
      </c>
      <c r="DA25" s="209">
        <v>1.0</v>
      </c>
      <c r="DB25" s="210">
        <f t="shared" si="38"/>
        <v>1</v>
      </c>
      <c r="DC25" s="228">
        <v>41.0</v>
      </c>
      <c r="DD25" s="224">
        <v>36.0</v>
      </c>
      <c r="DE25" s="210">
        <f t="shared" si="39"/>
        <v>77</v>
      </c>
      <c r="DF25" s="228">
        <v>3.0</v>
      </c>
      <c r="DG25" s="224">
        <v>5.0</v>
      </c>
      <c r="DH25" s="210">
        <f t="shared" si="40"/>
        <v>8</v>
      </c>
      <c r="DI25" s="228">
        <v>142.0</v>
      </c>
      <c r="DJ25" s="224">
        <v>125.0</v>
      </c>
      <c r="DK25" s="214">
        <f t="shared" si="41"/>
        <v>267</v>
      </c>
      <c r="DL25" s="215">
        <f t="shared" ref="DL25:DM25" si="215">SUM(CT25+CW25+CZ25+DC25+DF25+DI25)</f>
        <v>543</v>
      </c>
      <c r="DM25" s="216">
        <f t="shared" si="215"/>
        <v>469</v>
      </c>
      <c r="DN25" s="217">
        <f t="shared" si="43"/>
        <v>1012</v>
      </c>
      <c r="DO25" s="218">
        <f t="shared" ref="DO25:DP25" si="216">SUM(CQ25-DL25)</f>
        <v>0</v>
      </c>
      <c r="DP25" s="218">
        <f t="shared" si="216"/>
        <v>0</v>
      </c>
      <c r="DQ25" s="215">
        <f t="shared" si="45"/>
        <v>1012</v>
      </c>
      <c r="DR25" s="219">
        <f t="shared" si="46"/>
        <v>1012</v>
      </c>
      <c r="DS25" s="220">
        <f t="shared" si="47"/>
        <v>0</v>
      </c>
      <c r="DT25" s="220">
        <f t="shared" si="48"/>
        <v>0</v>
      </c>
      <c r="DU25" s="217">
        <f t="shared" ref="DU25:DV25" si="217">SUM(CN25-CQ25)</f>
        <v>0</v>
      </c>
      <c r="DV25" s="217">
        <f t="shared" si="217"/>
        <v>0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</row>
    <row r="26" ht="19.5" customHeight="1">
      <c r="A26" s="186">
        <v>24.0</v>
      </c>
      <c r="B26" s="230" t="s">
        <v>81</v>
      </c>
      <c r="C26" s="189">
        <v>1571.0</v>
      </c>
      <c r="D26" s="190" t="s">
        <v>57</v>
      </c>
      <c r="E26" s="191" t="s">
        <v>58</v>
      </c>
      <c r="F26" s="222">
        <v>2.0</v>
      </c>
      <c r="G26" s="223">
        <v>46.0</v>
      </c>
      <c r="H26" s="224">
        <v>43.0</v>
      </c>
      <c r="I26" s="195">
        <f t="shared" si="9"/>
        <v>89</v>
      </c>
      <c r="J26" s="222">
        <v>1.0</v>
      </c>
      <c r="K26" s="223">
        <v>25.0</v>
      </c>
      <c r="L26" s="224">
        <v>20.0</v>
      </c>
      <c r="M26" s="195">
        <f t="shared" si="10"/>
        <v>45</v>
      </c>
      <c r="N26" s="222">
        <v>1.0</v>
      </c>
      <c r="O26" s="223">
        <v>21.0</v>
      </c>
      <c r="P26" s="224">
        <v>23.0</v>
      </c>
      <c r="Q26" s="195">
        <f t="shared" si="11"/>
        <v>44</v>
      </c>
      <c r="R26" s="222">
        <v>1.0</v>
      </c>
      <c r="S26" s="223">
        <v>21.0</v>
      </c>
      <c r="T26" s="224">
        <v>21.0</v>
      </c>
      <c r="U26" s="195">
        <f t="shared" si="12"/>
        <v>42</v>
      </c>
      <c r="V26" s="222">
        <v>1.0</v>
      </c>
      <c r="W26" s="223">
        <v>31.0</v>
      </c>
      <c r="X26" s="224">
        <v>13.0</v>
      </c>
      <c r="Y26" s="195">
        <f t="shared" si="13"/>
        <v>44</v>
      </c>
      <c r="Z26" s="200">
        <f t="shared" ref="Z26:AA26" si="218">SUM(G26,K26,O26,S26,W26)</f>
        <v>144</v>
      </c>
      <c r="AA26" s="200">
        <f t="shared" si="218"/>
        <v>120</v>
      </c>
      <c r="AB26" s="195">
        <f t="shared" si="15"/>
        <v>264</v>
      </c>
      <c r="AC26" s="222">
        <v>1.0</v>
      </c>
      <c r="AD26" s="223">
        <v>19.0</v>
      </c>
      <c r="AE26" s="224">
        <v>19.0</v>
      </c>
      <c r="AF26" s="195">
        <f t="shared" si="16"/>
        <v>38</v>
      </c>
      <c r="AG26" s="222">
        <v>1.0</v>
      </c>
      <c r="AH26" s="223">
        <v>17.0</v>
      </c>
      <c r="AI26" s="224">
        <v>24.0</v>
      </c>
      <c r="AJ26" s="195">
        <f t="shared" si="17"/>
        <v>41</v>
      </c>
      <c r="AK26" s="222">
        <v>1.0</v>
      </c>
      <c r="AL26" s="223">
        <v>28.0</v>
      </c>
      <c r="AM26" s="224">
        <v>17.0</v>
      </c>
      <c r="AN26" s="195">
        <f t="shared" si="18"/>
        <v>45</v>
      </c>
      <c r="AO26" s="200">
        <f t="shared" ref="AO26:AP26" si="219">SUM(AD26,AH26,AL26)</f>
        <v>64</v>
      </c>
      <c r="AP26" s="201">
        <f t="shared" si="219"/>
        <v>60</v>
      </c>
      <c r="AQ26" s="195">
        <f t="shared" si="20"/>
        <v>124</v>
      </c>
      <c r="AR26" s="222">
        <v>1.0</v>
      </c>
      <c r="AS26" s="223">
        <v>22.0</v>
      </c>
      <c r="AT26" s="224">
        <v>21.0</v>
      </c>
      <c r="AU26" s="195">
        <f t="shared" si="21"/>
        <v>43</v>
      </c>
      <c r="AV26" s="222">
        <v>1.0</v>
      </c>
      <c r="AW26" s="223">
        <v>28.0</v>
      </c>
      <c r="AX26" s="224">
        <v>16.0</v>
      </c>
      <c r="AY26" s="195">
        <f t="shared" si="22"/>
        <v>44</v>
      </c>
      <c r="AZ26" s="202">
        <f t="shared" si="23"/>
        <v>50</v>
      </c>
      <c r="BA26" s="203">
        <f t="shared" si="24"/>
        <v>37</v>
      </c>
      <c r="BB26" s="195">
        <f t="shared" si="25"/>
        <v>87</v>
      </c>
      <c r="BC26" s="222">
        <v>1.0</v>
      </c>
      <c r="BD26" s="224">
        <v>44.0</v>
      </c>
      <c r="BE26" s="222">
        <v>0.0</v>
      </c>
      <c r="BF26" s="224">
        <v>0.0</v>
      </c>
      <c r="BG26" s="222">
        <v>0.0</v>
      </c>
      <c r="BH26" s="224">
        <v>0.0</v>
      </c>
      <c r="BI26" s="204">
        <f t="shared" si="26"/>
        <v>44</v>
      </c>
      <c r="BJ26" s="223">
        <v>17.0</v>
      </c>
      <c r="BK26" s="224">
        <v>27.0</v>
      </c>
      <c r="BL26" s="204">
        <f t="shared" si="27"/>
        <v>44</v>
      </c>
      <c r="BM26" s="222">
        <v>1.0</v>
      </c>
      <c r="BN26" s="224">
        <v>39.0</v>
      </c>
      <c r="BO26" s="222">
        <v>0.0</v>
      </c>
      <c r="BP26" s="224">
        <v>0.0</v>
      </c>
      <c r="BQ26" s="222">
        <v>0.0</v>
      </c>
      <c r="BR26" s="224">
        <v>0.0</v>
      </c>
      <c r="BS26" s="204">
        <f t="shared" si="28"/>
        <v>39</v>
      </c>
      <c r="BT26" s="223">
        <v>15.0</v>
      </c>
      <c r="BU26" s="224">
        <v>24.0</v>
      </c>
      <c r="BV26" s="204">
        <f t="shared" si="29"/>
        <v>39</v>
      </c>
      <c r="BW26" s="200">
        <f t="shared" ref="BW26:BX26" si="220">SUM(BJ26,BT26)</f>
        <v>32</v>
      </c>
      <c r="BX26" s="201">
        <f t="shared" si="220"/>
        <v>51</v>
      </c>
      <c r="BY26" s="195">
        <f t="shared" si="31"/>
        <v>83</v>
      </c>
      <c r="BZ26" s="227">
        <v>122.0</v>
      </c>
      <c r="CA26" s="224">
        <v>125.0</v>
      </c>
      <c r="CB26" s="227">
        <v>41.0</v>
      </c>
      <c r="CC26" s="224">
        <v>43.0</v>
      </c>
      <c r="CD26" s="227">
        <v>56.0</v>
      </c>
      <c r="CE26" s="224">
        <v>32.0</v>
      </c>
      <c r="CF26" s="227">
        <v>0.0</v>
      </c>
      <c r="CG26" s="224">
        <v>1.0</v>
      </c>
      <c r="CH26" s="227">
        <v>69.0</v>
      </c>
      <c r="CI26" s="224">
        <v>64.0</v>
      </c>
      <c r="CJ26" s="227">
        <v>2.0</v>
      </c>
      <c r="CK26" s="224">
        <v>3.0</v>
      </c>
      <c r="CL26" s="227">
        <v>0.0</v>
      </c>
      <c r="CM26" s="224">
        <v>0.0</v>
      </c>
      <c r="CN26" s="206">
        <f t="shared" ref="CN26:CO26" si="221">SUM(BZ26,CB26,CD26,CF26,CH26,CJ26,CL26)</f>
        <v>290</v>
      </c>
      <c r="CO26" s="206">
        <f t="shared" si="221"/>
        <v>268</v>
      </c>
      <c r="CP26" s="206">
        <f t="shared" si="33"/>
        <v>558</v>
      </c>
      <c r="CQ26" s="207">
        <f t="shared" ref="CQ26:CR26" si="222">SUM(Z26,AO26,AZ26,BW26)</f>
        <v>290</v>
      </c>
      <c r="CR26" s="207">
        <f t="shared" si="222"/>
        <v>268</v>
      </c>
      <c r="CS26" s="185">
        <f t="shared" si="35"/>
        <v>558</v>
      </c>
      <c r="CT26" s="228">
        <v>188.0</v>
      </c>
      <c r="CU26" s="229">
        <v>172.0</v>
      </c>
      <c r="CV26" s="210">
        <f t="shared" si="36"/>
        <v>360</v>
      </c>
      <c r="CW26" s="228">
        <v>17.0</v>
      </c>
      <c r="CX26" s="224">
        <v>15.0</v>
      </c>
      <c r="CY26" s="210">
        <f t="shared" si="37"/>
        <v>32</v>
      </c>
      <c r="CZ26" s="228">
        <v>4.0</v>
      </c>
      <c r="DA26" s="209">
        <v>2.0</v>
      </c>
      <c r="DB26" s="210">
        <f t="shared" si="38"/>
        <v>6</v>
      </c>
      <c r="DC26" s="228">
        <v>15.0</v>
      </c>
      <c r="DD26" s="224">
        <v>15.0</v>
      </c>
      <c r="DE26" s="210">
        <f t="shared" si="39"/>
        <v>30</v>
      </c>
      <c r="DF26" s="228">
        <v>5.0</v>
      </c>
      <c r="DG26" s="224">
        <v>10.0</v>
      </c>
      <c r="DH26" s="210">
        <f t="shared" si="40"/>
        <v>15</v>
      </c>
      <c r="DI26" s="228">
        <v>61.0</v>
      </c>
      <c r="DJ26" s="224">
        <v>54.0</v>
      </c>
      <c r="DK26" s="214">
        <f t="shared" si="41"/>
        <v>115</v>
      </c>
      <c r="DL26" s="215">
        <f t="shared" ref="DL26:DM26" si="223">SUM(CT26+CW26+CZ26+DC26+DF26+DI26)</f>
        <v>290</v>
      </c>
      <c r="DM26" s="216">
        <f t="shared" si="223"/>
        <v>268</v>
      </c>
      <c r="DN26" s="217">
        <f t="shared" si="43"/>
        <v>558</v>
      </c>
      <c r="DO26" s="218">
        <f t="shared" ref="DO26:DP26" si="224">SUM(CQ26-DL26)</f>
        <v>0</v>
      </c>
      <c r="DP26" s="218">
        <f t="shared" si="224"/>
        <v>0</v>
      </c>
      <c r="DQ26" s="215">
        <f t="shared" si="45"/>
        <v>558</v>
      </c>
      <c r="DR26" s="219">
        <f t="shared" si="46"/>
        <v>558</v>
      </c>
      <c r="DS26" s="220">
        <f t="shared" si="47"/>
        <v>0</v>
      </c>
      <c r="DT26" s="220">
        <f t="shared" si="48"/>
        <v>0</v>
      </c>
      <c r="DU26" s="217">
        <f t="shared" ref="DU26:DV26" si="225">SUM(CN26-CQ26)</f>
        <v>0</v>
      </c>
      <c r="DV26" s="217">
        <f t="shared" si="225"/>
        <v>0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</row>
    <row r="27" ht="19.5" customHeight="1">
      <c r="A27" s="186">
        <v>25.0</v>
      </c>
      <c r="B27" s="230" t="s">
        <v>82</v>
      </c>
      <c r="C27" s="189">
        <v>1573.0</v>
      </c>
      <c r="D27" s="190" t="s">
        <v>57</v>
      </c>
      <c r="E27" s="191" t="s">
        <v>58</v>
      </c>
      <c r="F27" s="222">
        <v>2.0</v>
      </c>
      <c r="G27" s="223">
        <v>47.0</v>
      </c>
      <c r="H27" s="224">
        <v>43.0</v>
      </c>
      <c r="I27" s="195">
        <f t="shared" si="9"/>
        <v>90</v>
      </c>
      <c r="J27" s="222">
        <v>2.0</v>
      </c>
      <c r="K27" s="223">
        <v>52.0</v>
      </c>
      <c r="L27" s="224">
        <v>43.0</v>
      </c>
      <c r="M27" s="195">
        <f t="shared" si="10"/>
        <v>95</v>
      </c>
      <c r="N27" s="222">
        <v>2.0</v>
      </c>
      <c r="O27" s="223">
        <v>53.0</v>
      </c>
      <c r="P27" s="224">
        <v>42.0</v>
      </c>
      <c r="Q27" s="195">
        <f t="shared" si="11"/>
        <v>95</v>
      </c>
      <c r="R27" s="222">
        <v>2.0</v>
      </c>
      <c r="S27" s="223">
        <v>49.0</v>
      </c>
      <c r="T27" s="224">
        <v>43.0</v>
      </c>
      <c r="U27" s="195">
        <f t="shared" si="12"/>
        <v>92</v>
      </c>
      <c r="V27" s="222">
        <v>2.0</v>
      </c>
      <c r="W27" s="223">
        <v>42.0</v>
      </c>
      <c r="X27" s="224">
        <v>49.0</v>
      </c>
      <c r="Y27" s="195">
        <f t="shared" si="13"/>
        <v>91</v>
      </c>
      <c r="Z27" s="200">
        <f t="shared" ref="Z27:AA27" si="226">SUM(G27,K27,O27,S27,W27)</f>
        <v>243</v>
      </c>
      <c r="AA27" s="200">
        <f t="shared" si="226"/>
        <v>220</v>
      </c>
      <c r="AB27" s="195">
        <f t="shared" si="15"/>
        <v>463</v>
      </c>
      <c r="AC27" s="222">
        <v>2.0</v>
      </c>
      <c r="AD27" s="223">
        <v>51.0</v>
      </c>
      <c r="AE27" s="224">
        <v>50.0</v>
      </c>
      <c r="AF27" s="195">
        <f t="shared" si="16"/>
        <v>101</v>
      </c>
      <c r="AG27" s="222">
        <v>2.0</v>
      </c>
      <c r="AH27" s="223">
        <v>49.0</v>
      </c>
      <c r="AI27" s="224">
        <v>47.0</v>
      </c>
      <c r="AJ27" s="195">
        <f t="shared" si="17"/>
        <v>96</v>
      </c>
      <c r="AK27" s="222">
        <v>2.0</v>
      </c>
      <c r="AL27" s="223">
        <v>44.0</v>
      </c>
      <c r="AM27" s="224">
        <v>52.0</v>
      </c>
      <c r="AN27" s="195">
        <f t="shared" si="18"/>
        <v>96</v>
      </c>
      <c r="AO27" s="200">
        <f t="shared" ref="AO27:AP27" si="227">SUM(AD27,AH27,AL27)</f>
        <v>144</v>
      </c>
      <c r="AP27" s="201">
        <f t="shared" si="227"/>
        <v>149</v>
      </c>
      <c r="AQ27" s="195">
        <f t="shared" si="20"/>
        <v>293</v>
      </c>
      <c r="AR27" s="222">
        <v>2.0</v>
      </c>
      <c r="AS27" s="223">
        <v>38.0</v>
      </c>
      <c r="AT27" s="224">
        <v>49.0</v>
      </c>
      <c r="AU27" s="195">
        <f t="shared" si="21"/>
        <v>87</v>
      </c>
      <c r="AV27" s="222">
        <v>2.0</v>
      </c>
      <c r="AW27" s="223">
        <v>47.0</v>
      </c>
      <c r="AX27" s="224">
        <v>39.0</v>
      </c>
      <c r="AY27" s="195">
        <f t="shared" si="22"/>
        <v>86</v>
      </c>
      <c r="AZ27" s="202">
        <f t="shared" si="23"/>
        <v>85</v>
      </c>
      <c r="BA27" s="203">
        <f t="shared" si="24"/>
        <v>88</v>
      </c>
      <c r="BB27" s="195">
        <f t="shared" si="25"/>
        <v>173</v>
      </c>
      <c r="BC27" s="222">
        <v>1.0</v>
      </c>
      <c r="BD27" s="224">
        <v>40.0</v>
      </c>
      <c r="BE27" s="222">
        <v>1.0</v>
      </c>
      <c r="BF27" s="224">
        <v>38.0</v>
      </c>
      <c r="BG27" s="222">
        <v>0.0</v>
      </c>
      <c r="BH27" s="224">
        <v>0.0</v>
      </c>
      <c r="BI27" s="204">
        <f t="shared" si="26"/>
        <v>78</v>
      </c>
      <c r="BJ27" s="223">
        <v>35.0</v>
      </c>
      <c r="BK27" s="224">
        <v>43.0</v>
      </c>
      <c r="BL27" s="204">
        <f t="shared" si="27"/>
        <v>78</v>
      </c>
      <c r="BM27" s="222">
        <v>1.0</v>
      </c>
      <c r="BN27" s="224">
        <v>42.0</v>
      </c>
      <c r="BO27" s="222">
        <v>1.0</v>
      </c>
      <c r="BP27" s="224">
        <v>41.0</v>
      </c>
      <c r="BQ27" s="222">
        <v>0.0</v>
      </c>
      <c r="BR27" s="224">
        <v>0.0</v>
      </c>
      <c r="BS27" s="204">
        <f t="shared" si="28"/>
        <v>83</v>
      </c>
      <c r="BT27" s="223">
        <v>45.0</v>
      </c>
      <c r="BU27" s="224">
        <v>38.0</v>
      </c>
      <c r="BV27" s="204">
        <f t="shared" si="29"/>
        <v>83</v>
      </c>
      <c r="BW27" s="200">
        <f t="shared" ref="BW27:BX27" si="228">SUM(BJ27,BT27)</f>
        <v>80</v>
      </c>
      <c r="BX27" s="201">
        <f t="shared" si="228"/>
        <v>81</v>
      </c>
      <c r="BY27" s="195">
        <f t="shared" si="31"/>
        <v>161</v>
      </c>
      <c r="BZ27" s="227">
        <v>224.0</v>
      </c>
      <c r="CA27" s="224">
        <v>194.0</v>
      </c>
      <c r="CB27" s="227">
        <v>65.0</v>
      </c>
      <c r="CC27" s="224">
        <v>75.0</v>
      </c>
      <c r="CD27" s="227">
        <v>91.0</v>
      </c>
      <c r="CE27" s="224">
        <v>85.0</v>
      </c>
      <c r="CF27" s="227">
        <v>4.0</v>
      </c>
      <c r="CG27" s="224">
        <v>3.0</v>
      </c>
      <c r="CH27" s="227">
        <v>155.0</v>
      </c>
      <c r="CI27" s="224">
        <v>161.0</v>
      </c>
      <c r="CJ27" s="227">
        <v>9.0</v>
      </c>
      <c r="CK27" s="224">
        <v>15.0</v>
      </c>
      <c r="CL27" s="227">
        <v>4.0</v>
      </c>
      <c r="CM27" s="224">
        <v>5.0</v>
      </c>
      <c r="CN27" s="206">
        <f t="shared" ref="CN27:CO27" si="229">SUM(BZ27,CB27,CD27,CF27,CH27,CJ27,CL27)</f>
        <v>552</v>
      </c>
      <c r="CO27" s="206">
        <f t="shared" si="229"/>
        <v>538</v>
      </c>
      <c r="CP27" s="206">
        <f t="shared" si="33"/>
        <v>1090</v>
      </c>
      <c r="CQ27" s="207">
        <f t="shared" ref="CQ27:CR27" si="230">SUM(Z27,AO27,AZ27,BW27)</f>
        <v>552</v>
      </c>
      <c r="CR27" s="207">
        <f t="shared" si="230"/>
        <v>538</v>
      </c>
      <c r="CS27" s="185">
        <f t="shared" si="35"/>
        <v>1090</v>
      </c>
      <c r="CT27" s="228">
        <f>167+12</f>
        <v>179</v>
      </c>
      <c r="CU27" s="224">
        <f>164+8</f>
        <v>172</v>
      </c>
      <c r="CV27" s="210">
        <f t="shared" si="36"/>
        <v>351</v>
      </c>
      <c r="CW27" s="228">
        <v>88.0</v>
      </c>
      <c r="CX27" s="224">
        <v>90.0</v>
      </c>
      <c r="CY27" s="210">
        <f t="shared" si="37"/>
        <v>178</v>
      </c>
      <c r="CZ27" s="228">
        <v>21.0</v>
      </c>
      <c r="DA27" s="209">
        <v>21.0</v>
      </c>
      <c r="DB27" s="210">
        <f t="shared" si="38"/>
        <v>42</v>
      </c>
      <c r="DC27" s="228">
        <v>57.0</v>
      </c>
      <c r="DD27" s="224">
        <v>64.0</v>
      </c>
      <c r="DE27" s="210">
        <f t="shared" si="39"/>
        <v>121</v>
      </c>
      <c r="DF27" s="228">
        <v>49.0</v>
      </c>
      <c r="DG27" s="224">
        <v>43.0</v>
      </c>
      <c r="DH27" s="210">
        <f t="shared" si="40"/>
        <v>92</v>
      </c>
      <c r="DI27" s="228">
        <v>158.0</v>
      </c>
      <c r="DJ27" s="224">
        <v>148.0</v>
      </c>
      <c r="DK27" s="214">
        <f t="shared" si="41"/>
        <v>306</v>
      </c>
      <c r="DL27" s="215">
        <f t="shared" ref="DL27:DM27" si="231">SUM(CT27+CW27+CZ27+DC27+DF27+DI27)</f>
        <v>552</v>
      </c>
      <c r="DM27" s="216">
        <f t="shared" si="231"/>
        <v>538</v>
      </c>
      <c r="DN27" s="217">
        <f t="shared" si="43"/>
        <v>1090</v>
      </c>
      <c r="DO27" s="218">
        <f t="shared" ref="DO27:DP27" si="232">SUM(CQ27-DL27)</f>
        <v>0</v>
      </c>
      <c r="DP27" s="218">
        <f t="shared" si="232"/>
        <v>0</v>
      </c>
      <c r="DQ27" s="215">
        <f t="shared" si="45"/>
        <v>1090</v>
      </c>
      <c r="DR27" s="219">
        <f t="shared" si="46"/>
        <v>1090</v>
      </c>
      <c r="DS27" s="220">
        <f t="shared" si="47"/>
        <v>0</v>
      </c>
      <c r="DT27" s="220">
        <f t="shared" si="48"/>
        <v>0</v>
      </c>
      <c r="DU27" s="217">
        <f t="shared" ref="DU27:DV27" si="233">SUM(CN27-CQ27)</f>
        <v>0</v>
      </c>
      <c r="DV27" s="217">
        <f t="shared" si="233"/>
        <v>0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</row>
    <row r="28" ht="19.5" customHeight="1">
      <c r="A28" s="186">
        <v>26.0</v>
      </c>
      <c r="B28" s="230" t="s">
        <v>83</v>
      </c>
      <c r="C28" s="189">
        <v>1574.0</v>
      </c>
      <c r="D28" s="190" t="s">
        <v>57</v>
      </c>
      <c r="E28" s="191" t="s">
        <v>58</v>
      </c>
      <c r="F28" s="231">
        <v>3.0</v>
      </c>
      <c r="G28" s="291">
        <v>65.0</v>
      </c>
      <c r="H28" s="292">
        <v>67.0</v>
      </c>
      <c r="I28" s="195">
        <f t="shared" si="9"/>
        <v>132</v>
      </c>
      <c r="J28" s="293">
        <v>3.0</v>
      </c>
      <c r="K28" s="291">
        <v>76.0</v>
      </c>
      <c r="L28" s="292">
        <v>63.0</v>
      </c>
      <c r="M28" s="195">
        <f t="shared" si="10"/>
        <v>139</v>
      </c>
      <c r="N28" s="231">
        <v>3.0</v>
      </c>
      <c r="O28" s="291">
        <v>71.0</v>
      </c>
      <c r="P28" s="292">
        <v>68.0</v>
      </c>
      <c r="Q28" s="195">
        <f t="shared" si="11"/>
        <v>139</v>
      </c>
      <c r="R28" s="293">
        <v>3.0</v>
      </c>
      <c r="S28" s="291">
        <v>69.0</v>
      </c>
      <c r="T28" s="292">
        <v>69.0</v>
      </c>
      <c r="U28" s="195">
        <f t="shared" si="12"/>
        <v>138</v>
      </c>
      <c r="V28" s="293">
        <v>3.0</v>
      </c>
      <c r="W28" s="291">
        <v>65.0</v>
      </c>
      <c r="X28" s="292">
        <v>58.0</v>
      </c>
      <c r="Y28" s="195">
        <f t="shared" si="13"/>
        <v>123</v>
      </c>
      <c r="Z28" s="200">
        <f t="shared" ref="Z28:AA28" si="234">SUM(G28,K28,O28,S28,W28)</f>
        <v>346</v>
      </c>
      <c r="AA28" s="200">
        <f t="shared" si="234"/>
        <v>325</v>
      </c>
      <c r="AB28" s="195">
        <f t="shared" si="15"/>
        <v>671</v>
      </c>
      <c r="AC28" s="231">
        <v>3.0</v>
      </c>
      <c r="AD28" s="291">
        <v>71.0</v>
      </c>
      <c r="AE28" s="292">
        <v>56.0</v>
      </c>
      <c r="AF28" s="195">
        <f t="shared" si="16"/>
        <v>127</v>
      </c>
      <c r="AG28" s="231">
        <v>3.0</v>
      </c>
      <c r="AH28" s="291">
        <v>81.0</v>
      </c>
      <c r="AI28" s="292">
        <v>39.0</v>
      </c>
      <c r="AJ28" s="195">
        <f t="shared" si="17"/>
        <v>120</v>
      </c>
      <c r="AK28" s="293">
        <v>3.0</v>
      </c>
      <c r="AL28" s="291">
        <v>67.0</v>
      </c>
      <c r="AM28" s="292">
        <v>58.0</v>
      </c>
      <c r="AN28" s="195">
        <f t="shared" si="18"/>
        <v>125</v>
      </c>
      <c r="AO28" s="200">
        <f t="shared" ref="AO28:AP28" si="235">SUM(AD28,AH28,AL28)</f>
        <v>219</v>
      </c>
      <c r="AP28" s="201">
        <f t="shared" si="235"/>
        <v>153</v>
      </c>
      <c r="AQ28" s="195">
        <f t="shared" si="20"/>
        <v>372</v>
      </c>
      <c r="AR28" s="231">
        <v>3.0</v>
      </c>
      <c r="AS28" s="291">
        <v>61.0</v>
      </c>
      <c r="AT28" s="292">
        <v>67.0</v>
      </c>
      <c r="AU28" s="195">
        <f t="shared" si="21"/>
        <v>128</v>
      </c>
      <c r="AV28" s="231">
        <v>3.0</v>
      </c>
      <c r="AW28" s="291">
        <v>70.0</v>
      </c>
      <c r="AX28" s="292">
        <v>61.0</v>
      </c>
      <c r="AY28" s="195">
        <f t="shared" si="22"/>
        <v>131</v>
      </c>
      <c r="AZ28" s="202">
        <f t="shared" si="23"/>
        <v>131</v>
      </c>
      <c r="BA28" s="203">
        <f t="shared" si="24"/>
        <v>128</v>
      </c>
      <c r="BB28" s="195">
        <f t="shared" si="25"/>
        <v>259</v>
      </c>
      <c r="BC28" s="293">
        <v>1.0</v>
      </c>
      <c r="BD28" s="292">
        <v>50.0</v>
      </c>
      <c r="BE28" s="293">
        <v>1.0</v>
      </c>
      <c r="BF28" s="292">
        <v>40.0</v>
      </c>
      <c r="BG28" s="293">
        <v>1.0</v>
      </c>
      <c r="BH28" s="292">
        <v>42.0</v>
      </c>
      <c r="BI28" s="204">
        <f t="shared" si="26"/>
        <v>132</v>
      </c>
      <c r="BJ28" s="291">
        <v>72.0</v>
      </c>
      <c r="BK28" s="292">
        <v>60.0</v>
      </c>
      <c r="BL28" s="204">
        <f t="shared" si="27"/>
        <v>132</v>
      </c>
      <c r="BM28" s="231">
        <v>1.0</v>
      </c>
      <c r="BN28" s="292">
        <v>45.0</v>
      </c>
      <c r="BO28" s="222">
        <v>1.0</v>
      </c>
      <c r="BP28" s="292">
        <v>41.0</v>
      </c>
      <c r="BQ28" s="293">
        <v>1.0</v>
      </c>
      <c r="BR28" s="292">
        <v>44.0</v>
      </c>
      <c r="BS28" s="204">
        <f t="shared" si="28"/>
        <v>130</v>
      </c>
      <c r="BT28" s="291">
        <v>67.0</v>
      </c>
      <c r="BU28" s="292">
        <v>63.0</v>
      </c>
      <c r="BV28" s="204">
        <f t="shared" si="29"/>
        <v>130</v>
      </c>
      <c r="BW28" s="200">
        <f t="shared" ref="BW28:BX28" si="236">SUM(BJ28,BT28)</f>
        <v>139</v>
      </c>
      <c r="BX28" s="201">
        <f t="shared" si="236"/>
        <v>123</v>
      </c>
      <c r="BY28" s="195">
        <f t="shared" si="31"/>
        <v>262</v>
      </c>
      <c r="BZ28" s="294">
        <v>301.0</v>
      </c>
      <c r="CA28" s="292">
        <v>285.0</v>
      </c>
      <c r="CB28" s="294">
        <v>134.0</v>
      </c>
      <c r="CC28" s="292">
        <v>96.0</v>
      </c>
      <c r="CD28" s="294">
        <v>86.0</v>
      </c>
      <c r="CE28" s="292">
        <v>80.0</v>
      </c>
      <c r="CF28" s="294">
        <v>3.0</v>
      </c>
      <c r="CG28" s="292">
        <v>2.0</v>
      </c>
      <c r="CH28" s="294">
        <v>272.0</v>
      </c>
      <c r="CI28" s="292">
        <v>236.0</v>
      </c>
      <c r="CJ28" s="294">
        <v>25.0</v>
      </c>
      <c r="CK28" s="292">
        <v>20.0</v>
      </c>
      <c r="CL28" s="294">
        <v>14.0</v>
      </c>
      <c r="CM28" s="292">
        <v>10.0</v>
      </c>
      <c r="CN28" s="206">
        <f t="shared" ref="CN28:CO28" si="237">SUM(BZ28,CB28,CD28,CF28,CH28,CJ28,CL28)</f>
        <v>835</v>
      </c>
      <c r="CO28" s="206">
        <f t="shared" si="237"/>
        <v>729</v>
      </c>
      <c r="CP28" s="206">
        <f t="shared" si="33"/>
        <v>1564</v>
      </c>
      <c r="CQ28" s="207">
        <f t="shared" ref="CQ28:CR28" si="238">SUM(Z28,AO28,AZ28,BW28)</f>
        <v>835</v>
      </c>
      <c r="CR28" s="207">
        <f t="shared" si="238"/>
        <v>729</v>
      </c>
      <c r="CS28" s="185">
        <f t="shared" si="35"/>
        <v>1564</v>
      </c>
      <c r="CT28" s="295">
        <v>478.0</v>
      </c>
      <c r="CU28" s="229">
        <v>427.0</v>
      </c>
      <c r="CV28" s="210">
        <f t="shared" si="36"/>
        <v>905</v>
      </c>
      <c r="CW28" s="228">
        <v>62.0</v>
      </c>
      <c r="CX28" s="229">
        <v>48.0</v>
      </c>
      <c r="CY28" s="210">
        <f t="shared" si="37"/>
        <v>110</v>
      </c>
      <c r="CZ28" s="228">
        <v>2.0</v>
      </c>
      <c r="DA28" s="209">
        <v>0.0</v>
      </c>
      <c r="DB28" s="210">
        <f t="shared" si="38"/>
        <v>2</v>
      </c>
      <c r="DC28" s="228">
        <v>36.0</v>
      </c>
      <c r="DD28" s="229">
        <v>32.0</v>
      </c>
      <c r="DE28" s="210">
        <f t="shared" si="39"/>
        <v>68</v>
      </c>
      <c r="DF28" s="228">
        <v>5.0</v>
      </c>
      <c r="DG28" s="229">
        <v>2.0</v>
      </c>
      <c r="DH28" s="210">
        <f t="shared" si="40"/>
        <v>7</v>
      </c>
      <c r="DI28" s="228">
        <v>252.0</v>
      </c>
      <c r="DJ28" s="229">
        <v>220.0</v>
      </c>
      <c r="DK28" s="214">
        <f t="shared" si="41"/>
        <v>472</v>
      </c>
      <c r="DL28" s="215">
        <f t="shared" ref="DL28:DM28" si="239">SUM(CT28+CW28+CZ28+DC28+DF28+DI28)</f>
        <v>835</v>
      </c>
      <c r="DM28" s="216">
        <f t="shared" si="239"/>
        <v>729</v>
      </c>
      <c r="DN28" s="217">
        <f t="shared" si="43"/>
        <v>1564</v>
      </c>
      <c r="DO28" s="218">
        <f t="shared" ref="DO28:DP28" si="240">SUM(CQ28-DL28)</f>
        <v>0</v>
      </c>
      <c r="DP28" s="218">
        <f t="shared" si="240"/>
        <v>0</v>
      </c>
      <c r="DQ28" s="215">
        <f t="shared" si="45"/>
        <v>1564</v>
      </c>
      <c r="DR28" s="219">
        <f t="shared" si="46"/>
        <v>1564</v>
      </c>
      <c r="DS28" s="220">
        <f t="shared" si="47"/>
        <v>0</v>
      </c>
      <c r="DT28" s="220">
        <f t="shared" si="48"/>
        <v>0</v>
      </c>
      <c r="DU28" s="217">
        <f t="shared" ref="DU28:DV28" si="241">SUM(CN28-CQ28)</f>
        <v>0</v>
      </c>
      <c r="DV28" s="217">
        <f t="shared" si="241"/>
        <v>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</row>
    <row r="29" ht="19.5" customHeight="1">
      <c r="A29" s="186">
        <v>27.0</v>
      </c>
      <c r="B29" s="230" t="s">
        <v>84</v>
      </c>
      <c r="C29" s="189">
        <v>2313.0</v>
      </c>
      <c r="D29" s="190" t="s">
        <v>57</v>
      </c>
      <c r="E29" s="191" t="s">
        <v>58</v>
      </c>
      <c r="F29" s="222">
        <v>2.0</v>
      </c>
      <c r="G29" s="223">
        <f t="shared" ref="G29:H29" si="242">19+23</f>
        <v>42</v>
      </c>
      <c r="H29" s="224">
        <f t="shared" si="242"/>
        <v>42</v>
      </c>
      <c r="I29" s="195">
        <f t="shared" si="9"/>
        <v>84</v>
      </c>
      <c r="J29" s="222">
        <v>2.0</v>
      </c>
      <c r="K29" s="223">
        <f>19+15</f>
        <v>34</v>
      </c>
      <c r="L29" s="224">
        <f>23+17</f>
        <v>40</v>
      </c>
      <c r="M29" s="195">
        <f t="shared" si="10"/>
        <v>74</v>
      </c>
      <c r="N29" s="222">
        <v>2.0</v>
      </c>
      <c r="O29" s="223">
        <f>17+23</f>
        <v>40</v>
      </c>
      <c r="P29" s="224">
        <f>24+13</f>
        <v>37</v>
      </c>
      <c r="Q29" s="195">
        <f t="shared" si="11"/>
        <v>77</v>
      </c>
      <c r="R29" s="222">
        <v>2.0</v>
      </c>
      <c r="S29" s="223">
        <f>22+12</f>
        <v>34</v>
      </c>
      <c r="T29" s="224">
        <f>36</f>
        <v>36</v>
      </c>
      <c r="U29" s="195">
        <f t="shared" si="12"/>
        <v>70</v>
      </c>
      <c r="V29" s="222">
        <v>2.0</v>
      </c>
      <c r="W29" s="223">
        <v>38.0</v>
      </c>
      <c r="X29" s="224">
        <v>35.0</v>
      </c>
      <c r="Y29" s="195">
        <f t="shared" si="13"/>
        <v>73</v>
      </c>
      <c r="Z29" s="200">
        <f t="shared" ref="Z29:AA29" si="243">SUM(G29,K29,O29,S29,W29)</f>
        <v>188</v>
      </c>
      <c r="AA29" s="200">
        <f t="shared" si="243"/>
        <v>190</v>
      </c>
      <c r="AB29" s="195">
        <f t="shared" si="15"/>
        <v>378</v>
      </c>
      <c r="AC29" s="222">
        <v>1.0</v>
      </c>
      <c r="AD29" s="223">
        <v>18.0</v>
      </c>
      <c r="AE29" s="224">
        <v>20.0</v>
      </c>
      <c r="AF29" s="195">
        <f t="shared" si="16"/>
        <v>38</v>
      </c>
      <c r="AG29" s="222">
        <v>1.0</v>
      </c>
      <c r="AH29" s="223">
        <v>25.0</v>
      </c>
      <c r="AI29" s="224">
        <v>13.0</v>
      </c>
      <c r="AJ29" s="195">
        <f t="shared" si="17"/>
        <v>38</v>
      </c>
      <c r="AK29" s="222">
        <v>1.0</v>
      </c>
      <c r="AL29" s="223">
        <v>27.0</v>
      </c>
      <c r="AM29" s="224">
        <v>17.0</v>
      </c>
      <c r="AN29" s="195">
        <f t="shared" si="18"/>
        <v>44</v>
      </c>
      <c r="AO29" s="200">
        <f t="shared" ref="AO29:AP29" si="244">SUM(AD29,AH29,AL29)</f>
        <v>70</v>
      </c>
      <c r="AP29" s="201">
        <f t="shared" si="244"/>
        <v>50</v>
      </c>
      <c r="AQ29" s="195">
        <f t="shared" si="20"/>
        <v>120</v>
      </c>
      <c r="AR29" s="222">
        <v>1.0</v>
      </c>
      <c r="AS29" s="223">
        <v>20.0</v>
      </c>
      <c r="AT29" s="224">
        <v>22.0</v>
      </c>
      <c r="AU29" s="195">
        <f t="shared" si="21"/>
        <v>42</v>
      </c>
      <c r="AV29" s="222">
        <v>1.0</v>
      </c>
      <c r="AW29" s="223">
        <v>19.0</v>
      </c>
      <c r="AX29" s="224">
        <v>16.0</v>
      </c>
      <c r="AY29" s="195">
        <f t="shared" si="22"/>
        <v>35</v>
      </c>
      <c r="AZ29" s="202">
        <f t="shared" si="23"/>
        <v>39</v>
      </c>
      <c r="BA29" s="203">
        <f t="shared" si="24"/>
        <v>38</v>
      </c>
      <c r="BB29" s="195">
        <f t="shared" si="25"/>
        <v>77</v>
      </c>
      <c r="BC29" s="222">
        <v>0.0</v>
      </c>
      <c r="BD29" s="224">
        <v>0.0</v>
      </c>
      <c r="BE29" s="222">
        <v>0.0</v>
      </c>
      <c r="BF29" s="224">
        <v>0.0</v>
      </c>
      <c r="BG29" s="222">
        <v>1.0</v>
      </c>
      <c r="BH29" s="224">
        <v>10.0</v>
      </c>
      <c r="BI29" s="204">
        <f t="shared" si="26"/>
        <v>10</v>
      </c>
      <c r="BJ29" s="223">
        <v>5.0</v>
      </c>
      <c r="BK29" s="224">
        <v>5.0</v>
      </c>
      <c r="BL29" s="204">
        <f t="shared" si="27"/>
        <v>10</v>
      </c>
      <c r="BM29" s="222">
        <v>0.0</v>
      </c>
      <c r="BN29" s="224">
        <v>0.0</v>
      </c>
      <c r="BO29" s="222">
        <v>0.0</v>
      </c>
      <c r="BP29" s="224">
        <v>0.0</v>
      </c>
      <c r="BQ29" s="222">
        <v>0.0</v>
      </c>
      <c r="BR29" s="224">
        <v>0.0</v>
      </c>
      <c r="BS29" s="204">
        <f t="shared" si="28"/>
        <v>0</v>
      </c>
      <c r="BT29" s="223">
        <v>0.0</v>
      </c>
      <c r="BU29" s="224">
        <v>0.0</v>
      </c>
      <c r="BV29" s="204">
        <f t="shared" si="29"/>
        <v>0</v>
      </c>
      <c r="BW29" s="200">
        <f t="shared" ref="BW29:BX29" si="245">SUM(BJ29,BT29)</f>
        <v>5</v>
      </c>
      <c r="BX29" s="201">
        <f t="shared" si="245"/>
        <v>5</v>
      </c>
      <c r="BY29" s="195">
        <f t="shared" si="31"/>
        <v>10</v>
      </c>
      <c r="BZ29" s="227">
        <v>87.0</v>
      </c>
      <c r="CA29" s="224">
        <v>74.0</v>
      </c>
      <c r="CB29" s="227">
        <v>33.0</v>
      </c>
      <c r="CC29" s="224">
        <v>36.0</v>
      </c>
      <c r="CD29" s="227">
        <v>99.0</v>
      </c>
      <c r="CE29" s="224">
        <v>84.0</v>
      </c>
      <c r="CF29" s="227">
        <v>0.0</v>
      </c>
      <c r="CG29" s="224">
        <v>0.0</v>
      </c>
      <c r="CH29" s="227">
        <v>75.0</v>
      </c>
      <c r="CI29" s="224">
        <v>85.0</v>
      </c>
      <c r="CJ29" s="227">
        <v>8.0</v>
      </c>
      <c r="CK29" s="224">
        <v>3.0</v>
      </c>
      <c r="CL29" s="227">
        <v>0.0</v>
      </c>
      <c r="CM29" s="224">
        <v>1.0</v>
      </c>
      <c r="CN29" s="206">
        <f t="shared" ref="CN29:CO29" si="246">SUM(BZ29,CB29,CD29,CF29,CH29,CJ29,CL29)</f>
        <v>302</v>
      </c>
      <c r="CO29" s="206">
        <f t="shared" si="246"/>
        <v>283</v>
      </c>
      <c r="CP29" s="206">
        <f t="shared" si="33"/>
        <v>585</v>
      </c>
      <c r="CQ29" s="207">
        <f t="shared" ref="CQ29:CR29" si="247">SUM(Z29,AO29,AZ29,BW29)</f>
        <v>302</v>
      </c>
      <c r="CR29" s="207">
        <f t="shared" si="247"/>
        <v>283</v>
      </c>
      <c r="CS29" s="185">
        <f t="shared" si="35"/>
        <v>585</v>
      </c>
      <c r="CT29" s="228">
        <v>7.0</v>
      </c>
      <c r="CU29" s="224">
        <v>8.0</v>
      </c>
      <c r="CV29" s="210">
        <f t="shared" si="36"/>
        <v>15</v>
      </c>
      <c r="CW29" s="228">
        <v>8.0</v>
      </c>
      <c r="CX29" s="229">
        <v>9.0</v>
      </c>
      <c r="CY29" s="210">
        <f t="shared" si="37"/>
        <v>17</v>
      </c>
      <c r="CZ29" s="228">
        <v>203.0</v>
      </c>
      <c r="DA29" s="209">
        <v>193.0</v>
      </c>
      <c r="DB29" s="210">
        <f t="shared" si="38"/>
        <v>396</v>
      </c>
      <c r="DC29" s="228">
        <v>38.0</v>
      </c>
      <c r="DD29" s="229">
        <v>33.0</v>
      </c>
      <c r="DE29" s="210">
        <f t="shared" si="39"/>
        <v>71</v>
      </c>
      <c r="DF29" s="228">
        <v>46.0</v>
      </c>
      <c r="DG29" s="229">
        <v>40.0</v>
      </c>
      <c r="DH29" s="210">
        <f t="shared" si="40"/>
        <v>86</v>
      </c>
      <c r="DI29" s="228">
        <v>0.0</v>
      </c>
      <c r="DJ29" s="224">
        <v>0.0</v>
      </c>
      <c r="DK29" s="214">
        <f t="shared" si="41"/>
        <v>0</v>
      </c>
      <c r="DL29" s="215">
        <f t="shared" ref="DL29:DM29" si="248">SUM(CT29+CW29+CZ29+DC29+DF29+DI29)</f>
        <v>302</v>
      </c>
      <c r="DM29" s="216">
        <f t="shared" si="248"/>
        <v>283</v>
      </c>
      <c r="DN29" s="217">
        <f t="shared" si="43"/>
        <v>585</v>
      </c>
      <c r="DO29" s="218">
        <f t="shared" ref="DO29:DP29" si="249">SUM(CQ29-DL29)</f>
        <v>0</v>
      </c>
      <c r="DP29" s="218">
        <f t="shared" si="249"/>
        <v>0</v>
      </c>
      <c r="DQ29" s="215">
        <f t="shared" si="45"/>
        <v>585</v>
      </c>
      <c r="DR29" s="219">
        <f t="shared" si="46"/>
        <v>585</v>
      </c>
      <c r="DS29" s="220">
        <f t="shared" si="47"/>
        <v>0</v>
      </c>
      <c r="DT29" s="220">
        <f t="shared" si="48"/>
        <v>0</v>
      </c>
      <c r="DU29" s="217">
        <f t="shared" ref="DU29:DV29" si="250">SUM(CN29-CQ29)</f>
        <v>0</v>
      </c>
      <c r="DV29" s="217">
        <f t="shared" si="250"/>
        <v>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</row>
    <row r="30" ht="19.5" customHeight="1">
      <c r="A30" s="186">
        <v>28.0</v>
      </c>
      <c r="B30" s="230" t="s">
        <v>85</v>
      </c>
      <c r="C30" s="189">
        <v>1566.0</v>
      </c>
      <c r="D30" s="190" t="s">
        <v>57</v>
      </c>
      <c r="E30" s="191" t="s">
        <v>58</v>
      </c>
      <c r="F30" s="222">
        <v>2.0</v>
      </c>
      <c r="G30" s="223">
        <v>51.0</v>
      </c>
      <c r="H30" s="224">
        <v>29.0</v>
      </c>
      <c r="I30" s="195">
        <f t="shared" si="9"/>
        <v>80</v>
      </c>
      <c r="J30" s="222">
        <v>2.0</v>
      </c>
      <c r="K30" s="223">
        <v>46.0</v>
      </c>
      <c r="L30" s="224">
        <v>39.0</v>
      </c>
      <c r="M30" s="195">
        <f t="shared" si="10"/>
        <v>85</v>
      </c>
      <c r="N30" s="222">
        <v>2.0</v>
      </c>
      <c r="O30" s="223">
        <v>48.0</v>
      </c>
      <c r="P30" s="224">
        <v>39.0</v>
      </c>
      <c r="Q30" s="195">
        <f t="shared" si="11"/>
        <v>87</v>
      </c>
      <c r="R30" s="222">
        <v>2.0</v>
      </c>
      <c r="S30" s="223">
        <v>51.0</v>
      </c>
      <c r="T30" s="224">
        <v>32.0</v>
      </c>
      <c r="U30" s="195">
        <f t="shared" si="12"/>
        <v>83</v>
      </c>
      <c r="V30" s="222">
        <v>2.0</v>
      </c>
      <c r="W30" s="223">
        <v>47.0</v>
      </c>
      <c r="X30" s="224">
        <v>33.0</v>
      </c>
      <c r="Y30" s="195">
        <f t="shared" si="13"/>
        <v>80</v>
      </c>
      <c r="Z30" s="200">
        <f t="shared" ref="Z30:AA30" si="251">SUM(G30,K30,O30,S30,W30)</f>
        <v>243</v>
      </c>
      <c r="AA30" s="200">
        <f t="shared" si="251"/>
        <v>172</v>
      </c>
      <c r="AB30" s="195">
        <f t="shared" si="15"/>
        <v>415</v>
      </c>
      <c r="AC30" s="222">
        <v>2.0</v>
      </c>
      <c r="AD30" s="223">
        <v>37.0</v>
      </c>
      <c r="AE30" s="224">
        <v>45.0</v>
      </c>
      <c r="AF30" s="195">
        <f t="shared" si="16"/>
        <v>82</v>
      </c>
      <c r="AG30" s="222">
        <v>2.0</v>
      </c>
      <c r="AH30" s="223">
        <v>42.0</v>
      </c>
      <c r="AI30" s="224">
        <v>40.0</v>
      </c>
      <c r="AJ30" s="195">
        <f t="shared" si="17"/>
        <v>82</v>
      </c>
      <c r="AK30" s="222">
        <v>2.0</v>
      </c>
      <c r="AL30" s="223">
        <v>55.0</v>
      </c>
      <c r="AM30" s="224">
        <v>26.0</v>
      </c>
      <c r="AN30" s="195">
        <f t="shared" si="18"/>
        <v>81</v>
      </c>
      <c r="AO30" s="200">
        <f t="shared" ref="AO30:AP30" si="252">SUM(AD30,AH30,AL30)</f>
        <v>134</v>
      </c>
      <c r="AP30" s="201">
        <f t="shared" si="252"/>
        <v>111</v>
      </c>
      <c r="AQ30" s="195">
        <f t="shared" si="20"/>
        <v>245</v>
      </c>
      <c r="AR30" s="222">
        <v>2.0</v>
      </c>
      <c r="AS30" s="223">
        <v>43.0</v>
      </c>
      <c r="AT30" s="224">
        <v>37.0</v>
      </c>
      <c r="AU30" s="195">
        <f t="shared" si="21"/>
        <v>80</v>
      </c>
      <c r="AV30" s="222">
        <v>1.0</v>
      </c>
      <c r="AW30" s="223">
        <v>24.0</v>
      </c>
      <c r="AX30" s="224">
        <v>19.0</v>
      </c>
      <c r="AY30" s="195">
        <f t="shared" si="22"/>
        <v>43</v>
      </c>
      <c r="AZ30" s="202">
        <f t="shared" si="23"/>
        <v>67</v>
      </c>
      <c r="BA30" s="203">
        <f t="shared" si="24"/>
        <v>56</v>
      </c>
      <c r="BB30" s="195">
        <f t="shared" si="25"/>
        <v>123</v>
      </c>
      <c r="BC30" s="222">
        <v>1.0</v>
      </c>
      <c r="BD30" s="224">
        <v>37.0</v>
      </c>
      <c r="BE30" s="222">
        <v>0.0</v>
      </c>
      <c r="BF30" s="224">
        <v>0.0</v>
      </c>
      <c r="BG30" s="222">
        <v>0.0</v>
      </c>
      <c r="BH30" s="224">
        <v>0.0</v>
      </c>
      <c r="BI30" s="204">
        <f t="shared" si="26"/>
        <v>37</v>
      </c>
      <c r="BJ30" s="223">
        <v>17.0</v>
      </c>
      <c r="BK30" s="224">
        <v>20.0</v>
      </c>
      <c r="BL30" s="204">
        <f t="shared" si="27"/>
        <v>37</v>
      </c>
      <c r="BM30" s="222">
        <v>1.0</v>
      </c>
      <c r="BN30" s="224">
        <v>39.0</v>
      </c>
      <c r="BO30" s="222">
        <v>0.0</v>
      </c>
      <c r="BP30" s="224">
        <v>0.0</v>
      </c>
      <c r="BQ30" s="222">
        <v>0.0</v>
      </c>
      <c r="BR30" s="224">
        <v>0.0</v>
      </c>
      <c r="BS30" s="204">
        <f t="shared" si="28"/>
        <v>39</v>
      </c>
      <c r="BT30" s="223">
        <v>26.0</v>
      </c>
      <c r="BU30" s="224">
        <v>13.0</v>
      </c>
      <c r="BV30" s="204">
        <f t="shared" si="29"/>
        <v>39</v>
      </c>
      <c r="BW30" s="200">
        <f t="shared" ref="BW30:BX30" si="253">SUM(BJ30,BT30)</f>
        <v>43</v>
      </c>
      <c r="BX30" s="201">
        <f t="shared" si="253"/>
        <v>33</v>
      </c>
      <c r="BY30" s="195">
        <f t="shared" si="31"/>
        <v>76</v>
      </c>
      <c r="BZ30" s="227">
        <v>202.0</v>
      </c>
      <c r="CA30" s="224">
        <v>143.0</v>
      </c>
      <c r="CB30" s="227">
        <v>31.0</v>
      </c>
      <c r="CC30" s="224">
        <v>21.0</v>
      </c>
      <c r="CD30" s="227">
        <v>104.0</v>
      </c>
      <c r="CE30" s="224">
        <v>86.0</v>
      </c>
      <c r="CF30" s="227">
        <v>0.0</v>
      </c>
      <c r="CG30" s="224">
        <v>0.0</v>
      </c>
      <c r="CH30" s="227">
        <v>110.0</v>
      </c>
      <c r="CI30" s="224">
        <v>88.0</v>
      </c>
      <c r="CJ30" s="227">
        <v>20.0</v>
      </c>
      <c r="CK30" s="224">
        <v>14.0</v>
      </c>
      <c r="CL30" s="227">
        <v>20.0</v>
      </c>
      <c r="CM30" s="224">
        <v>20.0</v>
      </c>
      <c r="CN30" s="206">
        <f t="shared" ref="CN30:CO30" si="254">SUM(BZ30,CB30,CD30,CF30,CH30,CJ30,CL30)</f>
        <v>487</v>
      </c>
      <c r="CO30" s="206">
        <f t="shared" si="254"/>
        <v>372</v>
      </c>
      <c r="CP30" s="206">
        <f t="shared" si="33"/>
        <v>859</v>
      </c>
      <c r="CQ30" s="207">
        <f t="shared" ref="CQ30:CR30" si="255">SUM(Z30,AO30,AZ30,BW30)</f>
        <v>487</v>
      </c>
      <c r="CR30" s="207">
        <f t="shared" si="255"/>
        <v>372</v>
      </c>
      <c r="CS30" s="185">
        <f t="shared" si="35"/>
        <v>859</v>
      </c>
      <c r="CT30" s="228">
        <v>11.0</v>
      </c>
      <c r="CU30" s="229">
        <v>4.0</v>
      </c>
      <c r="CV30" s="210">
        <f t="shared" si="36"/>
        <v>15</v>
      </c>
      <c r="CW30" s="228">
        <v>7.0</v>
      </c>
      <c r="CX30" s="229">
        <v>1.0</v>
      </c>
      <c r="CY30" s="210">
        <f t="shared" si="37"/>
        <v>8</v>
      </c>
      <c r="CZ30" s="228">
        <v>158.0</v>
      </c>
      <c r="DA30" s="209">
        <v>133.0</v>
      </c>
      <c r="DB30" s="210">
        <f t="shared" si="38"/>
        <v>291</v>
      </c>
      <c r="DC30" s="228">
        <v>78.0</v>
      </c>
      <c r="DD30" s="229">
        <v>67.0</v>
      </c>
      <c r="DE30" s="210">
        <f t="shared" si="39"/>
        <v>145</v>
      </c>
      <c r="DF30" s="228">
        <v>233.0</v>
      </c>
      <c r="DG30" s="229">
        <v>167.0</v>
      </c>
      <c r="DH30" s="210">
        <f t="shared" si="40"/>
        <v>400</v>
      </c>
      <c r="DI30" s="228">
        <v>0.0</v>
      </c>
      <c r="DJ30" s="224">
        <v>0.0</v>
      </c>
      <c r="DK30" s="214">
        <f t="shared" si="41"/>
        <v>0</v>
      </c>
      <c r="DL30" s="215">
        <f t="shared" ref="DL30:DM30" si="256">SUM(CT30+CW30+CZ30+DC30+DF30+DI30)</f>
        <v>487</v>
      </c>
      <c r="DM30" s="216">
        <f t="shared" si="256"/>
        <v>372</v>
      </c>
      <c r="DN30" s="217">
        <f t="shared" si="43"/>
        <v>859</v>
      </c>
      <c r="DO30" s="218">
        <f t="shared" ref="DO30:DP30" si="257">SUM(CQ30-DL30)</f>
        <v>0</v>
      </c>
      <c r="DP30" s="218">
        <f t="shared" si="257"/>
        <v>0</v>
      </c>
      <c r="DQ30" s="215">
        <f t="shared" si="45"/>
        <v>859</v>
      </c>
      <c r="DR30" s="219">
        <f t="shared" si="46"/>
        <v>859</v>
      </c>
      <c r="DS30" s="220">
        <f t="shared" si="47"/>
        <v>0</v>
      </c>
      <c r="DT30" s="220">
        <f t="shared" si="48"/>
        <v>0</v>
      </c>
      <c r="DU30" s="217">
        <f t="shared" ref="DU30:DV30" si="258">SUM(CN30-CQ30)</f>
        <v>0</v>
      </c>
      <c r="DV30" s="217">
        <f t="shared" si="258"/>
        <v>0</v>
      </c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</row>
    <row r="31" ht="19.5" customHeight="1">
      <c r="A31" s="186">
        <v>29.0</v>
      </c>
      <c r="B31" s="230" t="s">
        <v>86</v>
      </c>
      <c r="C31" s="189">
        <v>2351.0</v>
      </c>
      <c r="D31" s="190" t="s">
        <v>57</v>
      </c>
      <c r="E31" s="191" t="s">
        <v>58</v>
      </c>
      <c r="F31" s="296">
        <v>1.0</v>
      </c>
      <c r="G31" s="297">
        <v>20.0</v>
      </c>
      <c r="H31" s="298">
        <v>20.0</v>
      </c>
      <c r="I31" s="195">
        <f t="shared" si="9"/>
        <v>40</v>
      </c>
      <c r="J31" s="299">
        <v>1.0</v>
      </c>
      <c r="K31" s="300">
        <v>21.0</v>
      </c>
      <c r="L31" s="301">
        <v>21.0</v>
      </c>
      <c r="M31" s="195">
        <f t="shared" si="10"/>
        <v>42</v>
      </c>
      <c r="N31" s="299">
        <v>1.0</v>
      </c>
      <c r="O31" s="297">
        <v>20.0</v>
      </c>
      <c r="P31" s="298">
        <v>19.0</v>
      </c>
      <c r="Q31" s="195">
        <f t="shared" si="11"/>
        <v>39</v>
      </c>
      <c r="R31" s="299">
        <v>1.0</v>
      </c>
      <c r="S31" s="297">
        <v>25.0</v>
      </c>
      <c r="T31" s="298">
        <v>17.0</v>
      </c>
      <c r="U31" s="195">
        <f t="shared" si="12"/>
        <v>42</v>
      </c>
      <c r="V31" s="299">
        <v>1.0</v>
      </c>
      <c r="W31" s="297">
        <v>18.0</v>
      </c>
      <c r="X31" s="298">
        <v>24.0</v>
      </c>
      <c r="Y31" s="195">
        <f t="shared" si="13"/>
        <v>42</v>
      </c>
      <c r="Z31" s="200">
        <f t="shared" ref="Z31:AA31" si="259">SUM(G31,K31,O31,S31,W31)</f>
        <v>104</v>
      </c>
      <c r="AA31" s="200">
        <f t="shared" si="259"/>
        <v>101</v>
      </c>
      <c r="AB31" s="195">
        <f t="shared" si="15"/>
        <v>205</v>
      </c>
      <c r="AC31" s="299">
        <v>1.0</v>
      </c>
      <c r="AD31" s="297">
        <v>17.0</v>
      </c>
      <c r="AE31" s="298">
        <v>22.0</v>
      </c>
      <c r="AF31" s="195">
        <f t="shared" si="16"/>
        <v>39</v>
      </c>
      <c r="AG31" s="299">
        <v>1.0</v>
      </c>
      <c r="AH31" s="300">
        <v>18.0</v>
      </c>
      <c r="AI31" s="301">
        <v>17.0</v>
      </c>
      <c r="AJ31" s="195">
        <f t="shared" si="17"/>
        <v>35</v>
      </c>
      <c r="AK31" s="299">
        <v>1.0</v>
      </c>
      <c r="AL31" s="297">
        <v>22.0</v>
      </c>
      <c r="AM31" s="298">
        <v>15.0</v>
      </c>
      <c r="AN31" s="195">
        <f t="shared" si="18"/>
        <v>37</v>
      </c>
      <c r="AO31" s="200">
        <f t="shared" ref="AO31:AP31" si="260">SUM(AD31,AH31,AL31)</f>
        <v>57</v>
      </c>
      <c r="AP31" s="201">
        <f t="shared" si="260"/>
        <v>54</v>
      </c>
      <c r="AQ31" s="195">
        <f t="shared" si="20"/>
        <v>111</v>
      </c>
      <c r="AR31" s="222">
        <v>1.0</v>
      </c>
      <c r="AS31" s="223">
        <v>22.0</v>
      </c>
      <c r="AT31" s="224">
        <v>13.0</v>
      </c>
      <c r="AU31" s="195">
        <f t="shared" si="21"/>
        <v>35</v>
      </c>
      <c r="AV31" s="302">
        <v>0.0</v>
      </c>
      <c r="AW31" s="300">
        <v>0.0</v>
      </c>
      <c r="AX31" s="301">
        <v>0.0</v>
      </c>
      <c r="AY31" s="195">
        <f t="shared" si="22"/>
        <v>0</v>
      </c>
      <c r="AZ31" s="202">
        <f t="shared" si="23"/>
        <v>22</v>
      </c>
      <c r="BA31" s="203">
        <f t="shared" si="24"/>
        <v>13</v>
      </c>
      <c r="BB31" s="195">
        <f t="shared" si="25"/>
        <v>35</v>
      </c>
      <c r="BC31" s="302">
        <v>0.0</v>
      </c>
      <c r="BD31" s="301">
        <v>0.0</v>
      </c>
      <c r="BE31" s="302">
        <v>0.0</v>
      </c>
      <c r="BF31" s="301">
        <v>0.0</v>
      </c>
      <c r="BG31" s="302">
        <v>0.0</v>
      </c>
      <c r="BH31" s="301">
        <v>0.0</v>
      </c>
      <c r="BI31" s="204">
        <f t="shared" si="26"/>
        <v>0</v>
      </c>
      <c r="BJ31" s="300">
        <v>0.0</v>
      </c>
      <c r="BK31" s="301">
        <v>0.0</v>
      </c>
      <c r="BL31" s="204">
        <f t="shared" si="27"/>
        <v>0</v>
      </c>
      <c r="BM31" s="302">
        <v>0.0</v>
      </c>
      <c r="BN31" s="301">
        <v>0.0</v>
      </c>
      <c r="BO31" s="302">
        <v>0.0</v>
      </c>
      <c r="BP31" s="301">
        <v>0.0</v>
      </c>
      <c r="BQ31" s="302">
        <v>0.0</v>
      </c>
      <c r="BR31" s="301">
        <v>0.0</v>
      </c>
      <c r="BS31" s="204">
        <f t="shared" si="28"/>
        <v>0</v>
      </c>
      <c r="BT31" s="300">
        <v>0.0</v>
      </c>
      <c r="BU31" s="301">
        <v>0.0</v>
      </c>
      <c r="BV31" s="204">
        <f t="shared" si="29"/>
        <v>0</v>
      </c>
      <c r="BW31" s="200">
        <f t="shared" ref="BW31:BX31" si="261">SUM(BJ31,BT31)</f>
        <v>0</v>
      </c>
      <c r="BX31" s="201">
        <f t="shared" si="261"/>
        <v>0</v>
      </c>
      <c r="BY31" s="195">
        <f t="shared" si="31"/>
        <v>0</v>
      </c>
      <c r="BZ31" s="303">
        <v>46.0</v>
      </c>
      <c r="CA31" s="298">
        <v>40.0</v>
      </c>
      <c r="CB31" s="303">
        <v>21.0</v>
      </c>
      <c r="CC31" s="298">
        <v>26.0</v>
      </c>
      <c r="CD31" s="303">
        <v>68.0</v>
      </c>
      <c r="CE31" s="298">
        <v>67.0</v>
      </c>
      <c r="CF31" s="304">
        <v>0.0</v>
      </c>
      <c r="CG31" s="301">
        <v>0.0</v>
      </c>
      <c r="CH31" s="303">
        <v>44.0</v>
      </c>
      <c r="CI31" s="298">
        <v>34.0</v>
      </c>
      <c r="CJ31" s="303">
        <v>4.0</v>
      </c>
      <c r="CK31" s="298">
        <v>1.0</v>
      </c>
      <c r="CL31" s="304">
        <v>0.0</v>
      </c>
      <c r="CM31" s="301">
        <v>0.0</v>
      </c>
      <c r="CN31" s="206">
        <f t="shared" ref="CN31:CO31" si="262">SUM(BZ31,CB31,CD31,CF31,CH31,CJ31,CL31)</f>
        <v>183</v>
      </c>
      <c r="CO31" s="206">
        <f t="shared" si="262"/>
        <v>168</v>
      </c>
      <c r="CP31" s="206">
        <f t="shared" si="33"/>
        <v>351</v>
      </c>
      <c r="CQ31" s="207">
        <f t="shared" ref="CQ31:CR31" si="263">SUM(Z31,AO31,AZ31,BW31)</f>
        <v>183</v>
      </c>
      <c r="CR31" s="207">
        <f t="shared" si="263"/>
        <v>168</v>
      </c>
      <c r="CS31" s="185">
        <f t="shared" si="35"/>
        <v>351</v>
      </c>
      <c r="CT31" s="305">
        <v>3.0</v>
      </c>
      <c r="CU31" s="306">
        <v>3.0</v>
      </c>
      <c r="CV31" s="210">
        <f t="shared" si="36"/>
        <v>6</v>
      </c>
      <c r="CW31" s="307">
        <v>2.0</v>
      </c>
      <c r="CX31" s="308">
        <v>2.0</v>
      </c>
      <c r="CY31" s="210">
        <f t="shared" si="37"/>
        <v>4</v>
      </c>
      <c r="CZ31" s="305">
        <v>114.0</v>
      </c>
      <c r="DA31" s="209">
        <v>112.0</v>
      </c>
      <c r="DB31" s="210">
        <f t="shared" si="38"/>
        <v>226</v>
      </c>
      <c r="DC31" s="305">
        <v>22.0</v>
      </c>
      <c r="DD31" s="306">
        <v>21.0</v>
      </c>
      <c r="DE31" s="210">
        <f t="shared" si="39"/>
        <v>43</v>
      </c>
      <c r="DF31" s="305">
        <v>42.0</v>
      </c>
      <c r="DG31" s="306">
        <v>30.0</v>
      </c>
      <c r="DH31" s="210">
        <f t="shared" si="40"/>
        <v>72</v>
      </c>
      <c r="DI31" s="305">
        <v>0.0</v>
      </c>
      <c r="DJ31" s="306">
        <v>0.0</v>
      </c>
      <c r="DK31" s="214">
        <f t="shared" si="41"/>
        <v>0</v>
      </c>
      <c r="DL31" s="215">
        <f t="shared" ref="DL31:DM31" si="264">SUM(CT31+CW31+CZ31+DC31+DF31+DI31)</f>
        <v>183</v>
      </c>
      <c r="DM31" s="216">
        <f t="shared" si="264"/>
        <v>168</v>
      </c>
      <c r="DN31" s="217">
        <f t="shared" si="43"/>
        <v>351</v>
      </c>
      <c r="DO31" s="218">
        <f t="shared" ref="DO31:DP31" si="265">SUM(CQ31-DL31)</f>
        <v>0</v>
      </c>
      <c r="DP31" s="218">
        <f t="shared" si="265"/>
        <v>0</v>
      </c>
      <c r="DQ31" s="215">
        <f t="shared" si="45"/>
        <v>351</v>
      </c>
      <c r="DR31" s="219">
        <f t="shared" si="46"/>
        <v>351</v>
      </c>
      <c r="DS31" s="220">
        <f t="shared" si="47"/>
        <v>0</v>
      </c>
      <c r="DT31" s="220">
        <f t="shared" si="48"/>
        <v>0</v>
      </c>
      <c r="DU31" s="217">
        <f t="shared" ref="DU31:DV31" si="266">SUM(CN31-CQ31)</f>
        <v>0</v>
      </c>
      <c r="DV31" s="217">
        <f t="shared" si="266"/>
        <v>0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</row>
    <row r="32" ht="19.5" customHeight="1">
      <c r="A32" s="186">
        <v>30.0</v>
      </c>
      <c r="B32" s="230" t="s">
        <v>87</v>
      </c>
      <c r="C32" s="189">
        <v>2352.0</v>
      </c>
      <c r="D32" s="190" t="s">
        <v>57</v>
      </c>
      <c r="E32" s="191" t="s">
        <v>58</v>
      </c>
      <c r="F32" s="222">
        <v>2.0</v>
      </c>
      <c r="G32" s="223">
        <v>42.0</v>
      </c>
      <c r="H32" s="224">
        <v>37.0</v>
      </c>
      <c r="I32" s="195">
        <f t="shared" si="9"/>
        <v>79</v>
      </c>
      <c r="J32" s="222">
        <v>2.0</v>
      </c>
      <c r="K32" s="309">
        <v>40.0</v>
      </c>
      <c r="L32" s="310">
        <v>27.0</v>
      </c>
      <c r="M32" s="195">
        <f t="shared" si="10"/>
        <v>67</v>
      </c>
      <c r="N32" s="222">
        <v>2.0</v>
      </c>
      <c r="O32" s="309">
        <v>40.0</v>
      </c>
      <c r="P32" s="310">
        <v>41.0</v>
      </c>
      <c r="Q32" s="195">
        <f t="shared" si="11"/>
        <v>81</v>
      </c>
      <c r="R32" s="222">
        <v>2.0</v>
      </c>
      <c r="S32" s="309">
        <v>36.0</v>
      </c>
      <c r="T32" s="310">
        <v>43.0</v>
      </c>
      <c r="U32" s="195">
        <f t="shared" si="12"/>
        <v>79</v>
      </c>
      <c r="V32" s="222">
        <v>2.0</v>
      </c>
      <c r="W32" s="309">
        <v>46.0</v>
      </c>
      <c r="X32" s="310">
        <v>35.0</v>
      </c>
      <c r="Y32" s="195">
        <f t="shared" si="13"/>
        <v>81</v>
      </c>
      <c r="Z32" s="200">
        <f t="shared" ref="Z32:AA32" si="267">SUM(G32,K32,O32,S32,W32)</f>
        <v>204</v>
      </c>
      <c r="AA32" s="200">
        <f t="shared" si="267"/>
        <v>183</v>
      </c>
      <c r="AB32" s="195">
        <f t="shared" si="15"/>
        <v>387</v>
      </c>
      <c r="AC32" s="222">
        <v>2.0</v>
      </c>
      <c r="AD32" s="309">
        <v>45.0</v>
      </c>
      <c r="AE32" s="310">
        <v>33.0</v>
      </c>
      <c r="AF32" s="195">
        <f t="shared" si="16"/>
        <v>78</v>
      </c>
      <c r="AG32" s="222">
        <v>2.0</v>
      </c>
      <c r="AH32" s="309">
        <v>43.0</v>
      </c>
      <c r="AI32" s="310">
        <v>28.0</v>
      </c>
      <c r="AJ32" s="195">
        <f t="shared" si="17"/>
        <v>71</v>
      </c>
      <c r="AK32" s="222">
        <v>2.0</v>
      </c>
      <c r="AL32" s="309">
        <v>35.0</v>
      </c>
      <c r="AM32" s="310">
        <v>35.0</v>
      </c>
      <c r="AN32" s="195">
        <f t="shared" si="18"/>
        <v>70</v>
      </c>
      <c r="AO32" s="200">
        <f t="shared" ref="AO32:AP32" si="268">SUM(AD32,AH32,AL32)</f>
        <v>123</v>
      </c>
      <c r="AP32" s="201">
        <f t="shared" si="268"/>
        <v>96</v>
      </c>
      <c r="AQ32" s="195">
        <f t="shared" si="20"/>
        <v>219</v>
      </c>
      <c r="AR32" s="222">
        <v>2.0</v>
      </c>
      <c r="AS32" s="309">
        <v>44.0</v>
      </c>
      <c r="AT32" s="310">
        <v>25.0</v>
      </c>
      <c r="AU32" s="195">
        <f t="shared" si="21"/>
        <v>69</v>
      </c>
      <c r="AV32" s="222">
        <v>0.0</v>
      </c>
      <c r="AW32" s="223">
        <v>0.0</v>
      </c>
      <c r="AX32" s="224">
        <v>0.0</v>
      </c>
      <c r="AY32" s="195">
        <f t="shared" si="22"/>
        <v>0</v>
      </c>
      <c r="AZ32" s="202">
        <f t="shared" si="23"/>
        <v>44</v>
      </c>
      <c r="BA32" s="203">
        <f t="shared" si="24"/>
        <v>25</v>
      </c>
      <c r="BB32" s="195">
        <f t="shared" si="25"/>
        <v>69</v>
      </c>
      <c r="BC32" s="222">
        <v>0.0</v>
      </c>
      <c r="BD32" s="224">
        <v>0.0</v>
      </c>
      <c r="BE32" s="222">
        <v>0.0</v>
      </c>
      <c r="BF32" s="224">
        <v>0.0</v>
      </c>
      <c r="BG32" s="222">
        <v>0.0</v>
      </c>
      <c r="BH32" s="224">
        <v>0.0</v>
      </c>
      <c r="BI32" s="204">
        <f t="shared" si="26"/>
        <v>0</v>
      </c>
      <c r="BJ32" s="223">
        <v>0.0</v>
      </c>
      <c r="BK32" s="224">
        <v>0.0</v>
      </c>
      <c r="BL32" s="204">
        <f t="shared" si="27"/>
        <v>0</v>
      </c>
      <c r="BM32" s="222">
        <v>0.0</v>
      </c>
      <c r="BN32" s="224">
        <v>0.0</v>
      </c>
      <c r="BO32" s="222">
        <v>0.0</v>
      </c>
      <c r="BP32" s="224">
        <v>0.0</v>
      </c>
      <c r="BQ32" s="222">
        <v>0.0</v>
      </c>
      <c r="BR32" s="224">
        <v>0.0</v>
      </c>
      <c r="BS32" s="204">
        <f t="shared" si="28"/>
        <v>0</v>
      </c>
      <c r="BT32" s="223">
        <v>0.0</v>
      </c>
      <c r="BU32" s="224">
        <v>0.0</v>
      </c>
      <c r="BV32" s="204">
        <f t="shared" si="29"/>
        <v>0</v>
      </c>
      <c r="BW32" s="200">
        <f t="shared" ref="BW32:BX32" si="269">SUM(BJ32,BT32)</f>
        <v>0</v>
      </c>
      <c r="BX32" s="201">
        <f t="shared" si="269"/>
        <v>0</v>
      </c>
      <c r="BY32" s="195">
        <f t="shared" si="31"/>
        <v>0</v>
      </c>
      <c r="BZ32" s="311">
        <v>153.0</v>
      </c>
      <c r="CA32" s="310">
        <v>130.0</v>
      </c>
      <c r="CB32" s="312">
        <v>21.0</v>
      </c>
      <c r="CC32" s="310">
        <v>20.0</v>
      </c>
      <c r="CD32" s="312">
        <v>93.0</v>
      </c>
      <c r="CE32" s="310">
        <v>81.0</v>
      </c>
      <c r="CF32" s="312">
        <v>1.0</v>
      </c>
      <c r="CG32" s="310">
        <v>2.0</v>
      </c>
      <c r="CH32" s="312">
        <v>77.0</v>
      </c>
      <c r="CI32" s="310">
        <v>52.0</v>
      </c>
      <c r="CJ32" s="312">
        <v>21.0</v>
      </c>
      <c r="CK32" s="310">
        <v>16.0</v>
      </c>
      <c r="CL32" s="312">
        <v>5.0</v>
      </c>
      <c r="CM32" s="310">
        <v>3.0</v>
      </c>
      <c r="CN32" s="206">
        <f t="shared" ref="CN32:CO32" si="270">SUM(BZ32,CB32,CD32,CF32,CH32,CJ32,CL32)</f>
        <v>371</v>
      </c>
      <c r="CO32" s="206">
        <f t="shared" si="270"/>
        <v>304</v>
      </c>
      <c r="CP32" s="206">
        <f t="shared" si="33"/>
        <v>675</v>
      </c>
      <c r="CQ32" s="207">
        <f t="shared" ref="CQ32:CR32" si="271">SUM(Z32,AO32,AZ32,BW32)</f>
        <v>371</v>
      </c>
      <c r="CR32" s="207">
        <f t="shared" si="271"/>
        <v>304</v>
      </c>
      <c r="CS32" s="185">
        <f t="shared" si="35"/>
        <v>675</v>
      </c>
      <c r="CT32" s="313">
        <v>6.0</v>
      </c>
      <c r="CU32" s="314">
        <v>4.0</v>
      </c>
      <c r="CV32" s="210">
        <f t="shared" si="36"/>
        <v>10</v>
      </c>
      <c r="CW32" s="313">
        <v>3.0</v>
      </c>
      <c r="CX32" s="314">
        <v>2.0</v>
      </c>
      <c r="CY32" s="210">
        <f t="shared" si="37"/>
        <v>5</v>
      </c>
      <c r="CZ32" s="313">
        <v>165.0</v>
      </c>
      <c r="DA32" s="209">
        <v>144.0</v>
      </c>
      <c r="DB32" s="210">
        <f t="shared" si="38"/>
        <v>309</v>
      </c>
      <c r="DC32" s="313">
        <v>6.0</v>
      </c>
      <c r="DD32" s="314">
        <v>4.0</v>
      </c>
      <c r="DE32" s="210">
        <f t="shared" si="39"/>
        <v>10</v>
      </c>
      <c r="DF32" s="313">
        <v>191.0</v>
      </c>
      <c r="DG32" s="314">
        <v>150.0</v>
      </c>
      <c r="DH32" s="210">
        <f t="shared" si="40"/>
        <v>341</v>
      </c>
      <c r="DI32" s="228">
        <v>0.0</v>
      </c>
      <c r="DJ32" s="229">
        <v>0.0</v>
      </c>
      <c r="DK32" s="214">
        <f t="shared" si="41"/>
        <v>0</v>
      </c>
      <c r="DL32" s="215">
        <f t="shared" ref="DL32:DM32" si="272">SUM(CT32+CW32+CZ32+DC32+DF32+DI32)</f>
        <v>371</v>
      </c>
      <c r="DM32" s="216">
        <f t="shared" si="272"/>
        <v>304</v>
      </c>
      <c r="DN32" s="217">
        <f t="shared" si="43"/>
        <v>675</v>
      </c>
      <c r="DO32" s="218">
        <f t="shared" ref="DO32:DP32" si="273">SUM(CQ32-DL32)</f>
        <v>0</v>
      </c>
      <c r="DP32" s="218">
        <f t="shared" si="273"/>
        <v>0</v>
      </c>
      <c r="DQ32" s="215">
        <f t="shared" si="45"/>
        <v>675</v>
      </c>
      <c r="DR32" s="219">
        <f t="shared" si="46"/>
        <v>675</v>
      </c>
      <c r="DS32" s="220">
        <f t="shared" si="47"/>
        <v>0</v>
      </c>
      <c r="DT32" s="220">
        <f t="shared" si="48"/>
        <v>0</v>
      </c>
      <c r="DU32" s="217">
        <f t="shared" ref="DU32:DV32" si="274">SUM(CN32-CQ32)</f>
        <v>0</v>
      </c>
      <c r="DV32" s="217">
        <f t="shared" si="274"/>
        <v>0</v>
      </c>
      <c r="DW32" s="159" t="s">
        <v>88</v>
      </c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</row>
    <row r="33" ht="19.5" customHeight="1">
      <c r="A33" s="186">
        <v>31.0</v>
      </c>
      <c r="B33" s="230" t="s">
        <v>89</v>
      </c>
      <c r="C33" s="189">
        <v>2357.0</v>
      </c>
      <c r="D33" s="190" t="s">
        <v>57</v>
      </c>
      <c r="E33" s="191" t="s">
        <v>58</v>
      </c>
      <c r="F33" s="231">
        <v>1.0</v>
      </c>
      <c r="G33" s="258">
        <v>23.0</v>
      </c>
      <c r="H33" s="259">
        <v>19.0</v>
      </c>
      <c r="I33" s="195">
        <f t="shared" si="9"/>
        <v>42</v>
      </c>
      <c r="J33" s="260">
        <v>1.0</v>
      </c>
      <c r="K33" s="258">
        <v>29.0</v>
      </c>
      <c r="L33" s="259">
        <v>23.0</v>
      </c>
      <c r="M33" s="195">
        <f t="shared" si="10"/>
        <v>52</v>
      </c>
      <c r="N33" s="260">
        <v>1.0</v>
      </c>
      <c r="O33" s="258">
        <v>32.0</v>
      </c>
      <c r="P33" s="259">
        <v>26.0</v>
      </c>
      <c r="Q33" s="195">
        <f t="shared" si="11"/>
        <v>58</v>
      </c>
      <c r="R33" s="260">
        <v>1.0</v>
      </c>
      <c r="S33" s="258">
        <v>33.0</v>
      </c>
      <c r="T33" s="259">
        <v>24.0</v>
      </c>
      <c r="U33" s="195">
        <f t="shared" si="12"/>
        <v>57</v>
      </c>
      <c r="V33" s="260">
        <v>1.0</v>
      </c>
      <c r="W33" s="258">
        <v>33.0</v>
      </c>
      <c r="X33" s="259">
        <v>30.0</v>
      </c>
      <c r="Y33" s="195">
        <f t="shared" si="13"/>
        <v>63</v>
      </c>
      <c r="Z33" s="200">
        <f t="shared" ref="Z33:AA33" si="275">SUM(G33,K33,O33,S33,W33)</f>
        <v>150</v>
      </c>
      <c r="AA33" s="200">
        <f t="shared" si="275"/>
        <v>122</v>
      </c>
      <c r="AB33" s="195">
        <f t="shared" si="15"/>
        <v>272</v>
      </c>
      <c r="AC33" s="260">
        <v>1.0</v>
      </c>
      <c r="AD33" s="258">
        <v>34.0</v>
      </c>
      <c r="AE33" s="259">
        <v>21.0</v>
      </c>
      <c r="AF33" s="195">
        <f t="shared" si="16"/>
        <v>55</v>
      </c>
      <c r="AG33" s="260">
        <v>1.0</v>
      </c>
      <c r="AH33" s="258">
        <v>21.0</v>
      </c>
      <c r="AI33" s="259">
        <v>27.0</v>
      </c>
      <c r="AJ33" s="195">
        <f t="shared" si="17"/>
        <v>48</v>
      </c>
      <c r="AK33" s="260">
        <v>1.0</v>
      </c>
      <c r="AL33" s="258">
        <v>23.0</v>
      </c>
      <c r="AM33" s="259">
        <v>26.0</v>
      </c>
      <c r="AN33" s="195">
        <f t="shared" si="18"/>
        <v>49</v>
      </c>
      <c r="AO33" s="200">
        <f t="shared" ref="AO33:AP33" si="276">SUM(AD33,AH33,AL33)</f>
        <v>78</v>
      </c>
      <c r="AP33" s="201">
        <f t="shared" si="276"/>
        <v>74</v>
      </c>
      <c r="AQ33" s="195">
        <f t="shared" si="20"/>
        <v>152</v>
      </c>
      <c r="AR33" s="260">
        <v>1.0</v>
      </c>
      <c r="AS33" s="258">
        <v>20.0</v>
      </c>
      <c r="AT33" s="284">
        <v>26.0</v>
      </c>
      <c r="AU33" s="195">
        <f t="shared" si="21"/>
        <v>46</v>
      </c>
      <c r="AV33" s="260">
        <v>0.0</v>
      </c>
      <c r="AW33" s="258">
        <v>0.0</v>
      </c>
      <c r="AX33" s="259">
        <v>0.0</v>
      </c>
      <c r="AY33" s="195">
        <f t="shared" si="22"/>
        <v>0</v>
      </c>
      <c r="AZ33" s="202">
        <f t="shared" si="23"/>
        <v>20</v>
      </c>
      <c r="BA33" s="203">
        <f t="shared" si="24"/>
        <v>26</v>
      </c>
      <c r="BB33" s="195">
        <f t="shared" si="25"/>
        <v>46</v>
      </c>
      <c r="BC33" s="260">
        <v>0.0</v>
      </c>
      <c r="BD33" s="259">
        <v>0.0</v>
      </c>
      <c r="BE33" s="260">
        <v>0.0</v>
      </c>
      <c r="BF33" s="259">
        <v>0.0</v>
      </c>
      <c r="BG33" s="260">
        <v>0.0</v>
      </c>
      <c r="BH33" s="259">
        <v>0.0</v>
      </c>
      <c r="BI33" s="204">
        <f t="shared" si="26"/>
        <v>0</v>
      </c>
      <c r="BJ33" s="258">
        <v>0.0</v>
      </c>
      <c r="BK33" s="259">
        <v>0.0</v>
      </c>
      <c r="BL33" s="204">
        <f t="shared" si="27"/>
        <v>0</v>
      </c>
      <c r="BM33" s="260">
        <v>0.0</v>
      </c>
      <c r="BN33" s="259">
        <v>0.0</v>
      </c>
      <c r="BO33" s="260">
        <v>0.0</v>
      </c>
      <c r="BP33" s="259">
        <v>0.0</v>
      </c>
      <c r="BQ33" s="260">
        <v>0.0</v>
      </c>
      <c r="BR33" s="259">
        <v>0.0</v>
      </c>
      <c r="BS33" s="204">
        <f t="shared" si="28"/>
        <v>0</v>
      </c>
      <c r="BT33" s="258">
        <v>0.0</v>
      </c>
      <c r="BU33" s="259">
        <v>0.0</v>
      </c>
      <c r="BV33" s="204">
        <f t="shared" si="29"/>
        <v>0</v>
      </c>
      <c r="BW33" s="200">
        <f t="shared" ref="BW33:BX33" si="277">SUM(BJ33,BT33)</f>
        <v>0</v>
      </c>
      <c r="BX33" s="201">
        <f t="shared" si="277"/>
        <v>0</v>
      </c>
      <c r="BY33" s="195">
        <f t="shared" si="31"/>
        <v>0</v>
      </c>
      <c r="BZ33" s="287">
        <v>58.0</v>
      </c>
      <c r="CA33" s="259">
        <v>62.0</v>
      </c>
      <c r="CB33" s="287">
        <v>46.0</v>
      </c>
      <c r="CC33" s="259">
        <v>47.0</v>
      </c>
      <c r="CD33" s="287">
        <v>42.0</v>
      </c>
      <c r="CE33" s="259">
        <v>30.0</v>
      </c>
      <c r="CF33" s="287">
        <v>1.0</v>
      </c>
      <c r="CG33" s="259">
        <v>0.0</v>
      </c>
      <c r="CH33" s="287">
        <v>99.0</v>
      </c>
      <c r="CI33" s="259">
        <v>82.0</v>
      </c>
      <c r="CJ33" s="287">
        <v>1.0</v>
      </c>
      <c r="CK33" s="259">
        <v>1.0</v>
      </c>
      <c r="CL33" s="287">
        <v>1.0</v>
      </c>
      <c r="CM33" s="259">
        <v>0.0</v>
      </c>
      <c r="CN33" s="206">
        <f t="shared" ref="CN33:CO33" si="278">SUM(BZ33,CB33,CD33,CF33,CH33,CJ33,CL33)</f>
        <v>248</v>
      </c>
      <c r="CO33" s="206">
        <f t="shared" si="278"/>
        <v>222</v>
      </c>
      <c r="CP33" s="206">
        <f t="shared" si="33"/>
        <v>470</v>
      </c>
      <c r="CQ33" s="207">
        <f t="shared" ref="CQ33:CR33" si="279">SUM(Z33,AO33,AZ33,BW33)</f>
        <v>248</v>
      </c>
      <c r="CR33" s="207">
        <f t="shared" si="279"/>
        <v>222</v>
      </c>
      <c r="CS33" s="185">
        <f t="shared" si="35"/>
        <v>470</v>
      </c>
      <c r="CT33" s="283">
        <v>78.0</v>
      </c>
      <c r="CU33" s="284">
        <v>53.0</v>
      </c>
      <c r="CV33" s="210">
        <f t="shared" si="36"/>
        <v>131</v>
      </c>
      <c r="CW33" s="283">
        <v>10.0</v>
      </c>
      <c r="CX33" s="284">
        <v>10.0</v>
      </c>
      <c r="CY33" s="210">
        <f t="shared" si="37"/>
        <v>20</v>
      </c>
      <c r="CZ33" s="283">
        <v>140.0</v>
      </c>
      <c r="DA33" s="209">
        <v>135.0</v>
      </c>
      <c r="DB33" s="210">
        <f t="shared" si="38"/>
        <v>275</v>
      </c>
      <c r="DC33" s="283">
        <v>2.0</v>
      </c>
      <c r="DD33" s="284">
        <v>5.0</v>
      </c>
      <c r="DE33" s="210">
        <f t="shared" si="39"/>
        <v>7</v>
      </c>
      <c r="DF33" s="283">
        <v>18.0</v>
      </c>
      <c r="DG33" s="284">
        <v>19.0</v>
      </c>
      <c r="DH33" s="210">
        <f t="shared" si="40"/>
        <v>37</v>
      </c>
      <c r="DI33" s="283">
        <v>0.0</v>
      </c>
      <c r="DJ33" s="284">
        <v>0.0</v>
      </c>
      <c r="DK33" s="214">
        <f t="shared" si="41"/>
        <v>0</v>
      </c>
      <c r="DL33" s="215">
        <f t="shared" ref="DL33:DM33" si="280">SUM(CT33+CW33+CZ33+DC33+DF33+DI33)</f>
        <v>248</v>
      </c>
      <c r="DM33" s="216">
        <f t="shared" si="280"/>
        <v>222</v>
      </c>
      <c r="DN33" s="217">
        <f t="shared" si="43"/>
        <v>470</v>
      </c>
      <c r="DO33" s="218">
        <f t="shared" ref="DO33:DP33" si="281">SUM(CQ33-DL33)</f>
        <v>0</v>
      </c>
      <c r="DP33" s="218">
        <f t="shared" si="281"/>
        <v>0</v>
      </c>
      <c r="DQ33" s="215">
        <f t="shared" si="45"/>
        <v>470</v>
      </c>
      <c r="DR33" s="219">
        <f t="shared" si="46"/>
        <v>470</v>
      </c>
      <c r="DS33" s="220">
        <f t="shared" si="47"/>
        <v>0</v>
      </c>
      <c r="DT33" s="220">
        <f t="shared" si="48"/>
        <v>0</v>
      </c>
      <c r="DU33" s="217">
        <f t="shared" ref="DU33:DV33" si="282">SUM(CN33-CQ33)</f>
        <v>0</v>
      </c>
      <c r="DV33" s="217">
        <f t="shared" si="282"/>
        <v>0</v>
      </c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</row>
    <row r="34" ht="19.5" customHeight="1">
      <c r="A34" s="186">
        <v>32.0</v>
      </c>
      <c r="B34" s="230" t="s">
        <v>90</v>
      </c>
      <c r="C34" s="189">
        <v>2369.0</v>
      </c>
      <c r="D34" s="190" t="s">
        <v>57</v>
      </c>
      <c r="E34" s="191" t="s">
        <v>58</v>
      </c>
      <c r="F34" s="222">
        <v>1.0</v>
      </c>
      <c r="G34" s="223">
        <v>20.0</v>
      </c>
      <c r="H34" s="224">
        <v>23.0</v>
      </c>
      <c r="I34" s="195">
        <f t="shared" si="9"/>
        <v>43</v>
      </c>
      <c r="J34" s="222">
        <v>1.0</v>
      </c>
      <c r="K34" s="223">
        <v>20.0</v>
      </c>
      <c r="L34" s="224">
        <v>28.0</v>
      </c>
      <c r="M34" s="195">
        <f t="shared" si="10"/>
        <v>48</v>
      </c>
      <c r="N34" s="222">
        <v>1.0</v>
      </c>
      <c r="O34" s="223">
        <v>29.0</v>
      </c>
      <c r="P34" s="224">
        <v>20.0</v>
      </c>
      <c r="Q34" s="195">
        <f t="shared" si="11"/>
        <v>49</v>
      </c>
      <c r="R34" s="222">
        <v>1.0</v>
      </c>
      <c r="S34" s="223">
        <v>21.0</v>
      </c>
      <c r="T34" s="224">
        <v>27.0</v>
      </c>
      <c r="U34" s="195">
        <f t="shared" si="12"/>
        <v>48</v>
      </c>
      <c r="V34" s="222">
        <v>1.0</v>
      </c>
      <c r="W34" s="223">
        <v>34.0</v>
      </c>
      <c r="X34" s="224">
        <v>23.0</v>
      </c>
      <c r="Y34" s="195">
        <f t="shared" si="13"/>
        <v>57</v>
      </c>
      <c r="Z34" s="200">
        <f t="shared" ref="Z34:AA34" si="283">SUM(G34,K34,O34,S34,W34)</f>
        <v>124</v>
      </c>
      <c r="AA34" s="200">
        <f t="shared" si="283"/>
        <v>121</v>
      </c>
      <c r="AB34" s="195">
        <f t="shared" si="15"/>
        <v>245</v>
      </c>
      <c r="AC34" s="222">
        <v>1.0</v>
      </c>
      <c r="AD34" s="223">
        <v>30.0</v>
      </c>
      <c r="AE34" s="224">
        <v>21.0</v>
      </c>
      <c r="AF34" s="195">
        <f t="shared" si="16"/>
        <v>51</v>
      </c>
      <c r="AG34" s="222">
        <v>1.0</v>
      </c>
      <c r="AH34" s="223">
        <v>31.0</v>
      </c>
      <c r="AI34" s="224">
        <v>21.0</v>
      </c>
      <c r="AJ34" s="195">
        <f t="shared" si="17"/>
        <v>52</v>
      </c>
      <c r="AK34" s="222">
        <v>1.0</v>
      </c>
      <c r="AL34" s="223">
        <v>24.0</v>
      </c>
      <c r="AM34" s="224">
        <v>23.0</v>
      </c>
      <c r="AN34" s="195">
        <f t="shared" si="18"/>
        <v>47</v>
      </c>
      <c r="AO34" s="200">
        <f t="shared" ref="AO34:AP34" si="284">SUM(AD34,AH34,AL34)</f>
        <v>85</v>
      </c>
      <c r="AP34" s="201">
        <f t="shared" si="284"/>
        <v>65</v>
      </c>
      <c r="AQ34" s="195">
        <f t="shared" si="20"/>
        <v>150</v>
      </c>
      <c r="AR34" s="222">
        <v>1.0</v>
      </c>
      <c r="AS34" s="223">
        <v>21.0</v>
      </c>
      <c r="AT34" s="224">
        <v>17.0</v>
      </c>
      <c r="AU34" s="195">
        <f t="shared" si="21"/>
        <v>38</v>
      </c>
      <c r="AV34" s="222">
        <v>0.0</v>
      </c>
      <c r="AW34" s="223">
        <v>0.0</v>
      </c>
      <c r="AX34" s="224">
        <v>0.0</v>
      </c>
      <c r="AY34" s="195">
        <f t="shared" si="22"/>
        <v>0</v>
      </c>
      <c r="AZ34" s="202">
        <f t="shared" si="23"/>
        <v>21</v>
      </c>
      <c r="BA34" s="203">
        <f t="shared" si="24"/>
        <v>17</v>
      </c>
      <c r="BB34" s="195">
        <f t="shared" si="25"/>
        <v>38</v>
      </c>
      <c r="BC34" s="222">
        <v>0.0</v>
      </c>
      <c r="BD34" s="224">
        <v>0.0</v>
      </c>
      <c r="BE34" s="222">
        <v>0.0</v>
      </c>
      <c r="BF34" s="224">
        <v>0.0</v>
      </c>
      <c r="BG34" s="222">
        <v>0.0</v>
      </c>
      <c r="BH34" s="224">
        <v>0.0</v>
      </c>
      <c r="BI34" s="204">
        <f t="shared" si="26"/>
        <v>0</v>
      </c>
      <c r="BJ34" s="223">
        <v>0.0</v>
      </c>
      <c r="BK34" s="224">
        <v>0.0</v>
      </c>
      <c r="BL34" s="204">
        <f t="shared" si="27"/>
        <v>0</v>
      </c>
      <c r="BM34" s="222">
        <v>0.0</v>
      </c>
      <c r="BN34" s="224">
        <v>0.0</v>
      </c>
      <c r="BO34" s="222">
        <v>0.0</v>
      </c>
      <c r="BP34" s="224">
        <v>0.0</v>
      </c>
      <c r="BQ34" s="222">
        <v>0.0</v>
      </c>
      <c r="BR34" s="224">
        <v>0.0</v>
      </c>
      <c r="BS34" s="204">
        <f t="shared" si="28"/>
        <v>0</v>
      </c>
      <c r="BT34" s="223">
        <v>0.0</v>
      </c>
      <c r="BU34" s="224">
        <v>0.0</v>
      </c>
      <c r="BV34" s="204">
        <f t="shared" si="29"/>
        <v>0</v>
      </c>
      <c r="BW34" s="200">
        <f t="shared" ref="BW34:BX34" si="285">SUM(BJ34,BT34)</f>
        <v>0</v>
      </c>
      <c r="BX34" s="201">
        <f t="shared" si="285"/>
        <v>0</v>
      </c>
      <c r="BY34" s="195">
        <f t="shared" si="31"/>
        <v>0</v>
      </c>
      <c r="BZ34" s="227">
        <v>68.0</v>
      </c>
      <c r="CA34" s="224">
        <v>71.0</v>
      </c>
      <c r="CB34" s="227">
        <v>42.0</v>
      </c>
      <c r="CC34" s="224">
        <v>28.0</v>
      </c>
      <c r="CD34" s="227">
        <v>30.0</v>
      </c>
      <c r="CE34" s="224">
        <v>26.0</v>
      </c>
      <c r="CF34" s="227">
        <v>0.0</v>
      </c>
      <c r="CG34" s="224">
        <v>0.0</v>
      </c>
      <c r="CH34" s="227">
        <v>84.0</v>
      </c>
      <c r="CI34" s="224">
        <v>74.0</v>
      </c>
      <c r="CJ34" s="227">
        <v>6.0</v>
      </c>
      <c r="CK34" s="224">
        <v>4.0</v>
      </c>
      <c r="CL34" s="227">
        <v>0.0</v>
      </c>
      <c r="CM34" s="224">
        <v>0.0</v>
      </c>
      <c r="CN34" s="206">
        <f t="shared" ref="CN34:CO34" si="286">SUM(BZ34,CB34,CD34,CF34,CH34,CJ34,CL34)</f>
        <v>230</v>
      </c>
      <c r="CO34" s="206">
        <f t="shared" si="286"/>
        <v>203</v>
      </c>
      <c r="CP34" s="206">
        <f t="shared" si="33"/>
        <v>433</v>
      </c>
      <c r="CQ34" s="207">
        <f t="shared" ref="CQ34:CR34" si="287">SUM(Z34,AO34,AZ34,BW34)</f>
        <v>230</v>
      </c>
      <c r="CR34" s="207">
        <f t="shared" si="287"/>
        <v>203</v>
      </c>
      <c r="CS34" s="185">
        <f t="shared" si="35"/>
        <v>433</v>
      </c>
      <c r="CT34" s="228">
        <v>10.0</v>
      </c>
      <c r="CU34" s="229">
        <v>10.0</v>
      </c>
      <c r="CV34" s="210">
        <f t="shared" si="36"/>
        <v>20</v>
      </c>
      <c r="CW34" s="228">
        <v>5.0</v>
      </c>
      <c r="CX34" s="229">
        <v>5.0</v>
      </c>
      <c r="CY34" s="210">
        <f t="shared" si="37"/>
        <v>10</v>
      </c>
      <c r="CZ34" s="228">
        <v>143.0</v>
      </c>
      <c r="DA34" s="209">
        <v>136.0</v>
      </c>
      <c r="DB34" s="210">
        <f t="shared" si="38"/>
        <v>279</v>
      </c>
      <c r="DC34" s="228">
        <v>42.0</v>
      </c>
      <c r="DD34" s="229">
        <v>28.0</v>
      </c>
      <c r="DE34" s="210">
        <f t="shared" si="39"/>
        <v>70</v>
      </c>
      <c r="DF34" s="228">
        <v>30.0</v>
      </c>
      <c r="DG34" s="229">
        <v>24.0</v>
      </c>
      <c r="DH34" s="210">
        <f t="shared" si="40"/>
        <v>54</v>
      </c>
      <c r="DI34" s="228">
        <v>0.0</v>
      </c>
      <c r="DJ34" s="229">
        <v>0.0</v>
      </c>
      <c r="DK34" s="214">
        <f t="shared" si="41"/>
        <v>0</v>
      </c>
      <c r="DL34" s="215">
        <f t="shared" ref="DL34:DM34" si="288">SUM(CT34+CW34+CZ34+DC34+DF34+DI34)</f>
        <v>230</v>
      </c>
      <c r="DM34" s="216">
        <f t="shared" si="288"/>
        <v>203</v>
      </c>
      <c r="DN34" s="217">
        <f t="shared" si="43"/>
        <v>433</v>
      </c>
      <c r="DO34" s="218">
        <f t="shared" ref="DO34:DP34" si="289">SUM(CQ34-DL34)</f>
        <v>0</v>
      </c>
      <c r="DP34" s="218">
        <f t="shared" si="289"/>
        <v>0</v>
      </c>
      <c r="DQ34" s="215">
        <f t="shared" si="45"/>
        <v>433</v>
      </c>
      <c r="DR34" s="219">
        <f t="shared" si="46"/>
        <v>433</v>
      </c>
      <c r="DS34" s="220">
        <f t="shared" si="47"/>
        <v>0</v>
      </c>
      <c r="DT34" s="220">
        <f t="shared" si="48"/>
        <v>0</v>
      </c>
      <c r="DU34" s="217">
        <f t="shared" ref="DU34:DV34" si="290">SUM(CN34-CQ34)</f>
        <v>0</v>
      </c>
      <c r="DV34" s="217">
        <f t="shared" si="290"/>
        <v>0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</row>
    <row r="35" ht="19.5" customHeight="1">
      <c r="A35" s="186">
        <v>33.0</v>
      </c>
      <c r="B35" s="230" t="s">
        <v>91</v>
      </c>
      <c r="C35" s="189">
        <v>2364.0</v>
      </c>
      <c r="D35" s="190" t="s">
        <v>57</v>
      </c>
      <c r="E35" s="191" t="s">
        <v>58</v>
      </c>
      <c r="F35" s="222">
        <v>1.0</v>
      </c>
      <c r="G35" s="223">
        <v>16.0</v>
      </c>
      <c r="H35" s="224">
        <v>26.0</v>
      </c>
      <c r="I35" s="195">
        <f t="shared" si="9"/>
        <v>42</v>
      </c>
      <c r="J35" s="222">
        <v>1.0</v>
      </c>
      <c r="K35" s="223">
        <v>23.0</v>
      </c>
      <c r="L35" s="224">
        <v>28.0</v>
      </c>
      <c r="M35" s="195">
        <f t="shared" si="10"/>
        <v>51</v>
      </c>
      <c r="N35" s="222">
        <v>1.0</v>
      </c>
      <c r="O35" s="223">
        <v>30.0</v>
      </c>
      <c r="P35" s="224">
        <v>19.0</v>
      </c>
      <c r="Q35" s="195">
        <f t="shared" si="11"/>
        <v>49</v>
      </c>
      <c r="R35" s="222">
        <v>1.0</v>
      </c>
      <c r="S35" s="223">
        <v>26.0</v>
      </c>
      <c r="T35" s="224">
        <v>18.0</v>
      </c>
      <c r="U35" s="195">
        <f t="shared" si="12"/>
        <v>44</v>
      </c>
      <c r="V35" s="222">
        <v>1.0</v>
      </c>
      <c r="W35" s="223">
        <v>30.0</v>
      </c>
      <c r="X35" s="224">
        <v>20.0</v>
      </c>
      <c r="Y35" s="195">
        <f t="shared" si="13"/>
        <v>50</v>
      </c>
      <c r="Z35" s="200">
        <f t="shared" ref="Z35:AA35" si="291">SUM(G35,K35,O35,S35,W35)</f>
        <v>125</v>
      </c>
      <c r="AA35" s="200">
        <f t="shared" si="291"/>
        <v>111</v>
      </c>
      <c r="AB35" s="195">
        <f t="shared" si="15"/>
        <v>236</v>
      </c>
      <c r="AC35" s="222">
        <v>1.0</v>
      </c>
      <c r="AD35" s="223">
        <v>27.0</v>
      </c>
      <c r="AE35" s="224">
        <v>18.0</v>
      </c>
      <c r="AF35" s="195">
        <f t="shared" si="16"/>
        <v>45</v>
      </c>
      <c r="AG35" s="222">
        <v>1.0</v>
      </c>
      <c r="AH35" s="223">
        <v>18.0</v>
      </c>
      <c r="AI35" s="224">
        <v>23.0</v>
      </c>
      <c r="AJ35" s="195">
        <f t="shared" si="17"/>
        <v>41</v>
      </c>
      <c r="AK35" s="222">
        <v>1.0</v>
      </c>
      <c r="AL35" s="223">
        <v>19.0</v>
      </c>
      <c r="AM35" s="224">
        <v>26.0</v>
      </c>
      <c r="AN35" s="195">
        <f t="shared" si="18"/>
        <v>45</v>
      </c>
      <c r="AO35" s="200">
        <f t="shared" ref="AO35:AP35" si="292">SUM(AD35,AH35,AL35)</f>
        <v>64</v>
      </c>
      <c r="AP35" s="201">
        <f t="shared" si="292"/>
        <v>67</v>
      </c>
      <c r="AQ35" s="195">
        <f t="shared" si="20"/>
        <v>131</v>
      </c>
      <c r="AR35" s="222">
        <v>1.0</v>
      </c>
      <c r="AS35" s="223">
        <v>25.0</v>
      </c>
      <c r="AT35" s="224">
        <v>19.0</v>
      </c>
      <c r="AU35" s="195">
        <f t="shared" si="21"/>
        <v>44</v>
      </c>
      <c r="AV35" s="222">
        <v>0.0</v>
      </c>
      <c r="AW35" s="223">
        <v>0.0</v>
      </c>
      <c r="AX35" s="224">
        <v>0.0</v>
      </c>
      <c r="AY35" s="195">
        <f t="shared" si="22"/>
        <v>0</v>
      </c>
      <c r="AZ35" s="202">
        <f t="shared" si="23"/>
        <v>25</v>
      </c>
      <c r="BA35" s="203">
        <f t="shared" si="24"/>
        <v>19</v>
      </c>
      <c r="BB35" s="195">
        <f t="shared" si="25"/>
        <v>44</v>
      </c>
      <c r="BC35" s="222">
        <v>0.0</v>
      </c>
      <c r="BD35" s="224">
        <v>0.0</v>
      </c>
      <c r="BE35" s="222">
        <v>0.0</v>
      </c>
      <c r="BF35" s="224">
        <v>0.0</v>
      </c>
      <c r="BG35" s="222">
        <v>0.0</v>
      </c>
      <c r="BH35" s="224">
        <v>0.0</v>
      </c>
      <c r="BI35" s="204">
        <f t="shared" si="26"/>
        <v>0</v>
      </c>
      <c r="BJ35" s="223">
        <v>0.0</v>
      </c>
      <c r="BK35" s="224">
        <v>0.0</v>
      </c>
      <c r="BL35" s="204">
        <f t="shared" si="27"/>
        <v>0</v>
      </c>
      <c r="BM35" s="222">
        <v>0.0</v>
      </c>
      <c r="BN35" s="224">
        <v>0.0</v>
      </c>
      <c r="BO35" s="222">
        <v>0.0</v>
      </c>
      <c r="BP35" s="224">
        <v>0.0</v>
      </c>
      <c r="BQ35" s="222">
        <v>0.0</v>
      </c>
      <c r="BR35" s="224">
        <v>0.0</v>
      </c>
      <c r="BS35" s="204">
        <f t="shared" si="28"/>
        <v>0</v>
      </c>
      <c r="BT35" s="223">
        <v>0.0</v>
      </c>
      <c r="BU35" s="224">
        <v>0.0</v>
      </c>
      <c r="BV35" s="204">
        <f t="shared" si="29"/>
        <v>0</v>
      </c>
      <c r="BW35" s="200">
        <f t="shared" ref="BW35:BX35" si="293">SUM(BJ35,BT35)</f>
        <v>0</v>
      </c>
      <c r="BX35" s="201">
        <f t="shared" si="293"/>
        <v>0</v>
      </c>
      <c r="BY35" s="195">
        <f t="shared" si="31"/>
        <v>0</v>
      </c>
      <c r="BZ35" s="227">
        <v>16.0</v>
      </c>
      <c r="CA35" s="224">
        <v>13.0</v>
      </c>
      <c r="CB35" s="227">
        <v>31.0</v>
      </c>
      <c r="CC35" s="224">
        <v>31.0</v>
      </c>
      <c r="CD35" s="227">
        <v>30.0</v>
      </c>
      <c r="CE35" s="224">
        <v>22.0</v>
      </c>
      <c r="CF35" s="227">
        <v>0.0</v>
      </c>
      <c r="CG35" s="224">
        <v>0.0</v>
      </c>
      <c r="CH35" s="227">
        <v>137.0</v>
      </c>
      <c r="CI35" s="224">
        <v>131.0</v>
      </c>
      <c r="CJ35" s="227">
        <v>0.0</v>
      </c>
      <c r="CK35" s="224">
        <v>0.0</v>
      </c>
      <c r="CL35" s="227">
        <v>0.0</v>
      </c>
      <c r="CM35" s="224">
        <v>0.0</v>
      </c>
      <c r="CN35" s="206">
        <f t="shared" ref="CN35:CO35" si="294">SUM(BZ35,CB35,CD35,CF35,CH35,CJ35,CL35)</f>
        <v>214</v>
      </c>
      <c r="CO35" s="206">
        <f t="shared" si="294"/>
        <v>197</v>
      </c>
      <c r="CP35" s="206">
        <f t="shared" si="33"/>
        <v>411</v>
      </c>
      <c r="CQ35" s="207">
        <f t="shared" ref="CQ35:CR35" si="295">SUM(Z35,AO35,AZ35,BW35)</f>
        <v>214</v>
      </c>
      <c r="CR35" s="207">
        <f t="shared" si="295"/>
        <v>197</v>
      </c>
      <c r="CS35" s="185">
        <f t="shared" si="35"/>
        <v>411</v>
      </c>
      <c r="CT35" s="228">
        <v>16.0</v>
      </c>
      <c r="CU35" s="229">
        <v>15.0</v>
      </c>
      <c r="CV35" s="210">
        <f t="shared" si="36"/>
        <v>31</v>
      </c>
      <c r="CW35" s="228">
        <v>8.0</v>
      </c>
      <c r="CX35" s="229">
        <v>6.0</v>
      </c>
      <c r="CY35" s="210">
        <f t="shared" si="37"/>
        <v>14</v>
      </c>
      <c r="CZ35" s="228">
        <v>121.0</v>
      </c>
      <c r="DA35" s="209">
        <v>103.0</v>
      </c>
      <c r="DB35" s="210">
        <f t="shared" si="38"/>
        <v>224</v>
      </c>
      <c r="DC35" s="228">
        <v>56.0</v>
      </c>
      <c r="DD35" s="229">
        <v>53.0</v>
      </c>
      <c r="DE35" s="210">
        <f t="shared" si="39"/>
        <v>109</v>
      </c>
      <c r="DF35" s="228">
        <v>13.0</v>
      </c>
      <c r="DG35" s="229">
        <v>20.0</v>
      </c>
      <c r="DH35" s="210">
        <f t="shared" si="40"/>
        <v>33</v>
      </c>
      <c r="DI35" s="228">
        <v>0.0</v>
      </c>
      <c r="DJ35" s="229">
        <v>0.0</v>
      </c>
      <c r="DK35" s="214">
        <f t="shared" si="41"/>
        <v>0</v>
      </c>
      <c r="DL35" s="215">
        <f t="shared" ref="DL35:DM35" si="296">SUM(CT35+CW35+CZ35+DC35+DF35+DI35)</f>
        <v>214</v>
      </c>
      <c r="DM35" s="216">
        <f t="shared" si="296"/>
        <v>197</v>
      </c>
      <c r="DN35" s="217">
        <f t="shared" si="43"/>
        <v>411</v>
      </c>
      <c r="DO35" s="218">
        <f t="shared" ref="DO35:DP35" si="297">SUM(CQ35-DL35)</f>
        <v>0</v>
      </c>
      <c r="DP35" s="218">
        <f t="shared" si="297"/>
        <v>0</v>
      </c>
      <c r="DQ35" s="215">
        <f t="shared" si="45"/>
        <v>411</v>
      </c>
      <c r="DR35" s="219">
        <f t="shared" si="46"/>
        <v>411</v>
      </c>
      <c r="DS35" s="220">
        <f t="shared" si="47"/>
        <v>0</v>
      </c>
      <c r="DT35" s="220">
        <f t="shared" si="48"/>
        <v>0</v>
      </c>
      <c r="DU35" s="217">
        <f t="shared" ref="DU35:DV35" si="298">SUM(CN35-CQ35)</f>
        <v>0</v>
      </c>
      <c r="DV35" s="217">
        <f t="shared" si="298"/>
        <v>0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</row>
    <row r="36" ht="19.5" customHeight="1">
      <c r="A36" s="186">
        <v>34.0</v>
      </c>
      <c r="B36" s="230" t="s">
        <v>92</v>
      </c>
      <c r="C36" s="189">
        <v>2365.0</v>
      </c>
      <c r="D36" s="190" t="s">
        <v>57</v>
      </c>
      <c r="E36" s="191" t="s">
        <v>58</v>
      </c>
      <c r="F36" s="234">
        <v>1.0</v>
      </c>
      <c r="G36" s="235">
        <v>20.0</v>
      </c>
      <c r="H36" s="233">
        <v>24.0</v>
      </c>
      <c r="I36" s="195">
        <f t="shared" si="9"/>
        <v>44</v>
      </c>
      <c r="J36" s="234">
        <v>1.0</v>
      </c>
      <c r="K36" s="235">
        <v>19.0</v>
      </c>
      <c r="L36" s="233">
        <v>24.0</v>
      </c>
      <c r="M36" s="195">
        <f t="shared" si="10"/>
        <v>43</v>
      </c>
      <c r="N36" s="234">
        <v>1.0</v>
      </c>
      <c r="O36" s="235">
        <v>27.0</v>
      </c>
      <c r="P36" s="233">
        <v>20.0</v>
      </c>
      <c r="Q36" s="195">
        <f t="shared" si="11"/>
        <v>47</v>
      </c>
      <c r="R36" s="234">
        <v>1.0</v>
      </c>
      <c r="S36" s="235">
        <v>31.0</v>
      </c>
      <c r="T36" s="233">
        <v>24.0</v>
      </c>
      <c r="U36" s="195">
        <f t="shared" si="12"/>
        <v>55</v>
      </c>
      <c r="V36" s="234">
        <v>1.0</v>
      </c>
      <c r="W36" s="235">
        <v>30.0</v>
      </c>
      <c r="X36" s="233">
        <v>17.0</v>
      </c>
      <c r="Y36" s="195">
        <f t="shared" si="13"/>
        <v>47</v>
      </c>
      <c r="Z36" s="200">
        <f t="shared" ref="Z36:AA36" si="299">SUM(G36,K36,O36,S36,W36)</f>
        <v>127</v>
      </c>
      <c r="AA36" s="200">
        <f t="shared" si="299"/>
        <v>109</v>
      </c>
      <c r="AB36" s="195">
        <f t="shared" si="15"/>
        <v>236</v>
      </c>
      <c r="AC36" s="234">
        <v>1.0</v>
      </c>
      <c r="AD36" s="235">
        <v>24.0</v>
      </c>
      <c r="AE36" s="233">
        <v>24.0</v>
      </c>
      <c r="AF36" s="195">
        <f t="shared" si="16"/>
        <v>48</v>
      </c>
      <c r="AG36" s="234">
        <v>1.0</v>
      </c>
      <c r="AH36" s="235">
        <v>31.0</v>
      </c>
      <c r="AI36" s="233">
        <v>13.0</v>
      </c>
      <c r="AJ36" s="195">
        <f t="shared" si="17"/>
        <v>44</v>
      </c>
      <c r="AK36" s="234">
        <v>1.0</v>
      </c>
      <c r="AL36" s="235">
        <v>26.0</v>
      </c>
      <c r="AM36" s="233">
        <v>20.0</v>
      </c>
      <c r="AN36" s="195">
        <f t="shared" si="18"/>
        <v>46</v>
      </c>
      <c r="AO36" s="200">
        <f t="shared" ref="AO36:AP36" si="300">SUM(AD36,AH36,AL36)</f>
        <v>81</v>
      </c>
      <c r="AP36" s="201">
        <f t="shared" si="300"/>
        <v>57</v>
      </c>
      <c r="AQ36" s="195">
        <f t="shared" si="20"/>
        <v>138</v>
      </c>
      <c r="AR36" s="234">
        <v>1.0</v>
      </c>
      <c r="AS36" s="235">
        <v>19.0</v>
      </c>
      <c r="AT36" s="233">
        <v>22.0</v>
      </c>
      <c r="AU36" s="195">
        <f t="shared" si="21"/>
        <v>41</v>
      </c>
      <c r="AV36" s="222">
        <v>0.0</v>
      </c>
      <c r="AW36" s="223">
        <v>0.0</v>
      </c>
      <c r="AX36" s="224">
        <v>0.0</v>
      </c>
      <c r="AY36" s="195">
        <f t="shared" si="22"/>
        <v>0</v>
      </c>
      <c r="AZ36" s="202">
        <f t="shared" si="23"/>
        <v>19</v>
      </c>
      <c r="BA36" s="203">
        <f t="shared" si="24"/>
        <v>22</v>
      </c>
      <c r="BB36" s="195">
        <f t="shared" si="25"/>
        <v>41</v>
      </c>
      <c r="BC36" s="222">
        <v>0.0</v>
      </c>
      <c r="BD36" s="224">
        <v>0.0</v>
      </c>
      <c r="BE36" s="222">
        <v>0.0</v>
      </c>
      <c r="BF36" s="224">
        <v>0.0</v>
      </c>
      <c r="BG36" s="222">
        <v>0.0</v>
      </c>
      <c r="BH36" s="224">
        <v>0.0</v>
      </c>
      <c r="BI36" s="204">
        <f t="shared" si="26"/>
        <v>0</v>
      </c>
      <c r="BJ36" s="223">
        <v>0.0</v>
      </c>
      <c r="BK36" s="224">
        <v>0.0</v>
      </c>
      <c r="BL36" s="204">
        <f t="shared" si="27"/>
        <v>0</v>
      </c>
      <c r="BM36" s="231">
        <v>0.0</v>
      </c>
      <c r="BN36" s="259">
        <v>0.0</v>
      </c>
      <c r="BO36" s="260">
        <v>0.0</v>
      </c>
      <c r="BP36" s="259">
        <v>0.0</v>
      </c>
      <c r="BQ36" s="260">
        <v>0.0</v>
      </c>
      <c r="BR36" s="259">
        <v>0.0</v>
      </c>
      <c r="BS36" s="204">
        <f t="shared" si="28"/>
        <v>0</v>
      </c>
      <c r="BT36" s="223">
        <v>0.0</v>
      </c>
      <c r="BU36" s="224">
        <v>0.0</v>
      </c>
      <c r="BV36" s="204">
        <f t="shared" si="29"/>
        <v>0</v>
      </c>
      <c r="BW36" s="200">
        <f t="shared" ref="BW36:BX36" si="301">SUM(BJ36,BT36)</f>
        <v>0</v>
      </c>
      <c r="BX36" s="201">
        <f t="shared" si="301"/>
        <v>0</v>
      </c>
      <c r="BY36" s="195">
        <f t="shared" si="31"/>
        <v>0</v>
      </c>
      <c r="BZ36" s="162">
        <v>25.0</v>
      </c>
      <c r="CA36" s="163">
        <v>31.0</v>
      </c>
      <c r="CB36" s="101">
        <v>33.0</v>
      </c>
      <c r="CC36" s="100">
        <v>25.0</v>
      </c>
      <c r="CD36" s="101">
        <v>23.0</v>
      </c>
      <c r="CE36" s="100">
        <v>27.0</v>
      </c>
      <c r="CF36" s="164">
        <v>2.0</v>
      </c>
      <c r="CG36" s="163">
        <v>2.0</v>
      </c>
      <c r="CH36" s="101">
        <v>140.0</v>
      </c>
      <c r="CI36" s="100">
        <v>96.0</v>
      </c>
      <c r="CJ36" s="164">
        <v>4.0</v>
      </c>
      <c r="CK36" s="163">
        <v>7.0</v>
      </c>
      <c r="CL36" s="164">
        <v>0.0</v>
      </c>
      <c r="CM36" s="163">
        <v>0.0</v>
      </c>
      <c r="CN36" s="206">
        <f t="shared" ref="CN36:CO36" si="302">SUM(BZ36,CB36,CD36,CF36,CH36,CJ36,CL36)</f>
        <v>227</v>
      </c>
      <c r="CO36" s="206">
        <f t="shared" si="302"/>
        <v>188</v>
      </c>
      <c r="CP36" s="206">
        <f t="shared" si="33"/>
        <v>415</v>
      </c>
      <c r="CQ36" s="207">
        <f t="shared" ref="CQ36:CR36" si="303">SUM(Z36,AO36,AZ36,BW36)</f>
        <v>227</v>
      </c>
      <c r="CR36" s="207">
        <f t="shared" si="303"/>
        <v>188</v>
      </c>
      <c r="CS36" s="185">
        <f t="shared" si="35"/>
        <v>415</v>
      </c>
      <c r="CT36" s="228">
        <v>7.0</v>
      </c>
      <c r="CU36" s="239">
        <v>7.0</v>
      </c>
      <c r="CV36" s="210">
        <f t="shared" si="36"/>
        <v>14</v>
      </c>
      <c r="CW36" s="315">
        <v>5.0</v>
      </c>
      <c r="CX36" s="239">
        <v>3.0</v>
      </c>
      <c r="CY36" s="210">
        <f t="shared" si="37"/>
        <v>8</v>
      </c>
      <c r="CZ36" s="315">
        <v>117.0</v>
      </c>
      <c r="DA36" s="209">
        <v>95.0</v>
      </c>
      <c r="DB36" s="210">
        <f t="shared" si="38"/>
        <v>212</v>
      </c>
      <c r="DC36" s="315">
        <v>77.0</v>
      </c>
      <c r="DD36" s="239">
        <v>57.0</v>
      </c>
      <c r="DE36" s="210">
        <f t="shared" si="39"/>
        <v>134</v>
      </c>
      <c r="DF36" s="315">
        <v>21.0</v>
      </c>
      <c r="DG36" s="239">
        <v>26.0</v>
      </c>
      <c r="DH36" s="210">
        <f t="shared" si="40"/>
        <v>47</v>
      </c>
      <c r="DI36" s="315">
        <v>0.0</v>
      </c>
      <c r="DJ36" s="239">
        <v>0.0</v>
      </c>
      <c r="DK36" s="214">
        <f t="shared" si="41"/>
        <v>0</v>
      </c>
      <c r="DL36" s="215">
        <f t="shared" ref="DL36:DM36" si="304">SUM(CT36+CW36+CZ36+DC36+DF36+DI36)</f>
        <v>227</v>
      </c>
      <c r="DM36" s="216">
        <f t="shared" si="304"/>
        <v>188</v>
      </c>
      <c r="DN36" s="217">
        <f t="shared" si="43"/>
        <v>415</v>
      </c>
      <c r="DO36" s="218">
        <f t="shared" ref="DO36:DP36" si="305">SUM(CQ36-DL36)</f>
        <v>0</v>
      </c>
      <c r="DP36" s="218">
        <f t="shared" si="305"/>
        <v>0</v>
      </c>
      <c r="DQ36" s="215">
        <f t="shared" si="45"/>
        <v>415</v>
      </c>
      <c r="DR36" s="219">
        <f t="shared" si="46"/>
        <v>415</v>
      </c>
      <c r="DS36" s="220">
        <f t="shared" si="47"/>
        <v>0</v>
      </c>
      <c r="DT36" s="220">
        <f t="shared" si="48"/>
        <v>0</v>
      </c>
      <c r="DU36" s="217">
        <f t="shared" ref="DU36:DV36" si="306">SUM(CN36-CQ36)</f>
        <v>0</v>
      </c>
      <c r="DV36" s="217">
        <f t="shared" si="306"/>
        <v>0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</row>
    <row r="37" ht="19.5" customHeight="1">
      <c r="A37" s="186">
        <v>35.0</v>
      </c>
      <c r="B37" s="230" t="s">
        <v>93</v>
      </c>
      <c r="C37" s="189">
        <v>2396.0</v>
      </c>
      <c r="D37" s="190" t="s">
        <v>57</v>
      </c>
      <c r="E37" s="191" t="s">
        <v>58</v>
      </c>
      <c r="F37" s="222">
        <v>1.0</v>
      </c>
      <c r="G37" s="223">
        <v>28.0</v>
      </c>
      <c r="H37" s="224">
        <v>14.0</v>
      </c>
      <c r="I37" s="195">
        <f t="shared" si="9"/>
        <v>42</v>
      </c>
      <c r="J37" s="222">
        <v>1.0</v>
      </c>
      <c r="K37" s="223">
        <v>20.0</v>
      </c>
      <c r="L37" s="224">
        <v>19.0</v>
      </c>
      <c r="M37" s="195">
        <f t="shared" si="10"/>
        <v>39</v>
      </c>
      <c r="N37" s="222">
        <v>1.0</v>
      </c>
      <c r="O37" s="223">
        <v>24.0</v>
      </c>
      <c r="P37" s="224">
        <v>16.0</v>
      </c>
      <c r="Q37" s="195">
        <f t="shared" si="11"/>
        <v>40</v>
      </c>
      <c r="R37" s="222">
        <v>1.0</v>
      </c>
      <c r="S37" s="223">
        <v>29.0</v>
      </c>
      <c r="T37" s="224">
        <v>12.0</v>
      </c>
      <c r="U37" s="195">
        <f t="shared" si="12"/>
        <v>41</v>
      </c>
      <c r="V37" s="222">
        <v>1.0</v>
      </c>
      <c r="W37" s="223">
        <v>22.0</v>
      </c>
      <c r="X37" s="224">
        <v>19.0</v>
      </c>
      <c r="Y37" s="195">
        <f t="shared" si="13"/>
        <v>41</v>
      </c>
      <c r="Z37" s="200">
        <f t="shared" ref="Z37:AA37" si="307">SUM(G37,K37,O37,S37,W37)</f>
        <v>123</v>
      </c>
      <c r="AA37" s="200">
        <f t="shared" si="307"/>
        <v>80</v>
      </c>
      <c r="AB37" s="195">
        <f t="shared" si="15"/>
        <v>203</v>
      </c>
      <c r="AC37" s="222">
        <v>1.0</v>
      </c>
      <c r="AD37" s="223">
        <v>21.0</v>
      </c>
      <c r="AE37" s="224">
        <v>16.0</v>
      </c>
      <c r="AF37" s="195">
        <f t="shared" si="16"/>
        <v>37</v>
      </c>
      <c r="AG37" s="222">
        <v>1.0</v>
      </c>
      <c r="AH37" s="223">
        <v>16.0</v>
      </c>
      <c r="AI37" s="224">
        <v>25.0</v>
      </c>
      <c r="AJ37" s="195">
        <f t="shared" si="17"/>
        <v>41</v>
      </c>
      <c r="AK37" s="222">
        <v>0.0</v>
      </c>
      <c r="AL37" s="223">
        <v>0.0</v>
      </c>
      <c r="AM37" s="224">
        <v>0.0</v>
      </c>
      <c r="AN37" s="195">
        <f t="shared" si="18"/>
        <v>0</v>
      </c>
      <c r="AO37" s="200">
        <f t="shared" ref="AO37:AP37" si="308">SUM(AD37,AH37,AL37)</f>
        <v>37</v>
      </c>
      <c r="AP37" s="201">
        <f t="shared" si="308"/>
        <v>41</v>
      </c>
      <c r="AQ37" s="195">
        <f t="shared" si="20"/>
        <v>78</v>
      </c>
      <c r="AR37" s="222">
        <v>0.0</v>
      </c>
      <c r="AS37" s="223">
        <v>0.0</v>
      </c>
      <c r="AT37" s="229">
        <v>0.0</v>
      </c>
      <c r="AU37" s="195">
        <f t="shared" si="21"/>
        <v>0</v>
      </c>
      <c r="AV37" s="222">
        <v>0.0</v>
      </c>
      <c r="AW37" s="223">
        <v>0.0</v>
      </c>
      <c r="AX37" s="224">
        <v>0.0</v>
      </c>
      <c r="AY37" s="195">
        <f t="shared" si="22"/>
        <v>0</v>
      </c>
      <c r="AZ37" s="202">
        <f t="shared" si="23"/>
        <v>0</v>
      </c>
      <c r="BA37" s="203">
        <f t="shared" si="24"/>
        <v>0</v>
      </c>
      <c r="BB37" s="195">
        <f t="shared" si="25"/>
        <v>0</v>
      </c>
      <c r="BC37" s="222">
        <v>0.0</v>
      </c>
      <c r="BD37" s="224">
        <v>0.0</v>
      </c>
      <c r="BE37" s="222">
        <v>0.0</v>
      </c>
      <c r="BF37" s="224">
        <v>0.0</v>
      </c>
      <c r="BG37" s="222">
        <v>0.0</v>
      </c>
      <c r="BH37" s="224">
        <v>0.0</v>
      </c>
      <c r="BI37" s="204">
        <f t="shared" si="26"/>
        <v>0</v>
      </c>
      <c r="BJ37" s="223">
        <v>0.0</v>
      </c>
      <c r="BK37" s="224">
        <v>0.0</v>
      </c>
      <c r="BL37" s="204">
        <f t="shared" si="27"/>
        <v>0</v>
      </c>
      <c r="BM37" s="222">
        <v>0.0</v>
      </c>
      <c r="BN37" s="224">
        <v>0.0</v>
      </c>
      <c r="BO37" s="222">
        <v>0.0</v>
      </c>
      <c r="BP37" s="224">
        <v>0.0</v>
      </c>
      <c r="BQ37" s="222">
        <v>0.0</v>
      </c>
      <c r="BR37" s="224">
        <v>0.0</v>
      </c>
      <c r="BS37" s="204">
        <f t="shared" si="28"/>
        <v>0</v>
      </c>
      <c r="BT37" s="223">
        <v>0.0</v>
      </c>
      <c r="BU37" s="224">
        <v>0.0</v>
      </c>
      <c r="BV37" s="204">
        <f t="shared" si="29"/>
        <v>0</v>
      </c>
      <c r="BW37" s="200">
        <f t="shared" ref="BW37:BX37" si="309">SUM(BJ37,BT37)</f>
        <v>0</v>
      </c>
      <c r="BX37" s="201">
        <f t="shared" si="309"/>
        <v>0</v>
      </c>
      <c r="BY37" s="195">
        <f t="shared" si="31"/>
        <v>0</v>
      </c>
      <c r="BZ37" s="227">
        <v>40.0</v>
      </c>
      <c r="CA37" s="224">
        <v>40.0</v>
      </c>
      <c r="CB37" s="227">
        <v>32.0</v>
      </c>
      <c r="CC37" s="224">
        <v>21.0</v>
      </c>
      <c r="CD37" s="227">
        <v>20.0</v>
      </c>
      <c r="CE37" s="224">
        <v>14.0</v>
      </c>
      <c r="CF37" s="227">
        <v>0.0</v>
      </c>
      <c r="CG37" s="224">
        <v>0.0</v>
      </c>
      <c r="CH37" s="227">
        <v>65.0</v>
      </c>
      <c r="CI37" s="224">
        <v>42.0</v>
      </c>
      <c r="CJ37" s="227">
        <v>2.0</v>
      </c>
      <c r="CK37" s="224">
        <v>2.0</v>
      </c>
      <c r="CL37" s="227">
        <v>1.0</v>
      </c>
      <c r="CM37" s="224">
        <v>2.0</v>
      </c>
      <c r="CN37" s="206">
        <f t="shared" ref="CN37:CO37" si="310">SUM(BZ37,CB37,CD37,CF37,CH37,CJ37,CL37)</f>
        <v>160</v>
      </c>
      <c r="CO37" s="206">
        <f t="shared" si="310"/>
        <v>121</v>
      </c>
      <c r="CP37" s="206">
        <f t="shared" si="33"/>
        <v>281</v>
      </c>
      <c r="CQ37" s="207">
        <f t="shared" ref="CQ37:CR37" si="311">SUM(Z37,AO37,AZ37,BW37)</f>
        <v>160</v>
      </c>
      <c r="CR37" s="207">
        <f t="shared" si="311"/>
        <v>121</v>
      </c>
      <c r="CS37" s="185">
        <f t="shared" si="35"/>
        <v>281</v>
      </c>
      <c r="CT37" s="228">
        <v>91.0</v>
      </c>
      <c r="CU37" s="224">
        <v>72.0</v>
      </c>
      <c r="CV37" s="210">
        <f t="shared" si="36"/>
        <v>163</v>
      </c>
      <c r="CW37" s="224">
        <v>5.0</v>
      </c>
      <c r="CX37" s="224">
        <v>3.0</v>
      </c>
      <c r="CY37" s="210">
        <f t="shared" si="37"/>
        <v>8</v>
      </c>
      <c r="CZ37" s="224">
        <v>45.0</v>
      </c>
      <c r="DA37" s="209">
        <v>26.0</v>
      </c>
      <c r="DB37" s="210">
        <f t="shared" si="38"/>
        <v>71</v>
      </c>
      <c r="DC37" s="315">
        <v>0.0</v>
      </c>
      <c r="DD37" s="224">
        <v>3.0</v>
      </c>
      <c r="DE37" s="210">
        <f t="shared" si="39"/>
        <v>3</v>
      </c>
      <c r="DF37" s="224">
        <v>19.0</v>
      </c>
      <c r="DG37" s="224">
        <v>17.0</v>
      </c>
      <c r="DH37" s="210">
        <f t="shared" si="40"/>
        <v>36</v>
      </c>
      <c r="DI37" s="228">
        <v>0.0</v>
      </c>
      <c r="DJ37" s="229">
        <v>0.0</v>
      </c>
      <c r="DK37" s="214">
        <f t="shared" si="41"/>
        <v>0</v>
      </c>
      <c r="DL37" s="215">
        <f t="shared" ref="DL37:DM37" si="312">SUM(CT37+CW37+CZ37+DC37+DF37+DI37)</f>
        <v>160</v>
      </c>
      <c r="DM37" s="216">
        <f t="shared" si="312"/>
        <v>121</v>
      </c>
      <c r="DN37" s="217">
        <f t="shared" si="43"/>
        <v>281</v>
      </c>
      <c r="DO37" s="218">
        <f t="shared" ref="DO37:DP37" si="313">SUM(CQ37-DL37)</f>
        <v>0</v>
      </c>
      <c r="DP37" s="218">
        <f t="shared" si="313"/>
        <v>0</v>
      </c>
      <c r="DQ37" s="215">
        <f t="shared" si="45"/>
        <v>281</v>
      </c>
      <c r="DR37" s="219">
        <f t="shared" si="46"/>
        <v>281</v>
      </c>
      <c r="DS37" s="220">
        <f t="shared" si="47"/>
        <v>0</v>
      </c>
      <c r="DT37" s="220">
        <f t="shared" si="48"/>
        <v>0</v>
      </c>
      <c r="DU37" s="217">
        <f t="shared" ref="DU37:DV37" si="314">SUM(CN37-CQ37)</f>
        <v>0</v>
      </c>
      <c r="DV37" s="217">
        <f t="shared" si="314"/>
        <v>0</v>
      </c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</row>
    <row r="38" ht="19.5" customHeight="1">
      <c r="A38" s="186">
        <v>36.0</v>
      </c>
      <c r="B38" s="188" t="s">
        <v>94</v>
      </c>
      <c r="C38" s="189">
        <v>2423.0</v>
      </c>
      <c r="D38" s="190" t="s">
        <v>57</v>
      </c>
      <c r="E38" s="191" t="s">
        <v>58</v>
      </c>
      <c r="F38" s="222">
        <v>1.0</v>
      </c>
      <c r="G38" s="223">
        <v>18.0</v>
      </c>
      <c r="H38" s="224">
        <v>26.0</v>
      </c>
      <c r="I38" s="195">
        <f t="shared" si="9"/>
        <v>44</v>
      </c>
      <c r="J38" s="222">
        <v>1.0</v>
      </c>
      <c r="K38" s="223">
        <v>22.0</v>
      </c>
      <c r="L38" s="224">
        <v>23.0</v>
      </c>
      <c r="M38" s="195">
        <f t="shared" si="10"/>
        <v>45</v>
      </c>
      <c r="N38" s="222">
        <v>1.0</v>
      </c>
      <c r="O38" s="223">
        <v>25.0</v>
      </c>
      <c r="P38" s="224">
        <v>20.0</v>
      </c>
      <c r="Q38" s="195">
        <f t="shared" si="11"/>
        <v>45</v>
      </c>
      <c r="R38" s="222">
        <v>1.0</v>
      </c>
      <c r="S38" s="223">
        <v>24.0</v>
      </c>
      <c r="T38" s="224">
        <v>20.0</v>
      </c>
      <c r="U38" s="195">
        <f t="shared" si="12"/>
        <v>44</v>
      </c>
      <c r="V38" s="222">
        <v>1.0</v>
      </c>
      <c r="W38" s="223">
        <v>17.0</v>
      </c>
      <c r="X38" s="224">
        <v>26.0</v>
      </c>
      <c r="Y38" s="195">
        <f t="shared" si="13"/>
        <v>43</v>
      </c>
      <c r="Z38" s="200">
        <f t="shared" ref="Z38:AA38" si="315">SUM(G38,K38,O38,S38,W38)</f>
        <v>106</v>
      </c>
      <c r="AA38" s="200">
        <f t="shared" si="315"/>
        <v>115</v>
      </c>
      <c r="AB38" s="195">
        <f t="shared" si="15"/>
        <v>221</v>
      </c>
      <c r="AC38" s="222">
        <v>1.0</v>
      </c>
      <c r="AD38" s="223">
        <v>21.0</v>
      </c>
      <c r="AE38" s="224">
        <v>21.0</v>
      </c>
      <c r="AF38" s="195">
        <f t="shared" si="16"/>
        <v>42</v>
      </c>
      <c r="AG38" s="222">
        <v>0.0</v>
      </c>
      <c r="AH38" s="223">
        <v>0.0</v>
      </c>
      <c r="AI38" s="224">
        <v>0.0</v>
      </c>
      <c r="AJ38" s="195">
        <f t="shared" si="17"/>
        <v>0</v>
      </c>
      <c r="AK38" s="222">
        <v>0.0</v>
      </c>
      <c r="AL38" s="223">
        <v>0.0</v>
      </c>
      <c r="AM38" s="224">
        <v>0.0</v>
      </c>
      <c r="AN38" s="195">
        <f t="shared" si="18"/>
        <v>0</v>
      </c>
      <c r="AO38" s="200">
        <f t="shared" ref="AO38:AP38" si="316">SUM(AD38,AH38,AL38)</f>
        <v>21</v>
      </c>
      <c r="AP38" s="201">
        <f t="shared" si="316"/>
        <v>21</v>
      </c>
      <c r="AQ38" s="195">
        <f t="shared" si="20"/>
        <v>42</v>
      </c>
      <c r="AR38" s="222">
        <v>0.0</v>
      </c>
      <c r="AS38" s="223">
        <v>0.0</v>
      </c>
      <c r="AT38" s="229">
        <v>0.0</v>
      </c>
      <c r="AU38" s="195">
        <f t="shared" si="21"/>
        <v>0</v>
      </c>
      <c r="AV38" s="222">
        <v>0.0</v>
      </c>
      <c r="AW38" s="223">
        <v>0.0</v>
      </c>
      <c r="AX38" s="224">
        <v>0.0</v>
      </c>
      <c r="AY38" s="195">
        <f t="shared" si="22"/>
        <v>0</v>
      </c>
      <c r="AZ38" s="202">
        <f t="shared" si="23"/>
        <v>0</v>
      </c>
      <c r="BA38" s="203">
        <f t="shared" si="24"/>
        <v>0</v>
      </c>
      <c r="BB38" s="195">
        <f t="shared" si="25"/>
        <v>0</v>
      </c>
      <c r="BC38" s="222">
        <v>0.0</v>
      </c>
      <c r="BD38" s="224">
        <v>0.0</v>
      </c>
      <c r="BE38" s="222">
        <v>0.0</v>
      </c>
      <c r="BF38" s="224">
        <v>0.0</v>
      </c>
      <c r="BG38" s="222">
        <v>0.0</v>
      </c>
      <c r="BH38" s="224">
        <v>0.0</v>
      </c>
      <c r="BI38" s="204">
        <f t="shared" si="26"/>
        <v>0</v>
      </c>
      <c r="BJ38" s="223">
        <v>0.0</v>
      </c>
      <c r="BK38" s="224">
        <v>0.0</v>
      </c>
      <c r="BL38" s="204">
        <f t="shared" si="27"/>
        <v>0</v>
      </c>
      <c r="BM38" s="222">
        <v>0.0</v>
      </c>
      <c r="BN38" s="224">
        <v>0.0</v>
      </c>
      <c r="BO38" s="222">
        <v>0.0</v>
      </c>
      <c r="BP38" s="224">
        <v>0.0</v>
      </c>
      <c r="BQ38" s="222">
        <v>0.0</v>
      </c>
      <c r="BR38" s="224">
        <v>0.0</v>
      </c>
      <c r="BS38" s="204">
        <f t="shared" si="28"/>
        <v>0</v>
      </c>
      <c r="BT38" s="223">
        <v>0.0</v>
      </c>
      <c r="BU38" s="224">
        <v>0.0</v>
      </c>
      <c r="BV38" s="204">
        <f t="shared" si="29"/>
        <v>0</v>
      </c>
      <c r="BW38" s="200">
        <f t="shared" ref="BW38:BX38" si="317">SUM(BJ38,BT38)</f>
        <v>0</v>
      </c>
      <c r="BX38" s="201">
        <f t="shared" si="317"/>
        <v>0</v>
      </c>
      <c r="BY38" s="195">
        <f t="shared" si="31"/>
        <v>0</v>
      </c>
      <c r="BZ38" s="227">
        <v>29.0</v>
      </c>
      <c r="CA38" s="224">
        <v>31.0</v>
      </c>
      <c r="CB38" s="227">
        <v>20.0</v>
      </c>
      <c r="CC38" s="224">
        <v>19.0</v>
      </c>
      <c r="CD38" s="227">
        <v>39.0</v>
      </c>
      <c r="CE38" s="224">
        <v>43.0</v>
      </c>
      <c r="CF38" s="227">
        <v>0.0</v>
      </c>
      <c r="CG38" s="224">
        <v>1.0</v>
      </c>
      <c r="CH38" s="227">
        <v>37.0</v>
      </c>
      <c r="CI38" s="224">
        <v>39.0</v>
      </c>
      <c r="CJ38" s="227">
        <v>1.0</v>
      </c>
      <c r="CK38" s="224">
        <v>2.0</v>
      </c>
      <c r="CL38" s="227">
        <v>1.0</v>
      </c>
      <c r="CM38" s="224">
        <v>1.0</v>
      </c>
      <c r="CN38" s="206">
        <f t="shared" ref="CN38:CO38" si="318">SUM(BZ38,CB38,CD38,CF38,CH38,CJ38,CL38)</f>
        <v>127</v>
      </c>
      <c r="CO38" s="206">
        <f t="shared" si="318"/>
        <v>136</v>
      </c>
      <c r="CP38" s="206">
        <f t="shared" si="33"/>
        <v>263</v>
      </c>
      <c r="CQ38" s="207">
        <f t="shared" ref="CQ38:CR38" si="319">SUM(Z38,AO38,AZ38,BW38)</f>
        <v>127</v>
      </c>
      <c r="CR38" s="207">
        <f t="shared" si="319"/>
        <v>136</v>
      </c>
      <c r="CS38" s="185">
        <f t="shared" si="35"/>
        <v>263</v>
      </c>
      <c r="CT38" s="228">
        <v>8.0</v>
      </c>
      <c r="CU38" s="229">
        <v>11.0</v>
      </c>
      <c r="CV38" s="210">
        <f t="shared" si="36"/>
        <v>19</v>
      </c>
      <c r="CW38" s="228">
        <v>3.0</v>
      </c>
      <c r="CX38" s="229">
        <v>2.0</v>
      </c>
      <c r="CY38" s="210">
        <f t="shared" si="37"/>
        <v>5</v>
      </c>
      <c r="CZ38" s="228">
        <v>96.0</v>
      </c>
      <c r="DA38" s="209">
        <v>105.0</v>
      </c>
      <c r="DB38" s="210">
        <f t="shared" si="38"/>
        <v>201</v>
      </c>
      <c r="DC38" s="228">
        <v>4.0</v>
      </c>
      <c r="DD38" s="229">
        <v>4.0</v>
      </c>
      <c r="DE38" s="210">
        <f t="shared" si="39"/>
        <v>8</v>
      </c>
      <c r="DF38" s="228">
        <v>16.0</v>
      </c>
      <c r="DG38" s="229">
        <v>14.0</v>
      </c>
      <c r="DH38" s="210">
        <f t="shared" si="40"/>
        <v>30</v>
      </c>
      <c r="DI38" s="228">
        <v>0.0</v>
      </c>
      <c r="DJ38" s="229">
        <v>0.0</v>
      </c>
      <c r="DK38" s="214">
        <f t="shared" si="41"/>
        <v>0</v>
      </c>
      <c r="DL38" s="215">
        <f t="shared" ref="DL38:DM38" si="320">SUM(CT38+CW38+CZ38+DC38+DF38+DI38)</f>
        <v>127</v>
      </c>
      <c r="DM38" s="216">
        <f t="shared" si="320"/>
        <v>136</v>
      </c>
      <c r="DN38" s="217">
        <f t="shared" si="43"/>
        <v>263</v>
      </c>
      <c r="DO38" s="218">
        <f t="shared" ref="DO38:DP38" si="321">SUM(CQ38-DL38)</f>
        <v>0</v>
      </c>
      <c r="DP38" s="218">
        <f t="shared" si="321"/>
        <v>0</v>
      </c>
      <c r="DQ38" s="215">
        <f t="shared" si="45"/>
        <v>263</v>
      </c>
      <c r="DR38" s="219">
        <f t="shared" si="46"/>
        <v>263</v>
      </c>
      <c r="DS38" s="220">
        <f t="shared" si="47"/>
        <v>0</v>
      </c>
      <c r="DT38" s="220">
        <f t="shared" si="48"/>
        <v>0</v>
      </c>
      <c r="DU38" s="217">
        <f t="shared" ref="DU38:DV38" si="322">SUM(CN38-CQ38)</f>
        <v>0</v>
      </c>
      <c r="DV38" s="217">
        <f t="shared" si="322"/>
        <v>0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</row>
    <row r="39" ht="24.0" customHeight="1">
      <c r="A39" s="316"/>
      <c r="B39" s="317"/>
      <c r="C39" s="316"/>
      <c r="D39" s="316"/>
      <c r="E39" s="318"/>
      <c r="F39" s="319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0"/>
      <c r="BO39" s="320"/>
      <c r="BP39" s="320"/>
      <c r="BQ39" s="320"/>
      <c r="BR39" s="320"/>
      <c r="BS39" s="320"/>
      <c r="BT39" s="320"/>
      <c r="BU39" s="320"/>
      <c r="BV39" s="320"/>
      <c r="BW39" s="320"/>
      <c r="BX39" s="320"/>
      <c r="BY39" s="320"/>
      <c r="BZ39" s="320"/>
      <c r="CA39" s="320"/>
      <c r="CB39" s="320"/>
      <c r="CC39" s="320"/>
      <c r="CD39" s="320"/>
      <c r="CE39" s="320"/>
      <c r="CF39" s="320"/>
      <c r="CG39" s="320"/>
      <c r="CH39" s="320"/>
      <c r="CI39" s="320"/>
      <c r="CJ39" s="320"/>
      <c r="CK39" s="320"/>
      <c r="CL39" s="320"/>
      <c r="CM39" s="320"/>
      <c r="CN39" s="216">
        <f t="shared" ref="CN39:CP39" si="323">SUM(CN3:CN38)</f>
        <v>19098</v>
      </c>
      <c r="CO39" s="216">
        <f t="shared" si="323"/>
        <v>17494</v>
      </c>
      <c r="CP39" s="216">
        <f t="shared" si="323"/>
        <v>36592</v>
      </c>
      <c r="CQ39" s="216"/>
      <c r="CR39" s="216"/>
      <c r="CS39" s="216"/>
      <c r="CT39" s="319">
        <f t="shared" ref="CT39:DN39" si="324">SUM(CT3:CT38)</f>
        <v>6185</v>
      </c>
      <c r="CU39" s="319">
        <f t="shared" si="324"/>
        <v>5688</v>
      </c>
      <c r="CV39" s="319">
        <f t="shared" si="324"/>
        <v>11873</v>
      </c>
      <c r="CW39" s="319">
        <f t="shared" si="324"/>
        <v>816</v>
      </c>
      <c r="CX39" s="319">
        <f t="shared" si="324"/>
        <v>804</v>
      </c>
      <c r="CY39" s="319">
        <f t="shared" si="324"/>
        <v>1620</v>
      </c>
      <c r="CZ39" s="319">
        <f t="shared" si="324"/>
        <v>5363</v>
      </c>
      <c r="DA39" s="319">
        <f t="shared" si="324"/>
        <v>4888</v>
      </c>
      <c r="DB39" s="319">
        <f t="shared" si="324"/>
        <v>10251</v>
      </c>
      <c r="DC39" s="319">
        <f t="shared" si="324"/>
        <v>1413</v>
      </c>
      <c r="DD39" s="319">
        <f t="shared" si="324"/>
        <v>1264</v>
      </c>
      <c r="DE39" s="319">
        <f t="shared" si="324"/>
        <v>2677</v>
      </c>
      <c r="DF39" s="319">
        <f t="shared" si="324"/>
        <v>4243</v>
      </c>
      <c r="DG39" s="319">
        <f t="shared" si="324"/>
        <v>3864</v>
      </c>
      <c r="DH39" s="319">
        <f t="shared" si="324"/>
        <v>8107</v>
      </c>
      <c r="DI39" s="319">
        <f t="shared" si="324"/>
        <v>1078</v>
      </c>
      <c r="DJ39" s="319">
        <f t="shared" si="324"/>
        <v>986</v>
      </c>
      <c r="DK39" s="319">
        <f t="shared" si="324"/>
        <v>2064</v>
      </c>
      <c r="DL39" s="216">
        <f t="shared" si="324"/>
        <v>19098</v>
      </c>
      <c r="DM39" s="216">
        <f t="shared" si="324"/>
        <v>17494</v>
      </c>
      <c r="DN39" s="216">
        <f t="shared" si="324"/>
        <v>36592</v>
      </c>
      <c r="DO39" s="319"/>
      <c r="DP39" s="319"/>
      <c r="DQ39" s="216">
        <f t="shared" ref="DQ39:DR39" si="325">SUM(DQ3:DQ38)</f>
        <v>36592</v>
      </c>
      <c r="DR39" s="216">
        <f t="shared" si="325"/>
        <v>36592</v>
      </c>
      <c r="DS39" s="319"/>
      <c r="DT39" s="319"/>
      <c r="DU39" s="319"/>
      <c r="DV39" s="319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</row>
    <row r="40" ht="14.25" customHeight="1">
      <c r="A40" s="170"/>
      <c r="B40" s="170"/>
      <c r="C40" s="170"/>
      <c r="D40" s="170"/>
      <c r="E40" s="171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1"/>
      <c r="CQ40" s="320"/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0"/>
      <c r="DD40" s="320"/>
      <c r="DE40" s="320"/>
      <c r="DF40" s="320"/>
      <c r="DG40" s="320"/>
      <c r="DH40" s="320"/>
      <c r="DI40" s="320"/>
      <c r="DJ40" s="320"/>
      <c r="DK40" s="320"/>
      <c r="DL40" s="320"/>
      <c r="DM40" s="320"/>
      <c r="DN40" s="320"/>
      <c r="DO40" s="320"/>
      <c r="DP40" s="320"/>
      <c r="DQ40" s="320"/>
      <c r="DR40" s="320"/>
      <c r="DS40" s="320"/>
      <c r="DT40" s="320"/>
      <c r="DU40" s="320"/>
      <c r="DV40" s="320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</row>
    <row r="41" ht="14.25" customHeight="1">
      <c r="A41" s="170"/>
      <c r="B41" s="170"/>
      <c r="C41" s="170"/>
      <c r="D41" s="170"/>
      <c r="E41" s="171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</row>
    <row r="42">
      <c r="A42" s="170"/>
      <c r="B42" s="170"/>
      <c r="C42" s="170"/>
      <c r="D42" s="170"/>
      <c r="E42" s="171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O42" s="320"/>
      <c r="BP42" s="320"/>
      <c r="BQ42" s="320"/>
      <c r="BR42" s="320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320"/>
      <c r="CP42" s="320"/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0"/>
      <c r="DB42" s="320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320"/>
      <c r="DO42" s="320"/>
      <c r="DP42" s="320"/>
      <c r="DQ42" s="320"/>
      <c r="DR42" s="320"/>
      <c r="DS42" s="320"/>
      <c r="DT42" s="320"/>
      <c r="DU42" s="320"/>
      <c r="DV42" s="320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</row>
    <row r="43">
      <c r="A43" s="170"/>
      <c r="B43" s="170"/>
      <c r="C43" s="170"/>
      <c r="D43" s="170"/>
      <c r="E43" s="171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  <c r="BO43" s="320"/>
      <c r="BP43" s="320"/>
      <c r="BQ43" s="320"/>
      <c r="BR43" s="320"/>
      <c r="BS43" s="320"/>
      <c r="BT43" s="320"/>
      <c r="BU43" s="320"/>
      <c r="BV43" s="320"/>
      <c r="BW43" s="320"/>
      <c r="BX43" s="320"/>
      <c r="BY43" s="320"/>
      <c r="BZ43" s="320"/>
      <c r="CA43" s="320"/>
      <c r="CB43" s="320"/>
      <c r="CC43" s="320"/>
      <c r="CD43" s="320"/>
      <c r="CE43" s="320"/>
      <c r="CF43" s="320"/>
      <c r="CG43" s="320"/>
      <c r="CH43" s="320"/>
      <c r="CI43" s="320"/>
      <c r="CJ43" s="320"/>
      <c r="CK43" s="320"/>
      <c r="CL43" s="320"/>
      <c r="CM43" s="320"/>
      <c r="CN43" s="320"/>
      <c r="CO43" s="320"/>
      <c r="CP43" s="320"/>
      <c r="CQ43" s="320"/>
      <c r="CR43" s="320"/>
      <c r="CS43" s="320"/>
      <c r="CT43" s="320"/>
      <c r="CU43" s="320"/>
      <c r="CV43" s="320"/>
      <c r="CW43" s="320"/>
      <c r="CX43" s="320"/>
      <c r="CY43" s="320"/>
      <c r="CZ43" s="320"/>
      <c r="DA43" s="320"/>
      <c r="DB43" s="320"/>
      <c r="DC43" s="320"/>
      <c r="DD43" s="320"/>
      <c r="DE43" s="320"/>
      <c r="DF43" s="320"/>
      <c r="DG43" s="320"/>
      <c r="DH43" s="320"/>
      <c r="DI43" s="320"/>
      <c r="DJ43" s="320"/>
      <c r="DK43" s="320"/>
      <c r="DL43" s="320"/>
      <c r="DM43" s="320"/>
      <c r="DN43" s="320"/>
      <c r="DO43" s="320"/>
      <c r="DP43" s="320"/>
      <c r="DQ43" s="320"/>
      <c r="DR43" s="320"/>
      <c r="DS43" s="320"/>
      <c r="DT43" s="320"/>
      <c r="DU43" s="320"/>
      <c r="DV43" s="320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</row>
    <row r="44">
      <c r="A44" s="170"/>
      <c r="B44" s="170"/>
      <c r="C44" s="170"/>
      <c r="D44" s="170"/>
      <c r="E44" s="171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0"/>
      <c r="CK44" s="320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0"/>
      <c r="DD44" s="320"/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320"/>
      <c r="DP44" s="320"/>
      <c r="DQ44" s="320"/>
      <c r="DR44" s="320"/>
      <c r="DS44" s="320"/>
      <c r="DT44" s="320"/>
      <c r="DU44" s="320"/>
      <c r="DV44" s="320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</row>
    <row r="45">
      <c r="A45" s="170"/>
      <c r="B45" s="170"/>
      <c r="C45" s="170"/>
      <c r="D45" s="170"/>
      <c r="E45" s="171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</row>
    <row r="46">
      <c r="A46" s="170"/>
      <c r="B46" s="170"/>
      <c r="C46" s="170"/>
      <c r="D46" s="170"/>
      <c r="E46" s="171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</row>
    <row r="47">
      <c r="A47" s="170"/>
      <c r="B47" s="170"/>
      <c r="C47" s="170"/>
      <c r="D47" s="170"/>
      <c r="E47" s="171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  <c r="DN47" s="320"/>
      <c r="DO47" s="320"/>
      <c r="DP47" s="320"/>
      <c r="DQ47" s="320"/>
      <c r="DR47" s="320"/>
      <c r="DS47" s="320"/>
      <c r="DT47" s="320"/>
      <c r="DU47" s="320"/>
      <c r="DV47" s="320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</row>
    <row r="48">
      <c r="A48" s="170"/>
      <c r="B48" s="170"/>
      <c r="C48" s="170"/>
      <c r="D48" s="170"/>
      <c r="E48" s="171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0"/>
      <c r="BF48" s="320"/>
      <c r="BG48" s="320"/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  <c r="CK48" s="320"/>
      <c r="CL48" s="320"/>
      <c r="CM48" s="320"/>
      <c r="CN48" s="320"/>
      <c r="CO48" s="320"/>
      <c r="CP48" s="320"/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320"/>
      <c r="DO48" s="320"/>
      <c r="DP48" s="320"/>
      <c r="DQ48" s="320"/>
      <c r="DR48" s="320"/>
      <c r="DS48" s="320"/>
      <c r="DT48" s="320"/>
      <c r="DU48" s="320"/>
      <c r="DV48" s="320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</row>
    <row r="49">
      <c r="A49" s="170"/>
      <c r="B49" s="170"/>
      <c r="C49" s="170"/>
      <c r="D49" s="170"/>
      <c r="E49" s="171"/>
      <c r="F49" s="321" t="s">
        <v>95</v>
      </c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  <c r="DQ49" s="320"/>
      <c r="DR49" s="320"/>
      <c r="DS49" s="320"/>
      <c r="DT49" s="320"/>
      <c r="DU49" s="320"/>
      <c r="DV49" s="320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</row>
    <row r="50">
      <c r="A50" s="170"/>
      <c r="B50" s="170"/>
      <c r="C50" s="170"/>
      <c r="D50" s="173"/>
      <c r="E50" s="171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0"/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/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320"/>
      <c r="DP50" s="320"/>
      <c r="DQ50" s="320"/>
      <c r="DR50" s="320"/>
      <c r="DS50" s="320"/>
      <c r="DT50" s="320"/>
      <c r="DU50" s="320"/>
      <c r="DV50" s="320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</row>
    <row r="51">
      <c r="A51" s="170"/>
      <c r="B51" s="170"/>
      <c r="C51" s="170"/>
      <c r="D51" s="173"/>
      <c r="E51" s="171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/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  <c r="CZ51" s="320"/>
      <c r="DA51" s="320"/>
      <c r="DB51" s="320"/>
      <c r="DC51" s="320"/>
      <c r="DD51" s="320"/>
      <c r="DE51" s="320"/>
      <c r="DF51" s="320"/>
      <c r="DG51" s="320"/>
      <c r="DH51" s="320"/>
      <c r="DI51" s="320"/>
      <c r="DJ51" s="320"/>
      <c r="DK51" s="320"/>
      <c r="DL51" s="320"/>
      <c r="DM51" s="320"/>
      <c r="DN51" s="320"/>
      <c r="DO51" s="320"/>
      <c r="DP51" s="320"/>
      <c r="DQ51" s="320"/>
      <c r="DR51" s="320"/>
      <c r="DS51" s="320"/>
      <c r="DT51" s="320"/>
      <c r="DU51" s="320"/>
      <c r="DV51" s="320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</row>
    <row r="52">
      <c r="A52" s="170"/>
      <c r="B52" s="170"/>
      <c r="C52" s="170"/>
      <c r="D52" s="173"/>
      <c r="E52" s="171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0"/>
      <c r="DU52" s="320"/>
      <c r="DV52" s="320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</row>
    <row r="53">
      <c r="A53" s="170"/>
      <c r="B53" s="170"/>
      <c r="C53" s="170"/>
      <c r="D53" s="173"/>
      <c r="E53" s="171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0"/>
      <c r="DU53" s="320"/>
      <c r="DV53" s="320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</row>
    <row r="54">
      <c r="A54" s="170"/>
      <c r="B54" s="170"/>
      <c r="C54" s="170"/>
      <c r="D54" s="173"/>
      <c r="E54" s="171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  <c r="BH54" s="320"/>
      <c r="BI54" s="320"/>
      <c r="BJ54" s="320"/>
      <c r="BK54" s="320"/>
      <c r="BL54" s="320"/>
      <c r="BM54" s="320"/>
      <c r="BN54" s="320"/>
      <c r="BO54" s="320"/>
      <c r="BP54" s="320"/>
      <c r="BQ54" s="320"/>
      <c r="BR54" s="320"/>
      <c r="BS54" s="320"/>
      <c r="BT54" s="320"/>
      <c r="BU54" s="320"/>
      <c r="BV54" s="320"/>
      <c r="BW54" s="320"/>
      <c r="BX54" s="320"/>
      <c r="BY54" s="320"/>
      <c r="BZ54" s="320"/>
      <c r="CA54" s="320"/>
      <c r="CB54" s="320"/>
      <c r="CC54" s="320"/>
      <c r="CD54" s="320"/>
      <c r="CE54" s="320"/>
      <c r="CF54" s="320"/>
      <c r="CG54" s="320"/>
      <c r="CH54" s="320"/>
      <c r="CI54" s="320"/>
      <c r="CJ54" s="320"/>
      <c r="CK54" s="320"/>
      <c r="CL54" s="320"/>
      <c r="CM54" s="320"/>
      <c r="CN54" s="320"/>
      <c r="CO54" s="320"/>
      <c r="CP54" s="320"/>
      <c r="CQ54" s="320"/>
      <c r="CR54" s="320"/>
      <c r="CS54" s="320"/>
      <c r="CT54" s="320"/>
      <c r="CU54" s="320"/>
      <c r="CV54" s="320"/>
      <c r="CW54" s="320"/>
      <c r="CX54" s="320"/>
      <c r="CY54" s="320"/>
      <c r="CZ54" s="320"/>
      <c r="DA54" s="320"/>
      <c r="DB54" s="320"/>
      <c r="DC54" s="320"/>
      <c r="DD54" s="320"/>
      <c r="DE54" s="320"/>
      <c r="DF54" s="320"/>
      <c r="DG54" s="320"/>
      <c r="DH54" s="320"/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  <c r="DS54" s="320"/>
      <c r="DT54" s="320"/>
      <c r="DU54" s="320"/>
      <c r="DV54" s="320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</row>
    <row r="55">
      <c r="A55" s="170"/>
      <c r="B55" s="170"/>
      <c r="C55" s="170"/>
      <c r="D55" s="173"/>
      <c r="E55" s="171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0"/>
      <c r="BO55" s="320"/>
      <c r="BP55" s="320"/>
      <c r="BQ55" s="320"/>
      <c r="BR55" s="320"/>
      <c r="BS55" s="320"/>
      <c r="BT55" s="320"/>
      <c r="BU55" s="320"/>
      <c r="BV55" s="320"/>
      <c r="BW55" s="320"/>
      <c r="BX55" s="320"/>
      <c r="BY55" s="320"/>
      <c r="BZ55" s="320"/>
      <c r="CA55" s="320"/>
      <c r="CB55" s="320"/>
      <c r="CC55" s="320"/>
      <c r="CD55" s="320"/>
      <c r="CE55" s="320"/>
      <c r="CF55" s="320"/>
      <c r="CG55" s="320"/>
      <c r="CH55" s="320"/>
      <c r="CI55" s="320"/>
      <c r="CJ55" s="320"/>
      <c r="CK55" s="320"/>
      <c r="CL55" s="320"/>
      <c r="CM55" s="320"/>
      <c r="CN55" s="320"/>
      <c r="CO55" s="320"/>
      <c r="CP55" s="320"/>
      <c r="CQ55" s="320"/>
      <c r="CR55" s="320"/>
      <c r="CS55" s="320"/>
      <c r="CT55" s="320"/>
      <c r="CU55" s="320"/>
      <c r="CV55" s="320"/>
      <c r="CW55" s="320"/>
      <c r="CX55" s="320"/>
      <c r="CY55" s="320"/>
      <c r="CZ55" s="320"/>
      <c r="DA55" s="320"/>
      <c r="DB55" s="320"/>
      <c r="DC55" s="320"/>
      <c r="DD55" s="320"/>
      <c r="DE55" s="320"/>
      <c r="DF55" s="320"/>
      <c r="DG55" s="320"/>
      <c r="DH55" s="320"/>
      <c r="DI55" s="320"/>
      <c r="DJ55" s="320"/>
      <c r="DK55" s="320"/>
      <c r="DL55" s="320"/>
      <c r="DM55" s="320"/>
      <c r="DN55" s="320"/>
      <c r="DO55" s="320"/>
      <c r="DP55" s="320"/>
      <c r="DQ55" s="320"/>
      <c r="DR55" s="320"/>
      <c r="DS55" s="320"/>
      <c r="DT55" s="320"/>
      <c r="DU55" s="320"/>
      <c r="DV55" s="320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</row>
    <row r="56">
      <c r="A56" s="170"/>
      <c r="B56" s="170"/>
      <c r="C56" s="170"/>
      <c r="D56" s="173"/>
      <c r="E56" s="171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  <c r="BN56" s="320"/>
      <c r="BO56" s="320"/>
      <c r="BP56" s="320"/>
      <c r="BQ56" s="320"/>
      <c r="BR56" s="320"/>
      <c r="BS56" s="320"/>
      <c r="BT56" s="320"/>
      <c r="BU56" s="320"/>
      <c r="BV56" s="320"/>
      <c r="BW56" s="320"/>
      <c r="BX56" s="320"/>
      <c r="BY56" s="320"/>
      <c r="BZ56" s="320"/>
      <c r="CA56" s="320"/>
      <c r="CB56" s="320"/>
      <c r="CC56" s="320"/>
      <c r="CD56" s="320"/>
      <c r="CE56" s="320"/>
      <c r="CF56" s="320"/>
      <c r="CG56" s="320"/>
      <c r="CH56" s="320"/>
      <c r="CI56" s="320"/>
      <c r="CJ56" s="320"/>
      <c r="CK56" s="320"/>
      <c r="CL56" s="320"/>
      <c r="CM56" s="320"/>
      <c r="CN56" s="320"/>
      <c r="CO56" s="320"/>
      <c r="CP56" s="320"/>
      <c r="CQ56" s="320"/>
      <c r="CR56" s="320"/>
      <c r="CS56" s="320"/>
      <c r="CT56" s="320"/>
      <c r="CU56" s="320"/>
      <c r="CV56" s="320"/>
      <c r="CW56" s="320"/>
      <c r="CX56" s="320"/>
      <c r="CY56" s="320"/>
      <c r="CZ56" s="320"/>
      <c r="DA56" s="320"/>
      <c r="DB56" s="320"/>
      <c r="DC56" s="320"/>
      <c r="DD56" s="320"/>
      <c r="DE56" s="320"/>
      <c r="DF56" s="320"/>
      <c r="DG56" s="320"/>
      <c r="DH56" s="320"/>
      <c r="DI56" s="320"/>
      <c r="DJ56" s="320"/>
      <c r="DK56" s="320"/>
      <c r="DL56" s="320"/>
      <c r="DM56" s="320"/>
      <c r="DN56" s="320"/>
      <c r="DO56" s="320"/>
      <c r="DP56" s="320"/>
      <c r="DQ56" s="320"/>
      <c r="DR56" s="320"/>
      <c r="DS56" s="320"/>
      <c r="DT56" s="320"/>
      <c r="DU56" s="320"/>
      <c r="DV56" s="320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</row>
    <row r="57">
      <c r="A57" s="170"/>
      <c r="B57" s="170"/>
      <c r="C57" s="170"/>
      <c r="D57" s="173"/>
      <c r="E57" s="171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0"/>
      <c r="CG57" s="320"/>
      <c r="CH57" s="320"/>
      <c r="CI57" s="320"/>
      <c r="CJ57" s="320"/>
      <c r="CK57" s="320"/>
      <c r="CL57" s="320"/>
      <c r="CM57" s="320"/>
      <c r="CN57" s="320"/>
      <c r="CO57" s="320"/>
      <c r="CP57" s="320"/>
      <c r="CQ57" s="320"/>
      <c r="CR57" s="320"/>
      <c r="CS57" s="320"/>
      <c r="CT57" s="320"/>
      <c r="CU57" s="320"/>
      <c r="CV57" s="320"/>
      <c r="CW57" s="320"/>
      <c r="CX57" s="320"/>
      <c r="CY57" s="320"/>
      <c r="CZ57" s="320"/>
      <c r="DA57" s="320"/>
      <c r="DB57" s="320"/>
      <c r="DC57" s="320"/>
      <c r="DD57" s="320"/>
      <c r="DE57" s="320"/>
      <c r="DF57" s="320"/>
      <c r="DG57" s="320"/>
      <c r="DH57" s="320"/>
      <c r="DI57" s="320"/>
      <c r="DJ57" s="320"/>
      <c r="DK57" s="320"/>
      <c r="DL57" s="320"/>
      <c r="DM57" s="320"/>
      <c r="DN57" s="320"/>
      <c r="DO57" s="320"/>
      <c r="DP57" s="320"/>
      <c r="DQ57" s="320"/>
      <c r="DR57" s="320"/>
      <c r="DS57" s="320"/>
      <c r="DT57" s="320"/>
      <c r="DU57" s="320"/>
      <c r="DV57" s="320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</row>
    <row r="58">
      <c r="A58" s="170"/>
      <c r="B58" s="170"/>
      <c r="C58" s="170"/>
      <c r="D58" s="173"/>
      <c r="E58" s="171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320"/>
      <c r="CL58" s="320"/>
      <c r="CM58" s="320"/>
      <c r="CN58" s="320"/>
      <c r="CO58" s="320"/>
      <c r="CP58" s="320"/>
      <c r="CQ58" s="320"/>
      <c r="CR58" s="320"/>
      <c r="CS58" s="320"/>
      <c r="CT58" s="320"/>
      <c r="CU58" s="320"/>
      <c r="CV58" s="320"/>
      <c r="CW58" s="320"/>
      <c r="CX58" s="320"/>
      <c r="CY58" s="320"/>
      <c r="CZ58" s="320"/>
      <c r="DA58" s="320"/>
      <c r="DB58" s="320"/>
      <c r="DC58" s="320"/>
      <c r="DD58" s="320"/>
      <c r="DE58" s="320"/>
      <c r="DF58" s="320"/>
      <c r="DG58" s="320"/>
      <c r="DH58" s="320"/>
      <c r="DI58" s="320"/>
      <c r="DJ58" s="320"/>
      <c r="DK58" s="320"/>
      <c r="DL58" s="320"/>
      <c r="DM58" s="320"/>
      <c r="DN58" s="320"/>
      <c r="DO58" s="320"/>
      <c r="DP58" s="320"/>
      <c r="DQ58" s="320"/>
      <c r="DR58" s="320"/>
      <c r="DS58" s="320"/>
      <c r="DT58" s="320"/>
      <c r="DU58" s="320"/>
      <c r="DV58" s="320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</row>
    <row r="59">
      <c r="A59" s="170"/>
      <c r="B59" s="170"/>
      <c r="C59" s="170"/>
      <c r="D59" s="173"/>
      <c r="E59" s="171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0"/>
      <c r="CY59" s="320"/>
      <c r="CZ59" s="320"/>
      <c r="DA59" s="320"/>
      <c r="DB59" s="320"/>
      <c r="DC59" s="320"/>
      <c r="DD59" s="320"/>
      <c r="DE59" s="320"/>
      <c r="DF59" s="320"/>
      <c r="DG59" s="320"/>
      <c r="DH59" s="320"/>
      <c r="DI59" s="320"/>
      <c r="DJ59" s="320"/>
      <c r="DK59" s="320"/>
      <c r="DL59" s="320"/>
      <c r="DM59" s="320"/>
      <c r="DN59" s="320"/>
      <c r="DO59" s="320"/>
      <c r="DP59" s="320"/>
      <c r="DQ59" s="320"/>
      <c r="DR59" s="320"/>
      <c r="DS59" s="320"/>
      <c r="DT59" s="320"/>
      <c r="DU59" s="320"/>
      <c r="DV59" s="320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</row>
    <row r="60">
      <c r="A60" s="170"/>
      <c r="B60" s="170"/>
      <c r="C60" s="170"/>
      <c r="D60" s="173"/>
      <c r="E60" s="171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0"/>
      <c r="BE60" s="320"/>
      <c r="BF60" s="320"/>
      <c r="BG60" s="320"/>
      <c r="BH60" s="320"/>
      <c r="BI60" s="320"/>
      <c r="BJ60" s="320"/>
      <c r="BK60" s="320"/>
      <c r="BL60" s="320"/>
      <c r="BM60" s="320"/>
      <c r="BN60" s="320"/>
      <c r="BO60" s="320"/>
      <c r="BP60" s="320"/>
      <c r="BQ60" s="320"/>
      <c r="BR60" s="320"/>
      <c r="BS60" s="320"/>
      <c r="BT60" s="320"/>
      <c r="BU60" s="320"/>
      <c r="BV60" s="320"/>
      <c r="BW60" s="320"/>
      <c r="BX60" s="320"/>
      <c r="BY60" s="320"/>
      <c r="BZ60" s="320"/>
      <c r="CA60" s="320"/>
      <c r="CB60" s="320"/>
      <c r="CC60" s="320"/>
      <c r="CD60" s="320"/>
      <c r="CE60" s="320"/>
      <c r="CF60" s="320"/>
      <c r="CG60" s="320"/>
      <c r="CH60" s="320"/>
      <c r="CI60" s="320"/>
      <c r="CJ60" s="320"/>
      <c r="CK60" s="320"/>
      <c r="CL60" s="320"/>
      <c r="CM60" s="320"/>
      <c r="CN60" s="320"/>
      <c r="CO60" s="320"/>
      <c r="CP60" s="320"/>
      <c r="CQ60" s="320"/>
      <c r="CR60" s="320"/>
      <c r="CS60" s="320"/>
      <c r="CT60" s="320"/>
      <c r="CU60" s="320"/>
      <c r="CV60" s="320"/>
      <c r="CW60" s="320"/>
      <c r="CX60" s="320"/>
      <c r="CY60" s="320"/>
      <c r="CZ60" s="320"/>
      <c r="DA60" s="320"/>
      <c r="DB60" s="320"/>
      <c r="DC60" s="320"/>
      <c r="DD60" s="320"/>
      <c r="DE60" s="320"/>
      <c r="DF60" s="320"/>
      <c r="DG60" s="320"/>
      <c r="DH60" s="320"/>
      <c r="DI60" s="320"/>
      <c r="DJ60" s="320"/>
      <c r="DK60" s="320"/>
      <c r="DL60" s="320"/>
      <c r="DM60" s="320"/>
      <c r="DN60" s="320"/>
      <c r="DO60" s="320"/>
      <c r="DP60" s="320"/>
      <c r="DQ60" s="320"/>
      <c r="DR60" s="320"/>
      <c r="DS60" s="320"/>
      <c r="DT60" s="320"/>
      <c r="DU60" s="320"/>
      <c r="DV60" s="320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</row>
    <row r="61">
      <c r="A61" s="170"/>
      <c r="B61" s="170"/>
      <c r="C61" s="170"/>
      <c r="D61" s="173"/>
      <c r="E61" s="171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  <c r="BF61" s="320"/>
      <c r="BG61" s="320"/>
      <c r="BH61" s="320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BS61" s="320"/>
      <c r="BT61" s="320"/>
      <c r="BU61" s="320"/>
      <c r="BV61" s="320"/>
      <c r="BW61" s="320"/>
      <c r="BX61" s="320"/>
      <c r="BY61" s="320"/>
      <c r="BZ61" s="320"/>
      <c r="CA61" s="320"/>
      <c r="CB61" s="320"/>
      <c r="CC61" s="320"/>
      <c r="CD61" s="320"/>
      <c r="CE61" s="320"/>
      <c r="CF61" s="320"/>
      <c r="CG61" s="320"/>
      <c r="CH61" s="320"/>
      <c r="CI61" s="320"/>
      <c r="CJ61" s="320"/>
      <c r="CK61" s="320"/>
      <c r="CL61" s="320"/>
      <c r="CM61" s="320"/>
      <c r="CN61" s="320"/>
      <c r="CO61" s="320"/>
      <c r="CP61" s="320"/>
      <c r="CQ61" s="320"/>
      <c r="CR61" s="320"/>
      <c r="CS61" s="320"/>
      <c r="CT61" s="320"/>
      <c r="CU61" s="320"/>
      <c r="CV61" s="320"/>
      <c r="CW61" s="320"/>
      <c r="CX61" s="320"/>
      <c r="CY61" s="320"/>
      <c r="CZ61" s="320"/>
      <c r="DA61" s="320"/>
      <c r="DB61" s="320"/>
      <c r="DC61" s="320"/>
      <c r="DD61" s="320"/>
      <c r="DE61" s="320"/>
      <c r="DF61" s="320"/>
      <c r="DG61" s="320"/>
      <c r="DH61" s="320"/>
      <c r="DI61" s="320"/>
      <c r="DJ61" s="320"/>
      <c r="DK61" s="320"/>
      <c r="DL61" s="320"/>
      <c r="DM61" s="320"/>
      <c r="DN61" s="320"/>
      <c r="DO61" s="320"/>
      <c r="DP61" s="320"/>
      <c r="DQ61" s="320"/>
      <c r="DR61" s="320"/>
      <c r="DS61" s="320"/>
      <c r="DT61" s="320"/>
      <c r="DU61" s="320"/>
      <c r="DV61" s="320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</row>
    <row r="62">
      <c r="A62" s="170"/>
      <c r="B62" s="170"/>
      <c r="C62" s="170"/>
      <c r="D62" s="173"/>
      <c r="E62" s="171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0"/>
      <c r="BF62" s="320"/>
      <c r="BG62" s="320"/>
      <c r="BH62" s="320"/>
      <c r="BI62" s="320"/>
      <c r="BJ62" s="320"/>
      <c r="BK62" s="320"/>
      <c r="BL62" s="320"/>
      <c r="BM62" s="320"/>
      <c r="BN62" s="320"/>
      <c r="BO62" s="320"/>
      <c r="BP62" s="320"/>
      <c r="BQ62" s="320"/>
      <c r="BR62" s="320"/>
      <c r="BS62" s="320"/>
      <c r="BT62" s="320"/>
      <c r="BU62" s="320"/>
      <c r="BV62" s="320"/>
      <c r="BW62" s="320"/>
      <c r="BX62" s="320"/>
      <c r="BY62" s="320"/>
      <c r="BZ62" s="320"/>
      <c r="CA62" s="320"/>
      <c r="CB62" s="320"/>
      <c r="CC62" s="320"/>
      <c r="CD62" s="320"/>
      <c r="CE62" s="320"/>
      <c r="CF62" s="320"/>
      <c r="CG62" s="320"/>
      <c r="CH62" s="320"/>
      <c r="CI62" s="320"/>
      <c r="CJ62" s="320"/>
      <c r="CK62" s="320"/>
      <c r="CL62" s="320"/>
      <c r="CM62" s="320"/>
      <c r="CN62" s="320"/>
      <c r="CO62" s="320"/>
      <c r="CP62" s="320"/>
      <c r="CQ62" s="320"/>
      <c r="CR62" s="320"/>
      <c r="CS62" s="320"/>
      <c r="CT62" s="320"/>
      <c r="CU62" s="320"/>
      <c r="CV62" s="320"/>
      <c r="CW62" s="320"/>
      <c r="CX62" s="320"/>
      <c r="CY62" s="320"/>
      <c r="CZ62" s="320"/>
      <c r="DA62" s="320"/>
      <c r="DB62" s="320"/>
      <c r="DC62" s="320"/>
      <c r="DD62" s="320"/>
      <c r="DE62" s="320"/>
      <c r="DF62" s="320"/>
      <c r="DG62" s="320"/>
      <c r="DH62" s="320"/>
      <c r="DI62" s="320"/>
      <c r="DJ62" s="320"/>
      <c r="DK62" s="320"/>
      <c r="DL62" s="320"/>
      <c r="DM62" s="320"/>
      <c r="DN62" s="320"/>
      <c r="DO62" s="320"/>
      <c r="DP62" s="320"/>
      <c r="DQ62" s="320"/>
      <c r="DR62" s="320"/>
      <c r="DS62" s="320"/>
      <c r="DT62" s="320"/>
      <c r="DU62" s="320"/>
      <c r="DV62" s="320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</row>
    <row r="63">
      <c r="A63" s="170"/>
      <c r="B63" s="170"/>
      <c r="C63" s="170"/>
      <c r="D63" s="170"/>
      <c r="E63" s="171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320"/>
      <c r="BE63" s="320"/>
      <c r="BF63" s="320"/>
      <c r="BG63" s="320"/>
      <c r="BH63" s="320"/>
      <c r="BI63" s="320"/>
      <c r="BJ63" s="320"/>
      <c r="BK63" s="320"/>
      <c r="BL63" s="320"/>
      <c r="BM63" s="320"/>
      <c r="BN63" s="320"/>
      <c r="BO63" s="320"/>
      <c r="BP63" s="320"/>
      <c r="BQ63" s="320"/>
      <c r="BR63" s="320"/>
      <c r="BS63" s="320"/>
      <c r="BT63" s="320"/>
      <c r="BU63" s="320"/>
      <c r="BV63" s="320"/>
      <c r="BW63" s="320"/>
      <c r="BX63" s="320"/>
      <c r="BY63" s="320"/>
      <c r="BZ63" s="320"/>
      <c r="CA63" s="320"/>
      <c r="CB63" s="320"/>
      <c r="CC63" s="320"/>
      <c r="CD63" s="320"/>
      <c r="CE63" s="320"/>
      <c r="CF63" s="320"/>
      <c r="CG63" s="320"/>
      <c r="CH63" s="320"/>
      <c r="CI63" s="320"/>
      <c r="CJ63" s="320"/>
      <c r="CK63" s="320"/>
      <c r="CL63" s="320"/>
      <c r="CM63" s="320"/>
      <c r="CN63" s="320"/>
      <c r="CO63" s="320"/>
      <c r="CP63" s="320"/>
      <c r="CQ63" s="320"/>
      <c r="CR63" s="320"/>
      <c r="CS63" s="320"/>
      <c r="CT63" s="320"/>
      <c r="CU63" s="320"/>
      <c r="CV63" s="320"/>
      <c r="CW63" s="320"/>
      <c r="CX63" s="320"/>
      <c r="CY63" s="320"/>
      <c r="CZ63" s="320"/>
      <c r="DA63" s="320"/>
      <c r="DB63" s="320"/>
      <c r="DC63" s="320"/>
      <c r="DD63" s="320"/>
      <c r="DE63" s="320"/>
      <c r="DF63" s="320"/>
      <c r="DG63" s="320"/>
      <c r="DH63" s="320"/>
      <c r="DI63" s="320"/>
      <c r="DJ63" s="320"/>
      <c r="DK63" s="320"/>
      <c r="DL63" s="320"/>
      <c r="DM63" s="320"/>
      <c r="DN63" s="320"/>
      <c r="DO63" s="320"/>
      <c r="DP63" s="320"/>
      <c r="DQ63" s="320"/>
      <c r="DR63" s="320"/>
      <c r="DS63" s="320"/>
      <c r="DT63" s="320"/>
      <c r="DU63" s="320"/>
      <c r="DV63" s="320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</row>
    <row r="64">
      <c r="A64" s="170"/>
      <c r="B64" s="170"/>
      <c r="C64" s="170"/>
      <c r="D64" s="170"/>
      <c r="E64" s="171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0"/>
      <c r="BF64" s="320"/>
      <c r="BG64" s="320"/>
      <c r="BH64" s="320"/>
      <c r="BI64" s="320"/>
      <c r="BJ64" s="320"/>
      <c r="BK64" s="320"/>
      <c r="BL64" s="320"/>
      <c r="BM64" s="320"/>
      <c r="BN64" s="320"/>
      <c r="BO64" s="320"/>
      <c r="BP64" s="320"/>
      <c r="BQ64" s="320"/>
      <c r="BR64" s="320"/>
      <c r="BS64" s="320"/>
      <c r="BT64" s="320"/>
      <c r="BU64" s="320"/>
      <c r="BV64" s="320"/>
      <c r="BW64" s="320"/>
      <c r="BX64" s="320"/>
      <c r="BY64" s="320"/>
      <c r="BZ64" s="320"/>
      <c r="CA64" s="320"/>
      <c r="CB64" s="320"/>
      <c r="CC64" s="320"/>
      <c r="CD64" s="320"/>
      <c r="CE64" s="320"/>
      <c r="CF64" s="320"/>
      <c r="CG64" s="320"/>
      <c r="CH64" s="320"/>
      <c r="CI64" s="320"/>
      <c r="CJ64" s="320"/>
      <c r="CK64" s="320"/>
      <c r="CL64" s="320"/>
      <c r="CM64" s="320"/>
      <c r="CN64" s="320"/>
      <c r="CO64" s="320"/>
      <c r="CP64" s="320"/>
      <c r="CQ64" s="320"/>
      <c r="CR64" s="320"/>
      <c r="CS64" s="320"/>
      <c r="CT64" s="320"/>
      <c r="CU64" s="320"/>
      <c r="CV64" s="320"/>
      <c r="CW64" s="320"/>
      <c r="CX64" s="320"/>
      <c r="CY64" s="320"/>
      <c r="CZ64" s="320"/>
      <c r="DA64" s="320"/>
      <c r="DB64" s="320"/>
      <c r="DC64" s="320"/>
      <c r="DD64" s="320"/>
      <c r="DE64" s="320"/>
      <c r="DF64" s="320"/>
      <c r="DG64" s="320"/>
      <c r="DH64" s="320"/>
      <c r="DI64" s="320"/>
      <c r="DJ64" s="320"/>
      <c r="DK64" s="320"/>
      <c r="DL64" s="320"/>
      <c r="DM64" s="320"/>
      <c r="DN64" s="320"/>
      <c r="DO64" s="320"/>
      <c r="DP64" s="320"/>
      <c r="DQ64" s="320"/>
      <c r="DR64" s="320"/>
      <c r="DS64" s="320"/>
      <c r="DT64" s="320"/>
      <c r="DU64" s="320"/>
      <c r="DV64" s="320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</row>
    <row r="65">
      <c r="A65" s="170"/>
      <c r="B65" s="170"/>
      <c r="C65" s="170"/>
      <c r="D65" s="170"/>
      <c r="E65" s="171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0"/>
      <c r="BD65" s="320"/>
      <c r="BE65" s="320"/>
      <c r="BF65" s="320"/>
      <c r="BG65" s="320"/>
      <c r="BH65" s="320"/>
      <c r="BI65" s="320"/>
      <c r="BJ65" s="320"/>
      <c r="BK65" s="320"/>
      <c r="BL65" s="320"/>
      <c r="BM65" s="320"/>
      <c r="BN65" s="320"/>
      <c r="BO65" s="320"/>
      <c r="BP65" s="320"/>
      <c r="BQ65" s="320"/>
      <c r="BR65" s="320"/>
      <c r="BS65" s="320"/>
      <c r="BT65" s="320"/>
      <c r="BU65" s="320"/>
      <c r="BV65" s="320"/>
      <c r="BW65" s="320"/>
      <c r="BX65" s="320"/>
      <c r="BY65" s="320"/>
      <c r="BZ65" s="320"/>
      <c r="CA65" s="320"/>
      <c r="CB65" s="320"/>
      <c r="CC65" s="320"/>
      <c r="CD65" s="320"/>
      <c r="CE65" s="320"/>
      <c r="CF65" s="320"/>
      <c r="CG65" s="320"/>
      <c r="CH65" s="320"/>
      <c r="CI65" s="320"/>
      <c r="CJ65" s="320"/>
      <c r="CK65" s="320"/>
      <c r="CL65" s="320"/>
      <c r="CM65" s="320"/>
      <c r="CN65" s="320"/>
      <c r="CO65" s="320"/>
      <c r="CP65" s="320"/>
      <c r="CQ65" s="320"/>
      <c r="CR65" s="320"/>
      <c r="CS65" s="320"/>
      <c r="CT65" s="320"/>
      <c r="CU65" s="320"/>
      <c r="CV65" s="320"/>
      <c r="CW65" s="320"/>
      <c r="CX65" s="320"/>
      <c r="CY65" s="320"/>
      <c r="CZ65" s="320"/>
      <c r="DA65" s="320"/>
      <c r="DB65" s="320"/>
      <c r="DC65" s="320"/>
      <c r="DD65" s="320"/>
      <c r="DE65" s="320"/>
      <c r="DF65" s="320"/>
      <c r="DG65" s="320"/>
      <c r="DH65" s="320"/>
      <c r="DI65" s="320"/>
      <c r="DJ65" s="320"/>
      <c r="DK65" s="320"/>
      <c r="DL65" s="320"/>
      <c r="DM65" s="320"/>
      <c r="DN65" s="320"/>
      <c r="DO65" s="320"/>
      <c r="DP65" s="320"/>
      <c r="DQ65" s="320"/>
      <c r="DR65" s="320"/>
      <c r="DS65" s="320"/>
      <c r="DT65" s="320"/>
      <c r="DU65" s="320"/>
      <c r="DV65" s="320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</row>
    <row r="66">
      <c r="A66" s="170"/>
      <c r="B66" s="170"/>
      <c r="C66" s="170"/>
      <c r="D66" s="170"/>
      <c r="E66" s="171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320"/>
      <c r="BF66" s="320"/>
      <c r="BG66" s="320"/>
      <c r="BH66" s="320"/>
      <c r="BI66" s="320"/>
      <c r="BJ66" s="320"/>
      <c r="BK66" s="320"/>
      <c r="BL66" s="320"/>
      <c r="BM66" s="320"/>
      <c r="BN66" s="320"/>
      <c r="BO66" s="320"/>
      <c r="BP66" s="320"/>
      <c r="BQ66" s="320"/>
      <c r="BR66" s="320"/>
      <c r="BS66" s="320"/>
      <c r="BT66" s="320"/>
      <c r="BU66" s="320"/>
      <c r="BV66" s="320"/>
      <c r="BW66" s="320"/>
      <c r="BX66" s="320"/>
      <c r="BY66" s="320"/>
      <c r="BZ66" s="320"/>
      <c r="CA66" s="320"/>
      <c r="CB66" s="320"/>
      <c r="CC66" s="320"/>
      <c r="CD66" s="320"/>
      <c r="CE66" s="320"/>
      <c r="CF66" s="320"/>
      <c r="CG66" s="320"/>
      <c r="CH66" s="320"/>
      <c r="CI66" s="320"/>
      <c r="CJ66" s="320"/>
      <c r="CK66" s="320"/>
      <c r="CL66" s="320"/>
      <c r="CM66" s="320"/>
      <c r="CN66" s="320"/>
      <c r="CO66" s="320"/>
      <c r="CP66" s="320"/>
      <c r="CQ66" s="320"/>
      <c r="CR66" s="320"/>
      <c r="CS66" s="320"/>
      <c r="CT66" s="320"/>
      <c r="CU66" s="320"/>
      <c r="CV66" s="320"/>
      <c r="CW66" s="320"/>
      <c r="CX66" s="320"/>
      <c r="CY66" s="320"/>
      <c r="CZ66" s="320"/>
      <c r="DA66" s="320"/>
      <c r="DB66" s="320"/>
      <c r="DC66" s="320"/>
      <c r="DD66" s="320"/>
      <c r="DE66" s="320"/>
      <c r="DF66" s="320"/>
      <c r="DG66" s="320"/>
      <c r="DH66" s="320"/>
      <c r="DI66" s="320"/>
      <c r="DJ66" s="320"/>
      <c r="DK66" s="320"/>
      <c r="DL66" s="320"/>
      <c r="DM66" s="320"/>
      <c r="DN66" s="320"/>
      <c r="DO66" s="320"/>
      <c r="DP66" s="320"/>
      <c r="DQ66" s="320"/>
      <c r="DR66" s="320"/>
      <c r="DS66" s="320"/>
      <c r="DT66" s="320"/>
      <c r="DU66" s="320"/>
      <c r="DV66" s="320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</row>
    <row r="67">
      <c r="A67" s="170"/>
      <c r="B67" s="170"/>
      <c r="C67" s="170"/>
      <c r="D67" s="170"/>
      <c r="E67" s="171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20"/>
      <c r="BC67" s="320"/>
      <c r="BD67" s="320"/>
      <c r="BE67" s="320"/>
      <c r="BF67" s="320"/>
      <c r="BG67" s="320"/>
      <c r="BH67" s="320"/>
      <c r="BI67" s="320"/>
      <c r="BJ67" s="320"/>
      <c r="BK67" s="320"/>
      <c r="BL67" s="320"/>
      <c r="BM67" s="320"/>
      <c r="BN67" s="320"/>
      <c r="BO67" s="320"/>
      <c r="BP67" s="320"/>
      <c r="BQ67" s="320"/>
      <c r="BR67" s="320"/>
      <c r="BS67" s="320"/>
      <c r="BT67" s="320"/>
      <c r="BU67" s="320"/>
      <c r="BV67" s="320"/>
      <c r="BW67" s="320"/>
      <c r="BX67" s="320"/>
      <c r="BY67" s="320"/>
      <c r="BZ67" s="320"/>
      <c r="CA67" s="320"/>
      <c r="CB67" s="320"/>
      <c r="CC67" s="320"/>
      <c r="CD67" s="320"/>
      <c r="CE67" s="320"/>
      <c r="CF67" s="320"/>
      <c r="CG67" s="320"/>
      <c r="CH67" s="320"/>
      <c r="CI67" s="320"/>
      <c r="CJ67" s="320"/>
      <c r="CK67" s="320"/>
      <c r="CL67" s="320"/>
      <c r="CM67" s="320"/>
      <c r="CN67" s="320"/>
      <c r="CO67" s="320"/>
      <c r="CP67" s="320"/>
      <c r="CQ67" s="320"/>
      <c r="CR67" s="320"/>
      <c r="CS67" s="320"/>
      <c r="CT67" s="320"/>
      <c r="CU67" s="320"/>
      <c r="CV67" s="320"/>
      <c r="CW67" s="320"/>
      <c r="CX67" s="320"/>
      <c r="CY67" s="320"/>
      <c r="CZ67" s="320"/>
      <c r="DA67" s="320"/>
      <c r="DB67" s="320"/>
      <c r="DC67" s="320"/>
      <c r="DD67" s="320"/>
      <c r="DE67" s="320"/>
      <c r="DF67" s="320"/>
      <c r="DG67" s="320"/>
      <c r="DH67" s="320"/>
      <c r="DI67" s="320"/>
      <c r="DJ67" s="320"/>
      <c r="DK67" s="320"/>
      <c r="DL67" s="320"/>
      <c r="DM67" s="320"/>
      <c r="DN67" s="320"/>
      <c r="DO67" s="320"/>
      <c r="DP67" s="320"/>
      <c r="DQ67" s="320"/>
      <c r="DR67" s="320"/>
      <c r="DS67" s="320"/>
      <c r="DT67" s="320"/>
      <c r="DU67" s="320"/>
      <c r="DV67" s="320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</row>
    <row r="68">
      <c r="A68" s="170"/>
      <c r="B68" s="170"/>
      <c r="C68" s="170"/>
      <c r="D68" s="170"/>
      <c r="E68" s="171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0"/>
      <c r="BD68" s="320"/>
      <c r="BE68" s="320"/>
      <c r="BF68" s="320"/>
      <c r="BG68" s="320"/>
      <c r="BH68" s="320"/>
      <c r="BI68" s="320"/>
      <c r="BJ68" s="320"/>
      <c r="BK68" s="320"/>
      <c r="BL68" s="320"/>
      <c r="BM68" s="320"/>
      <c r="BN68" s="320"/>
      <c r="BO68" s="320"/>
      <c r="BP68" s="320"/>
      <c r="BQ68" s="320"/>
      <c r="BR68" s="320"/>
      <c r="BS68" s="320"/>
      <c r="BT68" s="320"/>
      <c r="BU68" s="320"/>
      <c r="BV68" s="320"/>
      <c r="BW68" s="320"/>
      <c r="BX68" s="320"/>
      <c r="BY68" s="320"/>
      <c r="BZ68" s="320"/>
      <c r="CA68" s="320"/>
      <c r="CB68" s="320"/>
      <c r="CC68" s="320"/>
      <c r="CD68" s="320"/>
      <c r="CE68" s="320"/>
      <c r="CF68" s="320"/>
      <c r="CG68" s="320"/>
      <c r="CH68" s="320"/>
      <c r="CI68" s="320"/>
      <c r="CJ68" s="320"/>
      <c r="CK68" s="320"/>
      <c r="CL68" s="320"/>
      <c r="CM68" s="320"/>
      <c r="CN68" s="320"/>
      <c r="CO68" s="320"/>
      <c r="CP68" s="320"/>
      <c r="CQ68" s="320"/>
      <c r="CR68" s="320"/>
      <c r="CS68" s="320"/>
      <c r="CT68" s="320"/>
      <c r="CU68" s="320"/>
      <c r="CV68" s="320"/>
      <c r="CW68" s="320"/>
      <c r="CX68" s="320"/>
      <c r="CY68" s="320"/>
      <c r="CZ68" s="320"/>
      <c r="DA68" s="320"/>
      <c r="DB68" s="320"/>
      <c r="DC68" s="320"/>
      <c r="DD68" s="320"/>
      <c r="DE68" s="320"/>
      <c r="DF68" s="320"/>
      <c r="DG68" s="320"/>
      <c r="DH68" s="320"/>
      <c r="DI68" s="320"/>
      <c r="DJ68" s="320"/>
      <c r="DK68" s="320"/>
      <c r="DL68" s="320"/>
      <c r="DM68" s="320"/>
      <c r="DN68" s="320"/>
      <c r="DO68" s="320"/>
      <c r="DP68" s="320"/>
      <c r="DQ68" s="320"/>
      <c r="DR68" s="320"/>
      <c r="DS68" s="320"/>
      <c r="DT68" s="320"/>
      <c r="DU68" s="320"/>
      <c r="DV68" s="320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</row>
    <row r="69">
      <c r="A69" s="170"/>
      <c r="B69" s="170"/>
      <c r="C69" s="170"/>
      <c r="D69" s="170"/>
      <c r="E69" s="171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0"/>
      <c r="BC69" s="320"/>
      <c r="BD69" s="320"/>
      <c r="BE69" s="320"/>
      <c r="BF69" s="320"/>
      <c r="BG69" s="320"/>
      <c r="BH69" s="320"/>
      <c r="BI69" s="320"/>
      <c r="BJ69" s="320"/>
      <c r="BK69" s="320"/>
      <c r="BL69" s="320"/>
      <c r="BM69" s="320"/>
      <c r="BN69" s="320"/>
      <c r="BO69" s="320"/>
      <c r="BP69" s="320"/>
      <c r="BQ69" s="320"/>
      <c r="BR69" s="320"/>
      <c r="BS69" s="320"/>
      <c r="BT69" s="320"/>
      <c r="BU69" s="320"/>
      <c r="BV69" s="320"/>
      <c r="BW69" s="320"/>
      <c r="BX69" s="320"/>
      <c r="BY69" s="320"/>
      <c r="BZ69" s="320"/>
      <c r="CA69" s="320"/>
      <c r="CB69" s="320"/>
      <c r="CC69" s="320"/>
      <c r="CD69" s="320"/>
      <c r="CE69" s="320"/>
      <c r="CF69" s="320"/>
      <c r="CG69" s="320"/>
      <c r="CH69" s="320"/>
      <c r="CI69" s="320"/>
      <c r="CJ69" s="320"/>
      <c r="CK69" s="320"/>
      <c r="CL69" s="320"/>
      <c r="CM69" s="320"/>
      <c r="CN69" s="320"/>
      <c r="CO69" s="320"/>
      <c r="CP69" s="320"/>
      <c r="CQ69" s="320"/>
      <c r="CR69" s="320"/>
      <c r="CS69" s="320"/>
      <c r="CT69" s="320"/>
      <c r="CU69" s="320"/>
      <c r="CV69" s="320"/>
      <c r="CW69" s="320"/>
      <c r="CX69" s="320"/>
      <c r="CY69" s="320"/>
      <c r="CZ69" s="320"/>
      <c r="DA69" s="320"/>
      <c r="DB69" s="320"/>
      <c r="DC69" s="320"/>
      <c r="DD69" s="320"/>
      <c r="DE69" s="320"/>
      <c r="DF69" s="320"/>
      <c r="DG69" s="320"/>
      <c r="DH69" s="320"/>
      <c r="DI69" s="320"/>
      <c r="DJ69" s="320"/>
      <c r="DK69" s="320"/>
      <c r="DL69" s="320"/>
      <c r="DM69" s="320"/>
      <c r="DN69" s="320"/>
      <c r="DO69" s="320"/>
      <c r="DP69" s="320"/>
      <c r="DQ69" s="320"/>
      <c r="DR69" s="320"/>
      <c r="DS69" s="320"/>
      <c r="DT69" s="320"/>
      <c r="DU69" s="320"/>
      <c r="DV69" s="320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</row>
    <row r="70">
      <c r="A70" s="170"/>
      <c r="B70" s="170"/>
      <c r="C70" s="170"/>
      <c r="D70" s="170"/>
      <c r="E70" s="171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0"/>
      <c r="AZ70" s="320"/>
      <c r="BA70" s="320"/>
      <c r="BB70" s="320"/>
      <c r="BC70" s="320"/>
      <c r="BD70" s="320"/>
      <c r="BE70" s="320"/>
      <c r="BF70" s="320"/>
      <c r="BG70" s="320"/>
      <c r="BH70" s="320"/>
      <c r="BI70" s="320"/>
      <c r="BJ70" s="320"/>
      <c r="BK70" s="320"/>
      <c r="BL70" s="320"/>
      <c r="BM70" s="320"/>
      <c r="BN70" s="320"/>
      <c r="BO70" s="320"/>
      <c r="BP70" s="320"/>
      <c r="BQ70" s="320"/>
      <c r="BR70" s="320"/>
      <c r="BS70" s="320"/>
      <c r="BT70" s="320"/>
      <c r="BU70" s="320"/>
      <c r="BV70" s="320"/>
      <c r="BW70" s="320"/>
      <c r="BX70" s="320"/>
      <c r="BY70" s="320"/>
      <c r="BZ70" s="320"/>
      <c r="CA70" s="320"/>
      <c r="CB70" s="320"/>
      <c r="CC70" s="320"/>
      <c r="CD70" s="320"/>
      <c r="CE70" s="320"/>
      <c r="CF70" s="320"/>
      <c r="CG70" s="320"/>
      <c r="CH70" s="320"/>
      <c r="CI70" s="320"/>
      <c r="CJ70" s="320"/>
      <c r="CK70" s="320"/>
      <c r="CL70" s="320"/>
      <c r="CM70" s="320"/>
      <c r="CN70" s="320"/>
      <c r="CO70" s="320"/>
      <c r="CP70" s="320"/>
      <c r="CQ70" s="320"/>
      <c r="CR70" s="320"/>
      <c r="CS70" s="320"/>
      <c r="CT70" s="320"/>
      <c r="CU70" s="320"/>
      <c r="CV70" s="320"/>
      <c r="CW70" s="320"/>
      <c r="CX70" s="320"/>
      <c r="CY70" s="320"/>
      <c r="CZ70" s="320"/>
      <c r="DA70" s="320"/>
      <c r="DB70" s="320"/>
      <c r="DC70" s="320"/>
      <c r="DD70" s="320"/>
      <c r="DE70" s="320"/>
      <c r="DF70" s="320"/>
      <c r="DG70" s="320"/>
      <c r="DH70" s="320"/>
      <c r="DI70" s="320"/>
      <c r="DJ70" s="320"/>
      <c r="DK70" s="320"/>
      <c r="DL70" s="320"/>
      <c r="DM70" s="320"/>
      <c r="DN70" s="320"/>
      <c r="DO70" s="320"/>
      <c r="DP70" s="320"/>
      <c r="DQ70" s="320"/>
      <c r="DR70" s="320"/>
      <c r="DS70" s="320"/>
      <c r="DT70" s="320"/>
      <c r="DU70" s="320"/>
      <c r="DV70" s="320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</row>
    <row r="71">
      <c r="A71" s="170"/>
      <c r="B71" s="170"/>
      <c r="C71" s="170"/>
      <c r="D71" s="170"/>
      <c r="E71" s="171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20"/>
      <c r="BC71" s="320"/>
      <c r="BD71" s="320"/>
      <c r="BE71" s="320"/>
      <c r="BF71" s="320"/>
      <c r="BG71" s="320"/>
      <c r="BH71" s="320"/>
      <c r="BI71" s="320"/>
      <c r="BJ71" s="320"/>
      <c r="BK71" s="320"/>
      <c r="BL71" s="320"/>
      <c r="BM71" s="320"/>
      <c r="BN71" s="320"/>
      <c r="BO71" s="320"/>
      <c r="BP71" s="320"/>
      <c r="BQ71" s="320"/>
      <c r="BR71" s="320"/>
      <c r="BS71" s="320"/>
      <c r="BT71" s="320"/>
      <c r="BU71" s="320"/>
      <c r="BV71" s="320"/>
      <c r="BW71" s="320"/>
      <c r="BX71" s="320"/>
      <c r="BY71" s="320"/>
      <c r="BZ71" s="320"/>
      <c r="CA71" s="320"/>
      <c r="CB71" s="320"/>
      <c r="CC71" s="320"/>
      <c r="CD71" s="320"/>
      <c r="CE71" s="320"/>
      <c r="CF71" s="320"/>
      <c r="CG71" s="320"/>
      <c r="CH71" s="320"/>
      <c r="CI71" s="320"/>
      <c r="CJ71" s="320"/>
      <c r="CK71" s="320"/>
      <c r="CL71" s="320"/>
      <c r="CM71" s="320"/>
      <c r="CN71" s="320"/>
      <c r="CO71" s="320"/>
      <c r="CP71" s="320"/>
      <c r="CQ71" s="320"/>
      <c r="CR71" s="320"/>
      <c r="CS71" s="320"/>
      <c r="CT71" s="320"/>
      <c r="CU71" s="320"/>
      <c r="CV71" s="320"/>
      <c r="CW71" s="320"/>
      <c r="CX71" s="320"/>
      <c r="CY71" s="320"/>
      <c r="CZ71" s="320"/>
      <c r="DA71" s="320"/>
      <c r="DB71" s="320"/>
      <c r="DC71" s="320"/>
      <c r="DD71" s="320"/>
      <c r="DE71" s="320"/>
      <c r="DF71" s="320"/>
      <c r="DG71" s="320"/>
      <c r="DH71" s="320"/>
      <c r="DI71" s="320"/>
      <c r="DJ71" s="320"/>
      <c r="DK71" s="320"/>
      <c r="DL71" s="320"/>
      <c r="DM71" s="320"/>
      <c r="DN71" s="320"/>
      <c r="DO71" s="320"/>
      <c r="DP71" s="320"/>
      <c r="DQ71" s="320"/>
      <c r="DR71" s="320"/>
      <c r="DS71" s="320"/>
      <c r="DT71" s="320"/>
      <c r="DU71" s="320"/>
      <c r="DV71" s="320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</row>
    <row r="72">
      <c r="A72" s="170"/>
      <c r="B72" s="170"/>
      <c r="C72" s="170"/>
      <c r="D72" s="170"/>
      <c r="E72" s="171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  <c r="BC72" s="320"/>
      <c r="BD72" s="320"/>
      <c r="BE72" s="320"/>
      <c r="BF72" s="320"/>
      <c r="BG72" s="320"/>
      <c r="BH72" s="320"/>
      <c r="BI72" s="320"/>
      <c r="BJ72" s="320"/>
      <c r="BK72" s="320"/>
      <c r="BL72" s="320"/>
      <c r="BM72" s="320"/>
      <c r="BN72" s="320"/>
      <c r="BO72" s="320"/>
      <c r="BP72" s="320"/>
      <c r="BQ72" s="320"/>
      <c r="BR72" s="320"/>
      <c r="BS72" s="320"/>
      <c r="BT72" s="320"/>
      <c r="BU72" s="320"/>
      <c r="BV72" s="320"/>
      <c r="BW72" s="320"/>
      <c r="BX72" s="320"/>
      <c r="BY72" s="320"/>
      <c r="BZ72" s="320"/>
      <c r="CA72" s="320"/>
      <c r="CB72" s="320"/>
      <c r="CC72" s="320"/>
      <c r="CD72" s="320"/>
      <c r="CE72" s="320"/>
      <c r="CF72" s="320"/>
      <c r="CG72" s="320"/>
      <c r="CH72" s="320"/>
      <c r="CI72" s="320"/>
      <c r="CJ72" s="320"/>
      <c r="CK72" s="320"/>
      <c r="CL72" s="320"/>
      <c r="CM72" s="320"/>
      <c r="CN72" s="320"/>
      <c r="CO72" s="320"/>
      <c r="CP72" s="320"/>
      <c r="CQ72" s="320"/>
      <c r="CR72" s="320"/>
      <c r="CS72" s="320"/>
      <c r="CT72" s="320"/>
      <c r="CU72" s="320"/>
      <c r="CV72" s="320"/>
      <c r="CW72" s="320"/>
      <c r="CX72" s="320"/>
      <c r="CY72" s="320"/>
      <c r="CZ72" s="320"/>
      <c r="DA72" s="320"/>
      <c r="DB72" s="320"/>
      <c r="DC72" s="320"/>
      <c r="DD72" s="320"/>
      <c r="DE72" s="320"/>
      <c r="DF72" s="320"/>
      <c r="DG72" s="320"/>
      <c r="DH72" s="320"/>
      <c r="DI72" s="320"/>
      <c r="DJ72" s="320"/>
      <c r="DK72" s="320"/>
      <c r="DL72" s="320"/>
      <c r="DM72" s="320"/>
      <c r="DN72" s="320"/>
      <c r="DO72" s="320"/>
      <c r="DP72" s="320"/>
      <c r="DQ72" s="320"/>
      <c r="DR72" s="320"/>
      <c r="DS72" s="320"/>
      <c r="DT72" s="320"/>
      <c r="DU72" s="320"/>
      <c r="DV72" s="320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</row>
    <row r="73">
      <c r="A73" s="170"/>
      <c r="B73" s="170"/>
      <c r="C73" s="170"/>
      <c r="D73" s="170"/>
      <c r="E73" s="171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320"/>
      <c r="BE73" s="320"/>
      <c r="BF73" s="320"/>
      <c r="BG73" s="320"/>
      <c r="BH73" s="320"/>
      <c r="BI73" s="320"/>
      <c r="BJ73" s="320"/>
      <c r="BK73" s="320"/>
      <c r="BL73" s="320"/>
      <c r="BM73" s="320"/>
      <c r="BN73" s="320"/>
      <c r="BO73" s="320"/>
      <c r="BP73" s="320"/>
      <c r="BQ73" s="320"/>
      <c r="BR73" s="320"/>
      <c r="BS73" s="320"/>
      <c r="BT73" s="320"/>
      <c r="BU73" s="320"/>
      <c r="BV73" s="320"/>
      <c r="BW73" s="320"/>
      <c r="BX73" s="320"/>
      <c r="BY73" s="320"/>
      <c r="BZ73" s="320"/>
      <c r="CA73" s="320"/>
      <c r="CB73" s="320"/>
      <c r="CC73" s="320"/>
      <c r="CD73" s="320"/>
      <c r="CE73" s="320"/>
      <c r="CF73" s="320"/>
      <c r="CG73" s="320"/>
      <c r="CH73" s="320"/>
      <c r="CI73" s="320"/>
      <c r="CJ73" s="320"/>
      <c r="CK73" s="320"/>
      <c r="CL73" s="320"/>
      <c r="CM73" s="320"/>
      <c r="CN73" s="320"/>
      <c r="CO73" s="320"/>
      <c r="CP73" s="320"/>
      <c r="CQ73" s="320"/>
      <c r="CR73" s="320"/>
      <c r="CS73" s="320"/>
      <c r="CT73" s="320"/>
      <c r="CU73" s="320"/>
      <c r="CV73" s="320"/>
      <c r="CW73" s="320"/>
      <c r="CX73" s="320"/>
      <c r="CY73" s="320"/>
      <c r="CZ73" s="320"/>
      <c r="DA73" s="320"/>
      <c r="DB73" s="320"/>
      <c r="DC73" s="320"/>
      <c r="DD73" s="320"/>
      <c r="DE73" s="320"/>
      <c r="DF73" s="320"/>
      <c r="DG73" s="320"/>
      <c r="DH73" s="320"/>
      <c r="DI73" s="320"/>
      <c r="DJ73" s="320"/>
      <c r="DK73" s="320"/>
      <c r="DL73" s="320"/>
      <c r="DM73" s="320"/>
      <c r="DN73" s="320"/>
      <c r="DO73" s="320"/>
      <c r="DP73" s="320"/>
      <c r="DQ73" s="320"/>
      <c r="DR73" s="320"/>
      <c r="DS73" s="320"/>
      <c r="DT73" s="320"/>
      <c r="DU73" s="320"/>
      <c r="DV73" s="320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</row>
    <row r="74">
      <c r="A74" s="170"/>
      <c r="B74" s="170"/>
      <c r="C74" s="170"/>
      <c r="D74" s="170"/>
      <c r="E74" s="171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20"/>
      <c r="BC74" s="320"/>
      <c r="BD74" s="320"/>
      <c r="BE74" s="320"/>
      <c r="BF74" s="320"/>
      <c r="BG74" s="320"/>
      <c r="BH74" s="320"/>
      <c r="BI74" s="320"/>
      <c r="BJ74" s="320"/>
      <c r="BK74" s="320"/>
      <c r="BL74" s="320"/>
      <c r="BM74" s="320"/>
      <c r="BN74" s="320"/>
      <c r="BO74" s="320"/>
      <c r="BP74" s="320"/>
      <c r="BQ74" s="320"/>
      <c r="BR74" s="320"/>
      <c r="BS74" s="320"/>
      <c r="BT74" s="320"/>
      <c r="BU74" s="320"/>
      <c r="BV74" s="320"/>
      <c r="BW74" s="320"/>
      <c r="BX74" s="320"/>
      <c r="BY74" s="320"/>
      <c r="BZ74" s="320"/>
      <c r="CA74" s="320"/>
      <c r="CB74" s="320"/>
      <c r="CC74" s="320"/>
      <c r="CD74" s="320"/>
      <c r="CE74" s="320"/>
      <c r="CF74" s="320"/>
      <c r="CG74" s="320"/>
      <c r="CH74" s="320"/>
      <c r="CI74" s="320"/>
      <c r="CJ74" s="320"/>
      <c r="CK74" s="320"/>
      <c r="CL74" s="320"/>
      <c r="CM74" s="320"/>
      <c r="CN74" s="320"/>
      <c r="CO74" s="320"/>
      <c r="CP74" s="320"/>
      <c r="CQ74" s="320"/>
      <c r="CR74" s="320"/>
      <c r="CS74" s="320"/>
      <c r="CT74" s="320"/>
      <c r="CU74" s="320"/>
      <c r="CV74" s="320"/>
      <c r="CW74" s="320"/>
      <c r="CX74" s="320"/>
      <c r="CY74" s="320"/>
      <c r="CZ74" s="320"/>
      <c r="DA74" s="320"/>
      <c r="DB74" s="320"/>
      <c r="DC74" s="320"/>
      <c r="DD74" s="320"/>
      <c r="DE74" s="320"/>
      <c r="DF74" s="320"/>
      <c r="DG74" s="320"/>
      <c r="DH74" s="320"/>
      <c r="DI74" s="320"/>
      <c r="DJ74" s="320"/>
      <c r="DK74" s="320"/>
      <c r="DL74" s="320"/>
      <c r="DM74" s="320"/>
      <c r="DN74" s="320"/>
      <c r="DO74" s="320"/>
      <c r="DP74" s="320"/>
      <c r="DQ74" s="320"/>
      <c r="DR74" s="320"/>
      <c r="DS74" s="320"/>
      <c r="DT74" s="320"/>
      <c r="DU74" s="320"/>
      <c r="DV74" s="320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</row>
    <row r="75">
      <c r="A75" s="170"/>
      <c r="B75" s="170"/>
      <c r="C75" s="170"/>
      <c r="D75" s="170"/>
      <c r="E75" s="171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20"/>
      <c r="AX75" s="320"/>
      <c r="AY75" s="320"/>
      <c r="AZ75" s="320"/>
      <c r="BA75" s="320"/>
      <c r="BB75" s="320"/>
      <c r="BC75" s="320"/>
      <c r="BD75" s="320"/>
      <c r="BE75" s="320"/>
      <c r="BF75" s="320"/>
      <c r="BG75" s="320"/>
      <c r="BH75" s="320"/>
      <c r="BI75" s="320"/>
      <c r="BJ75" s="320"/>
      <c r="BK75" s="320"/>
      <c r="BL75" s="320"/>
      <c r="BM75" s="320"/>
      <c r="BN75" s="320"/>
      <c r="BO75" s="320"/>
      <c r="BP75" s="320"/>
      <c r="BQ75" s="320"/>
      <c r="BR75" s="320"/>
      <c r="BS75" s="320"/>
      <c r="BT75" s="320"/>
      <c r="BU75" s="320"/>
      <c r="BV75" s="320"/>
      <c r="BW75" s="320"/>
      <c r="BX75" s="320"/>
      <c r="BY75" s="320"/>
      <c r="BZ75" s="320"/>
      <c r="CA75" s="320"/>
      <c r="CB75" s="320"/>
      <c r="CC75" s="320"/>
      <c r="CD75" s="320"/>
      <c r="CE75" s="320"/>
      <c r="CF75" s="320"/>
      <c r="CG75" s="320"/>
      <c r="CH75" s="320"/>
      <c r="CI75" s="320"/>
      <c r="CJ75" s="320"/>
      <c r="CK75" s="320"/>
      <c r="CL75" s="320"/>
      <c r="CM75" s="320"/>
      <c r="CN75" s="320"/>
      <c r="CO75" s="320"/>
      <c r="CP75" s="320"/>
      <c r="CQ75" s="320"/>
      <c r="CR75" s="320"/>
      <c r="CS75" s="320"/>
      <c r="CT75" s="320"/>
      <c r="CU75" s="320"/>
      <c r="CV75" s="320"/>
      <c r="CW75" s="320"/>
      <c r="CX75" s="320"/>
      <c r="CY75" s="320"/>
      <c r="CZ75" s="320"/>
      <c r="DA75" s="320"/>
      <c r="DB75" s="320"/>
      <c r="DC75" s="320"/>
      <c r="DD75" s="320"/>
      <c r="DE75" s="320"/>
      <c r="DF75" s="320"/>
      <c r="DG75" s="320"/>
      <c r="DH75" s="320"/>
      <c r="DI75" s="320"/>
      <c r="DJ75" s="320"/>
      <c r="DK75" s="320"/>
      <c r="DL75" s="320"/>
      <c r="DM75" s="320"/>
      <c r="DN75" s="320"/>
      <c r="DO75" s="320"/>
      <c r="DP75" s="320"/>
      <c r="DQ75" s="320"/>
      <c r="DR75" s="320"/>
      <c r="DS75" s="320"/>
      <c r="DT75" s="320"/>
      <c r="DU75" s="320"/>
      <c r="DV75" s="320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</row>
    <row r="76">
      <c r="A76" s="170"/>
      <c r="B76" s="170"/>
      <c r="C76" s="170"/>
      <c r="D76" s="170"/>
      <c r="E76" s="171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 s="320"/>
      <c r="BF76" s="320"/>
      <c r="BG76" s="320"/>
      <c r="BH76" s="320"/>
      <c r="BI76" s="320"/>
      <c r="BJ76" s="320"/>
      <c r="BK76" s="320"/>
      <c r="BL76" s="320"/>
      <c r="BM76" s="320"/>
      <c r="BN76" s="320"/>
      <c r="BO76" s="320"/>
      <c r="BP76" s="320"/>
      <c r="BQ76" s="320"/>
      <c r="BR76" s="320"/>
      <c r="BS76" s="320"/>
      <c r="BT76" s="320"/>
      <c r="BU76" s="320"/>
      <c r="BV76" s="320"/>
      <c r="BW76" s="320"/>
      <c r="BX76" s="320"/>
      <c r="BY76" s="320"/>
      <c r="BZ76" s="320"/>
      <c r="CA76" s="320"/>
      <c r="CB76" s="320"/>
      <c r="CC76" s="320"/>
      <c r="CD76" s="320"/>
      <c r="CE76" s="320"/>
      <c r="CF76" s="320"/>
      <c r="CG76" s="320"/>
      <c r="CH76" s="320"/>
      <c r="CI76" s="320"/>
      <c r="CJ76" s="320"/>
      <c r="CK76" s="320"/>
      <c r="CL76" s="320"/>
      <c r="CM76" s="320"/>
      <c r="CN76" s="320"/>
      <c r="CO76" s="320"/>
      <c r="CP76" s="320"/>
      <c r="CQ76" s="320"/>
      <c r="CR76" s="320"/>
      <c r="CS76" s="320"/>
      <c r="CT76" s="320"/>
      <c r="CU76" s="320"/>
      <c r="CV76" s="320"/>
      <c r="CW76" s="320"/>
      <c r="CX76" s="320"/>
      <c r="CY76" s="320"/>
      <c r="CZ76" s="320"/>
      <c r="DA76" s="320"/>
      <c r="DB76" s="320"/>
      <c r="DC76" s="320"/>
      <c r="DD76" s="320"/>
      <c r="DE76" s="320"/>
      <c r="DF76" s="320"/>
      <c r="DG76" s="320"/>
      <c r="DH76" s="320"/>
      <c r="DI76" s="320"/>
      <c r="DJ76" s="320"/>
      <c r="DK76" s="320"/>
      <c r="DL76" s="320"/>
      <c r="DM76" s="320"/>
      <c r="DN76" s="320"/>
      <c r="DO76" s="320"/>
      <c r="DP76" s="320"/>
      <c r="DQ76" s="320"/>
      <c r="DR76" s="320"/>
      <c r="DS76" s="320"/>
      <c r="DT76" s="320"/>
      <c r="DU76" s="320"/>
      <c r="DV76" s="320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</row>
    <row r="77">
      <c r="A77" s="170"/>
      <c r="B77" s="170"/>
      <c r="C77" s="170"/>
      <c r="D77" s="170"/>
      <c r="E77" s="171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0"/>
      <c r="BG77" s="320"/>
      <c r="BH77" s="320"/>
      <c r="BI77" s="320"/>
      <c r="BJ77" s="320"/>
      <c r="BK77" s="320"/>
      <c r="BL77" s="320"/>
      <c r="BM77" s="320"/>
      <c r="BN77" s="320"/>
      <c r="BO77" s="320"/>
      <c r="BP77" s="320"/>
      <c r="BQ77" s="320"/>
      <c r="BR77" s="320"/>
      <c r="BS77" s="320"/>
      <c r="BT77" s="320"/>
      <c r="BU77" s="320"/>
      <c r="BV77" s="320"/>
      <c r="BW77" s="320"/>
      <c r="BX77" s="320"/>
      <c r="BY77" s="320"/>
      <c r="BZ77" s="320"/>
      <c r="CA77" s="320"/>
      <c r="CB77" s="320"/>
      <c r="CC77" s="320"/>
      <c r="CD77" s="320"/>
      <c r="CE77" s="320"/>
      <c r="CF77" s="320"/>
      <c r="CG77" s="320"/>
      <c r="CH77" s="320"/>
      <c r="CI77" s="320"/>
      <c r="CJ77" s="320"/>
      <c r="CK77" s="320"/>
      <c r="CL77" s="320"/>
      <c r="CM77" s="320"/>
      <c r="CN77" s="320"/>
      <c r="CO77" s="320"/>
      <c r="CP77" s="320"/>
      <c r="CQ77" s="320"/>
      <c r="CR77" s="320"/>
      <c r="CS77" s="320"/>
      <c r="CT77" s="320"/>
      <c r="CU77" s="320"/>
      <c r="CV77" s="320"/>
      <c r="CW77" s="320"/>
      <c r="CX77" s="320"/>
      <c r="CY77" s="320"/>
      <c r="CZ77" s="320"/>
      <c r="DA77" s="320"/>
      <c r="DB77" s="320"/>
      <c r="DC77" s="320"/>
      <c r="DD77" s="320"/>
      <c r="DE77" s="320"/>
      <c r="DF77" s="320"/>
      <c r="DG77" s="320"/>
      <c r="DH77" s="320"/>
      <c r="DI77" s="320"/>
      <c r="DJ77" s="320"/>
      <c r="DK77" s="320"/>
      <c r="DL77" s="320"/>
      <c r="DM77" s="320"/>
      <c r="DN77" s="320"/>
      <c r="DO77" s="320"/>
      <c r="DP77" s="320"/>
      <c r="DQ77" s="320"/>
      <c r="DR77" s="320"/>
      <c r="DS77" s="320"/>
      <c r="DT77" s="320"/>
      <c r="DU77" s="320"/>
      <c r="DV77" s="320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</row>
    <row r="78">
      <c r="A78" s="170"/>
      <c r="B78" s="170"/>
      <c r="C78" s="170"/>
      <c r="D78" s="170"/>
      <c r="E78" s="171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0"/>
      <c r="BG78" s="320"/>
      <c r="BH78" s="320"/>
      <c r="BI78" s="320"/>
      <c r="BJ78" s="320"/>
      <c r="BK78" s="320"/>
      <c r="BL78" s="320"/>
      <c r="BM78" s="320"/>
      <c r="BN78" s="320"/>
      <c r="BO78" s="320"/>
      <c r="BP78" s="320"/>
      <c r="BQ78" s="320"/>
      <c r="BR78" s="320"/>
      <c r="BS78" s="320"/>
      <c r="BT78" s="320"/>
      <c r="BU78" s="320"/>
      <c r="BV78" s="320"/>
      <c r="BW78" s="320"/>
      <c r="BX78" s="320"/>
      <c r="BY78" s="320"/>
      <c r="BZ78" s="320"/>
      <c r="CA78" s="320"/>
      <c r="CB78" s="320"/>
      <c r="CC78" s="320"/>
      <c r="CD78" s="320"/>
      <c r="CE78" s="320"/>
      <c r="CF78" s="320"/>
      <c r="CG78" s="320"/>
      <c r="CH78" s="320"/>
      <c r="CI78" s="320"/>
      <c r="CJ78" s="320"/>
      <c r="CK78" s="320"/>
      <c r="CL78" s="320"/>
      <c r="CM78" s="320"/>
      <c r="CN78" s="320"/>
      <c r="CO78" s="320"/>
      <c r="CP78" s="320"/>
      <c r="CQ78" s="320"/>
      <c r="CR78" s="320"/>
      <c r="CS78" s="320"/>
      <c r="CT78" s="320"/>
      <c r="CU78" s="320"/>
      <c r="CV78" s="320"/>
      <c r="CW78" s="320"/>
      <c r="CX78" s="320"/>
      <c r="CY78" s="320"/>
      <c r="CZ78" s="320"/>
      <c r="DA78" s="320"/>
      <c r="DB78" s="320"/>
      <c r="DC78" s="320"/>
      <c r="DD78" s="320"/>
      <c r="DE78" s="320"/>
      <c r="DF78" s="320"/>
      <c r="DG78" s="320"/>
      <c r="DH78" s="320"/>
      <c r="DI78" s="320"/>
      <c r="DJ78" s="320"/>
      <c r="DK78" s="320"/>
      <c r="DL78" s="320"/>
      <c r="DM78" s="320"/>
      <c r="DN78" s="320"/>
      <c r="DO78" s="320"/>
      <c r="DP78" s="320"/>
      <c r="DQ78" s="320"/>
      <c r="DR78" s="320"/>
      <c r="DS78" s="320"/>
      <c r="DT78" s="320"/>
      <c r="DU78" s="320"/>
      <c r="DV78" s="320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</row>
    <row r="79">
      <c r="A79" s="170"/>
      <c r="B79" s="170"/>
      <c r="C79" s="170"/>
      <c r="D79" s="170"/>
      <c r="E79" s="171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 s="320"/>
      <c r="BF79" s="320"/>
      <c r="BG79" s="320"/>
      <c r="BH79" s="320"/>
      <c r="BI79" s="320"/>
      <c r="BJ79" s="320"/>
      <c r="BK79" s="320"/>
      <c r="BL79" s="320"/>
      <c r="BM79" s="320"/>
      <c r="BN79" s="320"/>
      <c r="BO79" s="320"/>
      <c r="BP79" s="320"/>
      <c r="BQ79" s="320"/>
      <c r="BR79" s="320"/>
      <c r="BS79" s="320"/>
      <c r="BT79" s="320"/>
      <c r="BU79" s="320"/>
      <c r="BV79" s="320"/>
      <c r="BW79" s="320"/>
      <c r="BX79" s="320"/>
      <c r="BY79" s="320"/>
      <c r="BZ79" s="320"/>
      <c r="CA79" s="320"/>
      <c r="CB79" s="320"/>
      <c r="CC79" s="320"/>
      <c r="CD79" s="320"/>
      <c r="CE79" s="320"/>
      <c r="CF79" s="320"/>
      <c r="CG79" s="320"/>
      <c r="CH79" s="320"/>
      <c r="CI79" s="320"/>
      <c r="CJ79" s="320"/>
      <c r="CK79" s="320"/>
      <c r="CL79" s="320"/>
      <c r="CM79" s="320"/>
      <c r="CN79" s="320"/>
      <c r="CO79" s="320"/>
      <c r="CP79" s="320"/>
      <c r="CQ79" s="320"/>
      <c r="CR79" s="320"/>
      <c r="CS79" s="320"/>
      <c r="CT79" s="320"/>
      <c r="CU79" s="320"/>
      <c r="CV79" s="320"/>
      <c r="CW79" s="320"/>
      <c r="CX79" s="320"/>
      <c r="CY79" s="320"/>
      <c r="CZ79" s="320"/>
      <c r="DA79" s="320"/>
      <c r="DB79" s="320"/>
      <c r="DC79" s="320"/>
      <c r="DD79" s="320"/>
      <c r="DE79" s="320"/>
      <c r="DF79" s="320"/>
      <c r="DG79" s="320"/>
      <c r="DH79" s="320"/>
      <c r="DI79" s="320"/>
      <c r="DJ79" s="320"/>
      <c r="DK79" s="320"/>
      <c r="DL79" s="320"/>
      <c r="DM79" s="320"/>
      <c r="DN79" s="320"/>
      <c r="DO79" s="320"/>
      <c r="DP79" s="320"/>
      <c r="DQ79" s="320"/>
      <c r="DR79" s="320"/>
      <c r="DS79" s="320"/>
      <c r="DT79" s="320"/>
      <c r="DU79" s="320"/>
      <c r="DV79" s="320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</row>
    <row r="80">
      <c r="A80" s="170"/>
      <c r="B80" s="170"/>
      <c r="C80" s="170"/>
      <c r="D80" s="170"/>
      <c r="E80" s="171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0"/>
      <c r="BG80" s="320"/>
      <c r="BH80" s="320"/>
      <c r="BI80" s="320"/>
      <c r="BJ80" s="320"/>
      <c r="BK80" s="320"/>
      <c r="BL80" s="320"/>
      <c r="BM80" s="320"/>
      <c r="BN80" s="320"/>
      <c r="BO80" s="320"/>
      <c r="BP80" s="320"/>
      <c r="BQ80" s="320"/>
      <c r="BR80" s="320"/>
      <c r="BS80" s="320"/>
      <c r="BT80" s="320"/>
      <c r="BU80" s="320"/>
      <c r="BV80" s="320"/>
      <c r="BW80" s="320"/>
      <c r="BX80" s="320"/>
      <c r="BY80" s="320"/>
      <c r="BZ80" s="320"/>
      <c r="CA80" s="320"/>
      <c r="CB80" s="320"/>
      <c r="CC80" s="320"/>
      <c r="CD80" s="320"/>
      <c r="CE80" s="320"/>
      <c r="CF80" s="320"/>
      <c r="CG80" s="320"/>
      <c r="CH80" s="320"/>
      <c r="CI80" s="320"/>
      <c r="CJ80" s="320"/>
      <c r="CK80" s="320"/>
      <c r="CL80" s="320"/>
      <c r="CM80" s="320"/>
      <c r="CN80" s="320"/>
      <c r="CO80" s="320"/>
      <c r="CP80" s="320"/>
      <c r="CQ80" s="320"/>
      <c r="CR80" s="320"/>
      <c r="CS80" s="320"/>
      <c r="CT80" s="320"/>
      <c r="CU80" s="320"/>
      <c r="CV80" s="320"/>
      <c r="CW80" s="320"/>
      <c r="CX80" s="320"/>
      <c r="CY80" s="320"/>
      <c r="CZ80" s="320"/>
      <c r="DA80" s="320"/>
      <c r="DB80" s="320"/>
      <c r="DC80" s="320"/>
      <c r="DD80" s="320"/>
      <c r="DE80" s="320"/>
      <c r="DF80" s="320"/>
      <c r="DG80" s="320"/>
      <c r="DH80" s="320"/>
      <c r="DI80" s="320"/>
      <c r="DJ80" s="320"/>
      <c r="DK80" s="320"/>
      <c r="DL80" s="320"/>
      <c r="DM80" s="320"/>
      <c r="DN80" s="320"/>
      <c r="DO80" s="320"/>
      <c r="DP80" s="320"/>
      <c r="DQ80" s="320"/>
      <c r="DR80" s="320"/>
      <c r="DS80" s="320"/>
      <c r="DT80" s="320"/>
      <c r="DU80" s="320"/>
      <c r="DV80" s="320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</row>
    <row r="81">
      <c r="A81" s="170"/>
      <c r="B81" s="170"/>
      <c r="C81" s="170"/>
      <c r="D81" s="170"/>
      <c r="E81" s="171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0"/>
      <c r="CA81" s="320"/>
      <c r="CB81" s="320"/>
      <c r="CC81" s="320"/>
      <c r="CD81" s="320"/>
      <c r="CE81" s="320"/>
      <c r="CF81" s="320"/>
      <c r="CG81" s="320"/>
      <c r="CH81" s="320"/>
      <c r="CI81" s="320"/>
      <c r="CJ81" s="320"/>
      <c r="CK81" s="320"/>
      <c r="CL81" s="320"/>
      <c r="CM81" s="320"/>
      <c r="CN81" s="320"/>
      <c r="CO81" s="320"/>
      <c r="CP81" s="320"/>
      <c r="CQ81" s="320"/>
      <c r="CR81" s="320"/>
      <c r="CS81" s="320"/>
      <c r="CT81" s="320"/>
      <c r="CU81" s="320"/>
      <c r="CV81" s="320"/>
      <c r="CW81" s="320"/>
      <c r="CX81" s="320"/>
      <c r="CY81" s="320"/>
      <c r="CZ81" s="320"/>
      <c r="DA81" s="320"/>
      <c r="DB81" s="320"/>
      <c r="DC81" s="320"/>
      <c r="DD81" s="320"/>
      <c r="DE81" s="320"/>
      <c r="DF81" s="320"/>
      <c r="DG81" s="320"/>
      <c r="DH81" s="320"/>
      <c r="DI81" s="320"/>
      <c r="DJ81" s="320"/>
      <c r="DK81" s="320"/>
      <c r="DL81" s="320"/>
      <c r="DM81" s="320"/>
      <c r="DN81" s="320"/>
      <c r="DO81" s="320"/>
      <c r="DP81" s="320"/>
      <c r="DQ81" s="320"/>
      <c r="DR81" s="320"/>
      <c r="DS81" s="320"/>
      <c r="DT81" s="320"/>
      <c r="DU81" s="320"/>
      <c r="DV81" s="320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</row>
    <row r="82">
      <c r="A82" s="170"/>
      <c r="B82" s="170"/>
      <c r="C82" s="170"/>
      <c r="D82" s="170"/>
      <c r="E82" s="171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0"/>
      <c r="BM82" s="320"/>
      <c r="BN82" s="320"/>
      <c r="BO82" s="320"/>
      <c r="BP82" s="320"/>
      <c r="BQ82" s="320"/>
      <c r="BR82" s="320"/>
      <c r="BS82" s="320"/>
      <c r="BT82" s="320"/>
      <c r="BU82" s="320"/>
      <c r="BV82" s="320"/>
      <c r="BW82" s="320"/>
      <c r="BX82" s="320"/>
      <c r="BY82" s="320"/>
      <c r="BZ82" s="320"/>
      <c r="CA82" s="320"/>
      <c r="CB82" s="320"/>
      <c r="CC82" s="320"/>
      <c r="CD82" s="320"/>
      <c r="CE82" s="320"/>
      <c r="CF82" s="320"/>
      <c r="CG82" s="320"/>
      <c r="CH82" s="320"/>
      <c r="CI82" s="320"/>
      <c r="CJ82" s="320"/>
      <c r="CK82" s="320"/>
      <c r="CL82" s="320"/>
      <c r="CM82" s="320"/>
      <c r="CN82" s="320"/>
      <c r="CO82" s="320"/>
      <c r="CP82" s="320"/>
      <c r="CQ82" s="320"/>
      <c r="CR82" s="320"/>
      <c r="CS82" s="320"/>
      <c r="CT82" s="320"/>
      <c r="CU82" s="320"/>
      <c r="CV82" s="320"/>
      <c r="CW82" s="320"/>
      <c r="CX82" s="320"/>
      <c r="CY82" s="320"/>
      <c r="CZ82" s="320"/>
      <c r="DA82" s="320"/>
      <c r="DB82" s="320"/>
      <c r="DC82" s="320"/>
      <c r="DD82" s="320"/>
      <c r="DE82" s="320"/>
      <c r="DF82" s="320"/>
      <c r="DG82" s="320"/>
      <c r="DH82" s="320"/>
      <c r="DI82" s="320"/>
      <c r="DJ82" s="320"/>
      <c r="DK82" s="320"/>
      <c r="DL82" s="320"/>
      <c r="DM82" s="320"/>
      <c r="DN82" s="320"/>
      <c r="DO82" s="320"/>
      <c r="DP82" s="320"/>
      <c r="DQ82" s="320"/>
      <c r="DR82" s="320"/>
      <c r="DS82" s="320"/>
      <c r="DT82" s="320"/>
      <c r="DU82" s="320"/>
      <c r="DV82" s="320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</row>
    <row r="83">
      <c r="A83" s="170"/>
      <c r="B83" s="170"/>
      <c r="C83" s="170"/>
      <c r="D83" s="170"/>
      <c r="E83" s="171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  <c r="CC83" s="320"/>
      <c r="CD83" s="320"/>
      <c r="CE83" s="320"/>
      <c r="CF83" s="320"/>
      <c r="CG83" s="320"/>
      <c r="CH83" s="320"/>
      <c r="CI83" s="320"/>
      <c r="CJ83" s="320"/>
      <c r="CK83" s="320"/>
      <c r="CL83" s="320"/>
      <c r="CM83" s="320"/>
      <c r="CN83" s="320"/>
      <c r="CO83" s="320"/>
      <c r="CP83" s="320"/>
      <c r="CQ83" s="320"/>
      <c r="CR83" s="320"/>
      <c r="CS83" s="320"/>
      <c r="CT83" s="320"/>
      <c r="CU83" s="320"/>
      <c r="CV83" s="320"/>
      <c r="CW83" s="320"/>
      <c r="CX83" s="320"/>
      <c r="CY83" s="320"/>
      <c r="CZ83" s="320"/>
      <c r="DA83" s="320"/>
      <c r="DB83" s="320"/>
      <c r="DC83" s="320"/>
      <c r="DD83" s="320"/>
      <c r="DE83" s="320"/>
      <c r="DF83" s="320"/>
      <c r="DG83" s="320"/>
      <c r="DH83" s="320"/>
      <c r="DI83" s="320"/>
      <c r="DJ83" s="320"/>
      <c r="DK83" s="320"/>
      <c r="DL83" s="320"/>
      <c r="DM83" s="320"/>
      <c r="DN83" s="320"/>
      <c r="DO83" s="320"/>
      <c r="DP83" s="320"/>
      <c r="DQ83" s="320"/>
      <c r="DR83" s="320"/>
      <c r="DS83" s="320"/>
      <c r="DT83" s="320"/>
      <c r="DU83" s="320"/>
      <c r="DV83" s="320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</row>
    <row r="84">
      <c r="A84" s="170"/>
      <c r="B84" s="170"/>
      <c r="C84" s="170"/>
      <c r="D84" s="170"/>
      <c r="E84" s="171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20"/>
      <c r="AX84" s="320"/>
      <c r="AY84" s="320"/>
      <c r="AZ84" s="320"/>
      <c r="BA84" s="320"/>
      <c r="BB84" s="320"/>
      <c r="BC84" s="320"/>
      <c r="BD84" s="320"/>
      <c r="BE84" s="320"/>
      <c r="BF84" s="320"/>
      <c r="BG84" s="320"/>
      <c r="BH84" s="320"/>
      <c r="BI84" s="320"/>
      <c r="BJ84" s="320"/>
      <c r="BK84" s="320"/>
      <c r="BL84" s="320"/>
      <c r="BM84" s="320"/>
      <c r="BN84" s="320"/>
      <c r="BO84" s="320"/>
      <c r="BP84" s="320"/>
      <c r="BQ84" s="320"/>
      <c r="BR84" s="320"/>
      <c r="BS84" s="320"/>
      <c r="BT84" s="320"/>
      <c r="BU84" s="320"/>
      <c r="BV84" s="320"/>
      <c r="BW84" s="320"/>
      <c r="BX84" s="320"/>
      <c r="BY84" s="320"/>
      <c r="BZ84" s="320"/>
      <c r="CA84" s="320"/>
      <c r="CB84" s="320"/>
      <c r="CC84" s="320"/>
      <c r="CD84" s="320"/>
      <c r="CE84" s="320"/>
      <c r="CF84" s="320"/>
      <c r="CG84" s="320"/>
      <c r="CH84" s="320"/>
      <c r="CI84" s="320"/>
      <c r="CJ84" s="320"/>
      <c r="CK84" s="320"/>
      <c r="CL84" s="320"/>
      <c r="CM84" s="320"/>
      <c r="CN84" s="320"/>
      <c r="CO84" s="320"/>
      <c r="CP84" s="320"/>
      <c r="CQ84" s="320"/>
      <c r="CR84" s="320"/>
      <c r="CS84" s="320"/>
      <c r="CT84" s="320"/>
      <c r="CU84" s="320"/>
      <c r="CV84" s="320"/>
      <c r="CW84" s="320"/>
      <c r="CX84" s="320"/>
      <c r="CY84" s="320"/>
      <c r="CZ84" s="320"/>
      <c r="DA84" s="320"/>
      <c r="DB84" s="320"/>
      <c r="DC84" s="320"/>
      <c r="DD84" s="320"/>
      <c r="DE84" s="320"/>
      <c r="DF84" s="320"/>
      <c r="DG84" s="320"/>
      <c r="DH84" s="320"/>
      <c r="DI84" s="320"/>
      <c r="DJ84" s="320"/>
      <c r="DK84" s="320"/>
      <c r="DL84" s="320"/>
      <c r="DM84" s="320"/>
      <c r="DN84" s="320"/>
      <c r="DO84" s="320"/>
      <c r="DP84" s="320"/>
      <c r="DQ84" s="320"/>
      <c r="DR84" s="320"/>
      <c r="DS84" s="320"/>
      <c r="DT84" s="320"/>
      <c r="DU84" s="320"/>
      <c r="DV84" s="320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</row>
    <row r="85">
      <c r="A85" s="170"/>
      <c r="B85" s="170"/>
      <c r="C85" s="170"/>
      <c r="D85" s="170"/>
      <c r="E85" s="171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 s="320"/>
      <c r="BF85" s="320"/>
      <c r="BG85" s="320"/>
      <c r="BH85" s="320"/>
      <c r="BI85" s="320"/>
      <c r="BJ85" s="320"/>
      <c r="BK85" s="320"/>
      <c r="BL85" s="320"/>
      <c r="BM85" s="320"/>
      <c r="BN85" s="320"/>
      <c r="BO85" s="320"/>
      <c r="BP85" s="320"/>
      <c r="BQ85" s="320"/>
      <c r="BR85" s="320"/>
      <c r="BS85" s="320"/>
      <c r="BT85" s="320"/>
      <c r="BU85" s="320"/>
      <c r="BV85" s="320"/>
      <c r="BW85" s="320"/>
      <c r="BX85" s="320"/>
      <c r="BY85" s="320"/>
      <c r="BZ85" s="320"/>
      <c r="CA85" s="320"/>
      <c r="CB85" s="320"/>
      <c r="CC85" s="320"/>
      <c r="CD85" s="320"/>
      <c r="CE85" s="320"/>
      <c r="CF85" s="320"/>
      <c r="CG85" s="320"/>
      <c r="CH85" s="320"/>
      <c r="CI85" s="320"/>
      <c r="CJ85" s="320"/>
      <c r="CK85" s="320"/>
      <c r="CL85" s="320"/>
      <c r="CM85" s="320"/>
      <c r="CN85" s="320"/>
      <c r="CO85" s="320"/>
      <c r="CP85" s="320"/>
      <c r="CQ85" s="320"/>
      <c r="CR85" s="320"/>
      <c r="CS85" s="320"/>
      <c r="CT85" s="320"/>
      <c r="CU85" s="320"/>
      <c r="CV85" s="320"/>
      <c r="CW85" s="320"/>
      <c r="CX85" s="320"/>
      <c r="CY85" s="320"/>
      <c r="CZ85" s="320"/>
      <c r="DA85" s="320"/>
      <c r="DB85" s="320"/>
      <c r="DC85" s="320"/>
      <c r="DD85" s="320"/>
      <c r="DE85" s="320"/>
      <c r="DF85" s="320"/>
      <c r="DG85" s="320"/>
      <c r="DH85" s="320"/>
      <c r="DI85" s="320"/>
      <c r="DJ85" s="320"/>
      <c r="DK85" s="320"/>
      <c r="DL85" s="320"/>
      <c r="DM85" s="320"/>
      <c r="DN85" s="320"/>
      <c r="DO85" s="320"/>
      <c r="DP85" s="320"/>
      <c r="DQ85" s="320"/>
      <c r="DR85" s="320"/>
      <c r="DS85" s="320"/>
      <c r="DT85" s="320"/>
      <c r="DU85" s="320"/>
      <c r="DV85" s="320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</row>
    <row r="86">
      <c r="A86" s="170"/>
      <c r="B86" s="170"/>
      <c r="C86" s="170"/>
      <c r="D86" s="170"/>
      <c r="E86" s="171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320"/>
      <c r="BK86" s="320"/>
      <c r="BL86" s="320"/>
      <c r="BM86" s="320"/>
      <c r="BN86" s="320"/>
      <c r="BO86" s="320"/>
      <c r="BP86" s="320"/>
      <c r="BQ86" s="320"/>
      <c r="BR86" s="320"/>
      <c r="BS86" s="320"/>
      <c r="BT86" s="320"/>
      <c r="BU86" s="320"/>
      <c r="BV86" s="320"/>
      <c r="BW86" s="320"/>
      <c r="BX86" s="320"/>
      <c r="BY86" s="320"/>
      <c r="BZ86" s="320"/>
      <c r="CA86" s="320"/>
      <c r="CB86" s="320"/>
      <c r="CC86" s="320"/>
      <c r="CD86" s="320"/>
      <c r="CE86" s="320"/>
      <c r="CF86" s="320"/>
      <c r="CG86" s="320"/>
      <c r="CH86" s="320"/>
      <c r="CI86" s="320"/>
      <c r="CJ86" s="320"/>
      <c r="CK86" s="320"/>
      <c r="CL86" s="320"/>
      <c r="CM86" s="320"/>
      <c r="CN86" s="320"/>
      <c r="CO86" s="320"/>
      <c r="CP86" s="320"/>
      <c r="CQ86" s="320"/>
      <c r="CR86" s="320"/>
      <c r="CS86" s="320"/>
      <c r="CT86" s="320"/>
      <c r="CU86" s="320"/>
      <c r="CV86" s="320"/>
      <c r="CW86" s="320"/>
      <c r="CX86" s="320"/>
      <c r="CY86" s="320"/>
      <c r="CZ86" s="320"/>
      <c r="DA86" s="320"/>
      <c r="DB86" s="320"/>
      <c r="DC86" s="320"/>
      <c r="DD86" s="320"/>
      <c r="DE86" s="320"/>
      <c r="DF86" s="320"/>
      <c r="DG86" s="320"/>
      <c r="DH86" s="320"/>
      <c r="DI86" s="320"/>
      <c r="DJ86" s="320"/>
      <c r="DK86" s="320"/>
      <c r="DL86" s="320"/>
      <c r="DM86" s="320"/>
      <c r="DN86" s="320"/>
      <c r="DO86" s="320"/>
      <c r="DP86" s="320"/>
      <c r="DQ86" s="320"/>
      <c r="DR86" s="320"/>
      <c r="DS86" s="320"/>
      <c r="DT86" s="320"/>
      <c r="DU86" s="320"/>
      <c r="DV86" s="320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</row>
    <row r="87">
      <c r="A87" s="170"/>
      <c r="B87" s="170"/>
      <c r="C87" s="170"/>
      <c r="D87" s="170"/>
      <c r="E87" s="171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0"/>
      <c r="BM87" s="320"/>
      <c r="BN87" s="320"/>
      <c r="BO87" s="320"/>
      <c r="BP87" s="320"/>
      <c r="BQ87" s="320"/>
      <c r="BR87" s="320"/>
      <c r="BS87" s="320"/>
      <c r="BT87" s="320"/>
      <c r="BU87" s="320"/>
      <c r="BV87" s="320"/>
      <c r="BW87" s="320"/>
      <c r="BX87" s="320"/>
      <c r="BY87" s="320"/>
      <c r="BZ87" s="320"/>
      <c r="CA87" s="320"/>
      <c r="CB87" s="320"/>
      <c r="CC87" s="320"/>
      <c r="CD87" s="320"/>
      <c r="CE87" s="320"/>
      <c r="CF87" s="320"/>
      <c r="CG87" s="320"/>
      <c r="CH87" s="320"/>
      <c r="CI87" s="320"/>
      <c r="CJ87" s="320"/>
      <c r="CK87" s="320"/>
      <c r="CL87" s="320"/>
      <c r="CM87" s="320"/>
      <c r="CN87" s="320"/>
      <c r="CO87" s="320"/>
      <c r="CP87" s="320"/>
      <c r="CQ87" s="320"/>
      <c r="CR87" s="320"/>
      <c r="CS87" s="320"/>
      <c r="CT87" s="320"/>
      <c r="CU87" s="320"/>
      <c r="CV87" s="320"/>
      <c r="CW87" s="320"/>
      <c r="CX87" s="320"/>
      <c r="CY87" s="320"/>
      <c r="CZ87" s="320"/>
      <c r="DA87" s="320"/>
      <c r="DB87" s="320"/>
      <c r="DC87" s="320"/>
      <c r="DD87" s="320"/>
      <c r="DE87" s="320"/>
      <c r="DF87" s="320"/>
      <c r="DG87" s="320"/>
      <c r="DH87" s="320"/>
      <c r="DI87" s="320"/>
      <c r="DJ87" s="320"/>
      <c r="DK87" s="320"/>
      <c r="DL87" s="320"/>
      <c r="DM87" s="320"/>
      <c r="DN87" s="320"/>
      <c r="DO87" s="320"/>
      <c r="DP87" s="320"/>
      <c r="DQ87" s="320"/>
      <c r="DR87" s="320"/>
      <c r="DS87" s="320"/>
      <c r="DT87" s="320"/>
      <c r="DU87" s="320"/>
      <c r="DV87" s="320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</row>
    <row r="88">
      <c r="A88" s="170"/>
      <c r="B88" s="170"/>
      <c r="C88" s="170"/>
      <c r="D88" s="170"/>
      <c r="E88" s="171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20"/>
      <c r="BC88" s="320"/>
      <c r="BD88" s="320"/>
      <c r="BE88" s="320"/>
      <c r="BF88" s="320"/>
      <c r="BG88" s="320"/>
      <c r="BH88" s="320"/>
      <c r="BI88" s="320"/>
      <c r="BJ88" s="320"/>
      <c r="BK88" s="320"/>
      <c r="BL88" s="320"/>
      <c r="BM88" s="320"/>
      <c r="BN88" s="320"/>
      <c r="BO88" s="320"/>
      <c r="BP88" s="320"/>
      <c r="BQ88" s="320"/>
      <c r="BR88" s="320"/>
      <c r="BS88" s="320"/>
      <c r="BT88" s="320"/>
      <c r="BU88" s="320"/>
      <c r="BV88" s="320"/>
      <c r="BW88" s="320"/>
      <c r="BX88" s="320"/>
      <c r="BY88" s="320"/>
      <c r="BZ88" s="320"/>
      <c r="CA88" s="320"/>
      <c r="CB88" s="320"/>
      <c r="CC88" s="320"/>
      <c r="CD88" s="320"/>
      <c r="CE88" s="320"/>
      <c r="CF88" s="320"/>
      <c r="CG88" s="320"/>
      <c r="CH88" s="320"/>
      <c r="CI88" s="320"/>
      <c r="CJ88" s="320"/>
      <c r="CK88" s="320"/>
      <c r="CL88" s="320"/>
      <c r="CM88" s="320"/>
      <c r="CN88" s="320"/>
      <c r="CO88" s="320"/>
      <c r="CP88" s="320"/>
      <c r="CQ88" s="320"/>
      <c r="CR88" s="320"/>
      <c r="CS88" s="320"/>
      <c r="CT88" s="320"/>
      <c r="CU88" s="320"/>
      <c r="CV88" s="320"/>
      <c r="CW88" s="320"/>
      <c r="CX88" s="320"/>
      <c r="CY88" s="320"/>
      <c r="CZ88" s="320"/>
      <c r="DA88" s="320"/>
      <c r="DB88" s="320"/>
      <c r="DC88" s="320"/>
      <c r="DD88" s="320"/>
      <c r="DE88" s="320"/>
      <c r="DF88" s="320"/>
      <c r="DG88" s="320"/>
      <c r="DH88" s="320"/>
      <c r="DI88" s="320"/>
      <c r="DJ88" s="320"/>
      <c r="DK88" s="320"/>
      <c r="DL88" s="320"/>
      <c r="DM88" s="320"/>
      <c r="DN88" s="320"/>
      <c r="DO88" s="320"/>
      <c r="DP88" s="320"/>
      <c r="DQ88" s="320"/>
      <c r="DR88" s="320"/>
      <c r="DS88" s="320"/>
      <c r="DT88" s="320"/>
      <c r="DU88" s="320"/>
      <c r="DV88" s="320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</row>
    <row r="89">
      <c r="A89" s="170"/>
      <c r="B89" s="170"/>
      <c r="C89" s="170"/>
      <c r="D89" s="170"/>
      <c r="E89" s="171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  <c r="AX89" s="320"/>
      <c r="AY89" s="320"/>
      <c r="AZ89" s="320"/>
      <c r="BA89" s="320"/>
      <c r="BB89" s="320"/>
      <c r="BC89" s="320"/>
      <c r="BD89" s="320"/>
      <c r="BE89" s="320"/>
      <c r="BF89" s="320"/>
      <c r="BG89" s="320"/>
      <c r="BH89" s="320"/>
      <c r="BI89" s="320"/>
      <c r="BJ89" s="320"/>
      <c r="BK89" s="320"/>
      <c r="BL89" s="320"/>
      <c r="BM89" s="320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/>
      <c r="BX89" s="320"/>
      <c r="BY89" s="320"/>
      <c r="BZ89" s="320"/>
      <c r="CA89" s="320"/>
      <c r="CB89" s="320"/>
      <c r="CC89" s="320"/>
      <c r="CD89" s="320"/>
      <c r="CE89" s="320"/>
      <c r="CF89" s="320"/>
      <c r="CG89" s="320"/>
      <c r="CH89" s="320"/>
      <c r="CI89" s="320"/>
      <c r="CJ89" s="320"/>
      <c r="CK89" s="320"/>
      <c r="CL89" s="320"/>
      <c r="CM89" s="320"/>
      <c r="CN89" s="320"/>
      <c r="CO89" s="320"/>
      <c r="CP89" s="320"/>
      <c r="CQ89" s="320"/>
      <c r="CR89" s="320"/>
      <c r="CS89" s="320"/>
      <c r="CT89" s="320"/>
      <c r="CU89" s="320"/>
      <c r="CV89" s="320"/>
      <c r="CW89" s="320"/>
      <c r="CX89" s="320"/>
      <c r="CY89" s="320"/>
      <c r="CZ89" s="320"/>
      <c r="DA89" s="320"/>
      <c r="DB89" s="320"/>
      <c r="DC89" s="320"/>
      <c r="DD89" s="320"/>
      <c r="DE89" s="320"/>
      <c r="DF89" s="320"/>
      <c r="DG89" s="320"/>
      <c r="DH89" s="320"/>
      <c r="DI89" s="320"/>
      <c r="DJ89" s="320"/>
      <c r="DK89" s="320"/>
      <c r="DL89" s="320"/>
      <c r="DM89" s="320"/>
      <c r="DN89" s="320"/>
      <c r="DO89" s="320"/>
      <c r="DP89" s="320"/>
      <c r="DQ89" s="320"/>
      <c r="DR89" s="320"/>
      <c r="DS89" s="320"/>
      <c r="DT89" s="320"/>
      <c r="DU89" s="320"/>
      <c r="DV89" s="320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</row>
    <row r="90">
      <c r="A90" s="170"/>
      <c r="B90" s="170"/>
      <c r="C90" s="170"/>
      <c r="D90" s="170"/>
      <c r="E90" s="171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  <c r="BC90" s="320"/>
      <c r="BD90" s="320"/>
      <c r="BE90" s="320"/>
      <c r="BF90" s="320"/>
      <c r="BG90" s="320"/>
      <c r="BH90" s="320"/>
      <c r="BI90" s="320"/>
      <c r="BJ90" s="320"/>
      <c r="BK90" s="320"/>
      <c r="BL90" s="320"/>
      <c r="BM90" s="320"/>
      <c r="BN90" s="320"/>
      <c r="BO90" s="320"/>
      <c r="BP90" s="320"/>
      <c r="BQ90" s="320"/>
      <c r="BR90" s="320"/>
      <c r="BS90" s="320"/>
      <c r="BT90" s="320"/>
      <c r="BU90" s="320"/>
      <c r="BV90" s="320"/>
      <c r="BW90" s="320"/>
      <c r="BX90" s="320"/>
      <c r="BY90" s="320"/>
      <c r="BZ90" s="320"/>
      <c r="CA90" s="320"/>
      <c r="CB90" s="320"/>
      <c r="CC90" s="320"/>
      <c r="CD90" s="320"/>
      <c r="CE90" s="320"/>
      <c r="CF90" s="320"/>
      <c r="CG90" s="320"/>
      <c r="CH90" s="320"/>
      <c r="CI90" s="320"/>
      <c r="CJ90" s="320"/>
      <c r="CK90" s="320"/>
      <c r="CL90" s="320"/>
      <c r="CM90" s="320"/>
      <c r="CN90" s="320"/>
      <c r="CO90" s="320"/>
      <c r="CP90" s="320"/>
      <c r="CQ90" s="320"/>
      <c r="CR90" s="320"/>
      <c r="CS90" s="320"/>
      <c r="CT90" s="320"/>
      <c r="CU90" s="320"/>
      <c r="CV90" s="320"/>
      <c r="CW90" s="320"/>
      <c r="CX90" s="320"/>
      <c r="CY90" s="320"/>
      <c r="CZ90" s="320"/>
      <c r="DA90" s="320"/>
      <c r="DB90" s="320"/>
      <c r="DC90" s="320"/>
      <c r="DD90" s="320"/>
      <c r="DE90" s="320"/>
      <c r="DF90" s="320"/>
      <c r="DG90" s="320"/>
      <c r="DH90" s="320"/>
      <c r="DI90" s="320"/>
      <c r="DJ90" s="320"/>
      <c r="DK90" s="320"/>
      <c r="DL90" s="320"/>
      <c r="DM90" s="320"/>
      <c r="DN90" s="320"/>
      <c r="DO90" s="320"/>
      <c r="DP90" s="320"/>
      <c r="DQ90" s="320"/>
      <c r="DR90" s="320"/>
      <c r="DS90" s="320"/>
      <c r="DT90" s="320"/>
      <c r="DU90" s="320"/>
      <c r="DV90" s="320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</row>
    <row r="91">
      <c r="A91" s="170"/>
      <c r="B91" s="170"/>
      <c r="C91" s="170"/>
      <c r="D91" s="170"/>
      <c r="E91" s="171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20"/>
      <c r="BC91" s="320"/>
      <c r="BD91" s="320"/>
      <c r="BE91" s="320"/>
      <c r="BF91" s="320"/>
      <c r="BG91" s="320"/>
      <c r="BH91" s="320"/>
      <c r="BI91" s="320"/>
      <c r="BJ91" s="320"/>
      <c r="BK91" s="320"/>
      <c r="BL91" s="320"/>
      <c r="BM91" s="320"/>
      <c r="BN91" s="320"/>
      <c r="BO91" s="320"/>
      <c r="BP91" s="320"/>
      <c r="BQ91" s="320"/>
      <c r="BR91" s="320"/>
      <c r="BS91" s="320"/>
      <c r="BT91" s="320"/>
      <c r="BU91" s="320"/>
      <c r="BV91" s="320"/>
      <c r="BW91" s="320"/>
      <c r="BX91" s="320"/>
      <c r="BY91" s="320"/>
      <c r="BZ91" s="320"/>
      <c r="CA91" s="320"/>
      <c r="CB91" s="320"/>
      <c r="CC91" s="320"/>
      <c r="CD91" s="320"/>
      <c r="CE91" s="320"/>
      <c r="CF91" s="320"/>
      <c r="CG91" s="320"/>
      <c r="CH91" s="320"/>
      <c r="CI91" s="320"/>
      <c r="CJ91" s="320"/>
      <c r="CK91" s="320"/>
      <c r="CL91" s="320"/>
      <c r="CM91" s="320"/>
      <c r="CN91" s="320"/>
      <c r="CO91" s="320"/>
      <c r="CP91" s="320"/>
      <c r="CQ91" s="320"/>
      <c r="CR91" s="320"/>
      <c r="CS91" s="320"/>
      <c r="CT91" s="320"/>
      <c r="CU91" s="320"/>
      <c r="CV91" s="320"/>
      <c r="CW91" s="320"/>
      <c r="CX91" s="320"/>
      <c r="CY91" s="320"/>
      <c r="CZ91" s="320"/>
      <c r="DA91" s="320"/>
      <c r="DB91" s="320"/>
      <c r="DC91" s="320"/>
      <c r="DD91" s="320"/>
      <c r="DE91" s="320"/>
      <c r="DF91" s="320"/>
      <c r="DG91" s="320"/>
      <c r="DH91" s="320"/>
      <c r="DI91" s="320"/>
      <c r="DJ91" s="320"/>
      <c r="DK91" s="320"/>
      <c r="DL91" s="320"/>
      <c r="DM91" s="320"/>
      <c r="DN91" s="320"/>
      <c r="DO91" s="320"/>
      <c r="DP91" s="320"/>
      <c r="DQ91" s="320"/>
      <c r="DR91" s="320"/>
      <c r="DS91" s="320"/>
      <c r="DT91" s="320"/>
      <c r="DU91" s="320"/>
      <c r="DV91" s="320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</row>
    <row r="92">
      <c r="A92" s="170"/>
      <c r="B92" s="170"/>
      <c r="C92" s="170"/>
      <c r="D92" s="170"/>
      <c r="E92" s="171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  <c r="AY92" s="320"/>
      <c r="AZ92" s="320"/>
      <c r="BA92" s="320"/>
      <c r="BB92" s="320"/>
      <c r="BC92" s="320"/>
      <c r="BD92" s="320"/>
      <c r="BE92" s="320"/>
      <c r="BF92" s="320"/>
      <c r="BG92" s="320"/>
      <c r="BH92" s="320"/>
      <c r="BI92" s="320"/>
      <c r="BJ92" s="320"/>
      <c r="BK92" s="320"/>
      <c r="BL92" s="320"/>
      <c r="BM92" s="320"/>
      <c r="BN92" s="320"/>
      <c r="BO92" s="320"/>
      <c r="BP92" s="320"/>
      <c r="BQ92" s="320"/>
      <c r="BR92" s="320"/>
      <c r="BS92" s="320"/>
      <c r="BT92" s="320"/>
      <c r="BU92" s="320"/>
      <c r="BV92" s="320"/>
      <c r="BW92" s="320"/>
      <c r="BX92" s="320"/>
      <c r="BY92" s="320"/>
      <c r="BZ92" s="320"/>
      <c r="CA92" s="320"/>
      <c r="CB92" s="320"/>
      <c r="CC92" s="320"/>
      <c r="CD92" s="320"/>
      <c r="CE92" s="320"/>
      <c r="CF92" s="320"/>
      <c r="CG92" s="320"/>
      <c r="CH92" s="320"/>
      <c r="CI92" s="320"/>
      <c r="CJ92" s="320"/>
      <c r="CK92" s="320"/>
      <c r="CL92" s="320"/>
      <c r="CM92" s="320"/>
      <c r="CN92" s="320"/>
      <c r="CO92" s="320"/>
      <c r="CP92" s="320"/>
      <c r="CQ92" s="320"/>
      <c r="CR92" s="320"/>
      <c r="CS92" s="320"/>
      <c r="CT92" s="320"/>
      <c r="CU92" s="320"/>
      <c r="CV92" s="320"/>
      <c r="CW92" s="320"/>
      <c r="CX92" s="320"/>
      <c r="CY92" s="320"/>
      <c r="CZ92" s="320"/>
      <c r="DA92" s="320"/>
      <c r="DB92" s="320"/>
      <c r="DC92" s="320"/>
      <c r="DD92" s="320"/>
      <c r="DE92" s="320"/>
      <c r="DF92" s="320"/>
      <c r="DG92" s="320"/>
      <c r="DH92" s="320"/>
      <c r="DI92" s="320"/>
      <c r="DJ92" s="320"/>
      <c r="DK92" s="320"/>
      <c r="DL92" s="320"/>
      <c r="DM92" s="320"/>
      <c r="DN92" s="320"/>
      <c r="DO92" s="320"/>
      <c r="DP92" s="320"/>
      <c r="DQ92" s="320"/>
      <c r="DR92" s="320"/>
      <c r="DS92" s="320"/>
      <c r="DT92" s="320"/>
      <c r="DU92" s="320"/>
      <c r="DV92" s="320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</row>
    <row r="93">
      <c r="A93" s="170"/>
      <c r="B93" s="170"/>
      <c r="C93" s="170"/>
      <c r="D93" s="170"/>
      <c r="E93" s="171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  <c r="AY93" s="320"/>
      <c r="AZ93" s="320"/>
      <c r="BA93" s="320"/>
      <c r="BB93" s="320"/>
      <c r="BC93" s="320"/>
      <c r="BD93" s="320"/>
      <c r="BE93" s="320"/>
      <c r="BF93" s="320"/>
      <c r="BG93" s="320"/>
      <c r="BH93" s="320"/>
      <c r="BI93" s="320"/>
      <c r="BJ93" s="320"/>
      <c r="BK93" s="320"/>
      <c r="BL93" s="320"/>
      <c r="BM93" s="320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0"/>
      <c r="CB93" s="320"/>
      <c r="CC93" s="320"/>
      <c r="CD93" s="320"/>
      <c r="CE93" s="320"/>
      <c r="CF93" s="320"/>
      <c r="CG93" s="320"/>
      <c r="CH93" s="320"/>
      <c r="CI93" s="320"/>
      <c r="CJ93" s="320"/>
      <c r="CK93" s="320"/>
      <c r="CL93" s="320"/>
      <c r="CM93" s="320"/>
      <c r="CN93" s="320"/>
      <c r="CO93" s="320"/>
      <c r="CP93" s="320"/>
      <c r="CQ93" s="320"/>
      <c r="CR93" s="320"/>
      <c r="CS93" s="320"/>
      <c r="CT93" s="320"/>
      <c r="CU93" s="320"/>
      <c r="CV93" s="320"/>
      <c r="CW93" s="320"/>
      <c r="CX93" s="320"/>
      <c r="CY93" s="320"/>
      <c r="CZ93" s="320"/>
      <c r="DA93" s="320"/>
      <c r="DB93" s="320"/>
      <c r="DC93" s="320"/>
      <c r="DD93" s="320"/>
      <c r="DE93" s="320"/>
      <c r="DF93" s="320"/>
      <c r="DG93" s="320"/>
      <c r="DH93" s="320"/>
      <c r="DI93" s="320"/>
      <c r="DJ93" s="320"/>
      <c r="DK93" s="320"/>
      <c r="DL93" s="320"/>
      <c r="DM93" s="320"/>
      <c r="DN93" s="320"/>
      <c r="DO93" s="320"/>
      <c r="DP93" s="320"/>
      <c r="DQ93" s="320"/>
      <c r="DR93" s="320"/>
      <c r="DS93" s="320"/>
      <c r="DT93" s="320"/>
      <c r="DU93" s="320"/>
      <c r="DV93" s="320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</row>
    <row r="94">
      <c r="A94" s="170"/>
      <c r="B94" s="170"/>
      <c r="C94" s="170"/>
      <c r="D94" s="170"/>
      <c r="E94" s="171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  <c r="AX94" s="320"/>
      <c r="AY94" s="320"/>
      <c r="AZ94" s="320"/>
      <c r="BA94" s="320"/>
      <c r="BB94" s="320"/>
      <c r="BC94" s="320"/>
      <c r="BD94" s="320"/>
      <c r="BE94" s="320"/>
      <c r="BF94" s="320"/>
      <c r="BG94" s="320"/>
      <c r="BH94" s="320"/>
      <c r="BI94" s="320"/>
      <c r="BJ94" s="320"/>
      <c r="BK94" s="320"/>
      <c r="BL94" s="320"/>
      <c r="BM94" s="320"/>
      <c r="BN94" s="320"/>
      <c r="BO94" s="320"/>
      <c r="BP94" s="320"/>
      <c r="BQ94" s="32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0"/>
      <c r="CB94" s="320"/>
      <c r="CC94" s="320"/>
      <c r="CD94" s="320"/>
      <c r="CE94" s="320"/>
      <c r="CF94" s="320"/>
      <c r="CG94" s="320"/>
      <c r="CH94" s="320"/>
      <c r="CI94" s="320"/>
      <c r="CJ94" s="320"/>
      <c r="CK94" s="320"/>
      <c r="CL94" s="320"/>
      <c r="CM94" s="320"/>
      <c r="CN94" s="320"/>
      <c r="CO94" s="320"/>
      <c r="CP94" s="320"/>
      <c r="CQ94" s="320"/>
      <c r="CR94" s="320"/>
      <c r="CS94" s="320"/>
      <c r="CT94" s="320"/>
      <c r="CU94" s="320"/>
      <c r="CV94" s="320"/>
      <c r="CW94" s="320"/>
      <c r="CX94" s="320"/>
      <c r="CY94" s="320"/>
      <c r="CZ94" s="320"/>
      <c r="DA94" s="320"/>
      <c r="DB94" s="320"/>
      <c r="DC94" s="320"/>
      <c r="DD94" s="320"/>
      <c r="DE94" s="320"/>
      <c r="DF94" s="320"/>
      <c r="DG94" s="320"/>
      <c r="DH94" s="320"/>
      <c r="DI94" s="320"/>
      <c r="DJ94" s="320"/>
      <c r="DK94" s="320"/>
      <c r="DL94" s="320"/>
      <c r="DM94" s="320"/>
      <c r="DN94" s="320"/>
      <c r="DO94" s="320"/>
      <c r="DP94" s="320"/>
      <c r="DQ94" s="320"/>
      <c r="DR94" s="320"/>
      <c r="DS94" s="320"/>
      <c r="DT94" s="320"/>
      <c r="DU94" s="320"/>
      <c r="DV94" s="320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</row>
    <row r="95">
      <c r="A95" s="170"/>
      <c r="B95" s="170"/>
      <c r="C95" s="170"/>
      <c r="D95" s="170"/>
      <c r="E95" s="171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20"/>
      <c r="BC95" s="320"/>
      <c r="BD95" s="320"/>
      <c r="BE95" s="320"/>
      <c r="BF95" s="320"/>
      <c r="BG95" s="320"/>
      <c r="BH95" s="320"/>
      <c r="BI95" s="320"/>
      <c r="BJ95" s="320"/>
      <c r="BK95" s="320"/>
      <c r="BL95" s="320"/>
      <c r="BM95" s="320"/>
      <c r="BN95" s="320"/>
      <c r="BO95" s="320"/>
      <c r="BP95" s="320"/>
      <c r="BQ95" s="320"/>
      <c r="BR95" s="320"/>
      <c r="BS95" s="320"/>
      <c r="BT95" s="320"/>
      <c r="BU95" s="320"/>
      <c r="BV95" s="320"/>
      <c r="BW95" s="320"/>
      <c r="BX95" s="320"/>
      <c r="BY95" s="320"/>
      <c r="BZ95" s="320"/>
      <c r="CA95" s="320"/>
      <c r="CB95" s="320"/>
      <c r="CC95" s="320"/>
      <c r="CD95" s="320"/>
      <c r="CE95" s="320"/>
      <c r="CF95" s="320"/>
      <c r="CG95" s="320"/>
      <c r="CH95" s="320"/>
      <c r="CI95" s="320"/>
      <c r="CJ95" s="320"/>
      <c r="CK95" s="320"/>
      <c r="CL95" s="320"/>
      <c r="CM95" s="320"/>
      <c r="CN95" s="320"/>
      <c r="CO95" s="320"/>
      <c r="CP95" s="320"/>
      <c r="CQ95" s="320"/>
      <c r="CR95" s="320"/>
      <c r="CS95" s="320"/>
      <c r="CT95" s="320"/>
      <c r="CU95" s="320"/>
      <c r="CV95" s="320"/>
      <c r="CW95" s="320"/>
      <c r="CX95" s="320"/>
      <c r="CY95" s="320"/>
      <c r="CZ95" s="320"/>
      <c r="DA95" s="320"/>
      <c r="DB95" s="320"/>
      <c r="DC95" s="320"/>
      <c r="DD95" s="320"/>
      <c r="DE95" s="320"/>
      <c r="DF95" s="320"/>
      <c r="DG95" s="320"/>
      <c r="DH95" s="320"/>
      <c r="DI95" s="320"/>
      <c r="DJ95" s="320"/>
      <c r="DK95" s="320"/>
      <c r="DL95" s="320"/>
      <c r="DM95" s="320"/>
      <c r="DN95" s="320"/>
      <c r="DO95" s="320"/>
      <c r="DP95" s="320"/>
      <c r="DQ95" s="320"/>
      <c r="DR95" s="320"/>
      <c r="DS95" s="320"/>
      <c r="DT95" s="320"/>
      <c r="DU95" s="320"/>
      <c r="DV95" s="320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</row>
    <row r="96">
      <c r="A96" s="170"/>
      <c r="B96" s="170"/>
      <c r="C96" s="170"/>
      <c r="D96" s="170"/>
      <c r="E96" s="171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  <c r="AX96" s="320"/>
      <c r="AY96" s="320"/>
      <c r="AZ96" s="320"/>
      <c r="BA96" s="320"/>
      <c r="BB96" s="320"/>
      <c r="BC96" s="320"/>
      <c r="BD96" s="320"/>
      <c r="BE96" s="320"/>
      <c r="BF96" s="320"/>
      <c r="BG96" s="320"/>
      <c r="BH96" s="320"/>
      <c r="BI96" s="320"/>
      <c r="BJ96" s="320"/>
      <c r="BK96" s="320"/>
      <c r="BL96" s="320"/>
      <c r="BM96" s="320"/>
      <c r="BN96" s="320"/>
      <c r="BO96" s="320"/>
      <c r="BP96" s="320"/>
      <c r="BQ96" s="320"/>
      <c r="BR96" s="320"/>
      <c r="BS96" s="320"/>
      <c r="BT96" s="320"/>
      <c r="BU96" s="320"/>
      <c r="BV96" s="320"/>
      <c r="BW96" s="320"/>
      <c r="BX96" s="320"/>
      <c r="BY96" s="320"/>
      <c r="BZ96" s="320"/>
      <c r="CA96" s="320"/>
      <c r="CB96" s="320"/>
      <c r="CC96" s="320"/>
      <c r="CD96" s="320"/>
      <c r="CE96" s="320"/>
      <c r="CF96" s="320"/>
      <c r="CG96" s="320"/>
      <c r="CH96" s="320"/>
      <c r="CI96" s="320"/>
      <c r="CJ96" s="320"/>
      <c r="CK96" s="320"/>
      <c r="CL96" s="320"/>
      <c r="CM96" s="320"/>
      <c r="CN96" s="320"/>
      <c r="CO96" s="320"/>
      <c r="CP96" s="320"/>
      <c r="CQ96" s="320"/>
      <c r="CR96" s="320"/>
      <c r="CS96" s="320"/>
      <c r="CT96" s="320"/>
      <c r="CU96" s="320"/>
      <c r="CV96" s="320"/>
      <c r="CW96" s="320"/>
      <c r="CX96" s="320"/>
      <c r="CY96" s="320"/>
      <c r="CZ96" s="320"/>
      <c r="DA96" s="320"/>
      <c r="DB96" s="320"/>
      <c r="DC96" s="320"/>
      <c r="DD96" s="320"/>
      <c r="DE96" s="320"/>
      <c r="DF96" s="320"/>
      <c r="DG96" s="320"/>
      <c r="DH96" s="320"/>
      <c r="DI96" s="320"/>
      <c r="DJ96" s="320"/>
      <c r="DK96" s="320"/>
      <c r="DL96" s="320"/>
      <c r="DM96" s="320"/>
      <c r="DN96" s="320"/>
      <c r="DO96" s="320"/>
      <c r="DP96" s="320"/>
      <c r="DQ96" s="320"/>
      <c r="DR96" s="320"/>
      <c r="DS96" s="320"/>
      <c r="DT96" s="320"/>
      <c r="DU96" s="320"/>
      <c r="DV96" s="320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</row>
    <row r="97">
      <c r="A97" s="170"/>
      <c r="B97" s="170"/>
      <c r="C97" s="170"/>
      <c r="D97" s="170"/>
      <c r="E97" s="171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  <c r="AY97" s="320"/>
      <c r="AZ97" s="320"/>
      <c r="BA97" s="320"/>
      <c r="BB97" s="320"/>
      <c r="BC97" s="320"/>
      <c r="BD97" s="320"/>
      <c r="BE97" s="320"/>
      <c r="BF97" s="320"/>
      <c r="BG97" s="320"/>
      <c r="BH97" s="320"/>
      <c r="BI97" s="320"/>
      <c r="BJ97" s="320"/>
      <c r="BK97" s="320"/>
      <c r="BL97" s="320"/>
      <c r="BM97" s="320"/>
      <c r="BN97" s="320"/>
      <c r="BO97" s="320"/>
      <c r="BP97" s="320"/>
      <c r="BQ97" s="320"/>
      <c r="BR97" s="320"/>
      <c r="BS97" s="320"/>
      <c r="BT97" s="320"/>
      <c r="BU97" s="320"/>
      <c r="BV97" s="320"/>
      <c r="BW97" s="320"/>
      <c r="BX97" s="320"/>
      <c r="BY97" s="320"/>
      <c r="BZ97" s="320"/>
      <c r="CA97" s="320"/>
      <c r="CB97" s="320"/>
      <c r="CC97" s="320"/>
      <c r="CD97" s="320"/>
      <c r="CE97" s="320"/>
      <c r="CF97" s="320"/>
      <c r="CG97" s="320"/>
      <c r="CH97" s="320"/>
      <c r="CI97" s="320"/>
      <c r="CJ97" s="320"/>
      <c r="CK97" s="320"/>
      <c r="CL97" s="320"/>
      <c r="CM97" s="320"/>
      <c r="CN97" s="320"/>
      <c r="CO97" s="320"/>
      <c r="CP97" s="320"/>
      <c r="CQ97" s="320"/>
      <c r="CR97" s="320"/>
      <c r="CS97" s="320"/>
      <c r="CT97" s="320"/>
      <c r="CU97" s="320"/>
      <c r="CV97" s="320"/>
      <c r="CW97" s="320"/>
      <c r="CX97" s="320"/>
      <c r="CY97" s="320"/>
      <c r="CZ97" s="320"/>
      <c r="DA97" s="320"/>
      <c r="DB97" s="320"/>
      <c r="DC97" s="320"/>
      <c r="DD97" s="320"/>
      <c r="DE97" s="320"/>
      <c r="DF97" s="320"/>
      <c r="DG97" s="320"/>
      <c r="DH97" s="320"/>
      <c r="DI97" s="320"/>
      <c r="DJ97" s="320"/>
      <c r="DK97" s="320"/>
      <c r="DL97" s="320"/>
      <c r="DM97" s="320"/>
      <c r="DN97" s="320"/>
      <c r="DO97" s="320"/>
      <c r="DP97" s="320"/>
      <c r="DQ97" s="320"/>
      <c r="DR97" s="320"/>
      <c r="DS97" s="320"/>
      <c r="DT97" s="320"/>
      <c r="DU97" s="320"/>
      <c r="DV97" s="320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</row>
    <row r="98">
      <c r="A98" s="170"/>
      <c r="B98" s="170"/>
      <c r="C98" s="170"/>
      <c r="D98" s="170"/>
      <c r="E98" s="171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  <c r="AY98" s="320"/>
      <c r="AZ98" s="320"/>
      <c r="BA98" s="320"/>
      <c r="BB98" s="320"/>
      <c r="BC98" s="320"/>
      <c r="BD98" s="320"/>
      <c r="BE98" s="320"/>
      <c r="BF98" s="320"/>
      <c r="BG98" s="320"/>
      <c r="BH98" s="320"/>
      <c r="BI98" s="320"/>
      <c r="BJ98" s="320"/>
      <c r="BK98" s="320"/>
      <c r="BL98" s="320"/>
      <c r="BM98" s="320"/>
      <c r="BN98" s="320"/>
      <c r="BO98" s="320"/>
      <c r="BP98" s="320"/>
      <c r="BQ98" s="320"/>
      <c r="BR98" s="320"/>
      <c r="BS98" s="320"/>
      <c r="BT98" s="320"/>
      <c r="BU98" s="320"/>
      <c r="BV98" s="320"/>
      <c r="BW98" s="320"/>
      <c r="BX98" s="320"/>
      <c r="BY98" s="320"/>
      <c r="BZ98" s="320"/>
      <c r="CA98" s="320"/>
      <c r="CB98" s="320"/>
      <c r="CC98" s="320"/>
      <c r="CD98" s="320"/>
      <c r="CE98" s="320"/>
      <c r="CF98" s="320"/>
      <c r="CG98" s="320"/>
      <c r="CH98" s="320"/>
      <c r="CI98" s="320"/>
      <c r="CJ98" s="320"/>
      <c r="CK98" s="320"/>
      <c r="CL98" s="320"/>
      <c r="CM98" s="320"/>
      <c r="CN98" s="320"/>
      <c r="CO98" s="320"/>
      <c r="CP98" s="320"/>
      <c r="CQ98" s="320"/>
      <c r="CR98" s="320"/>
      <c r="CS98" s="320"/>
      <c r="CT98" s="320"/>
      <c r="CU98" s="320"/>
      <c r="CV98" s="320"/>
      <c r="CW98" s="320"/>
      <c r="CX98" s="320"/>
      <c r="CY98" s="320"/>
      <c r="CZ98" s="320"/>
      <c r="DA98" s="320"/>
      <c r="DB98" s="320"/>
      <c r="DC98" s="320"/>
      <c r="DD98" s="320"/>
      <c r="DE98" s="320"/>
      <c r="DF98" s="320"/>
      <c r="DG98" s="320"/>
      <c r="DH98" s="320"/>
      <c r="DI98" s="320"/>
      <c r="DJ98" s="320"/>
      <c r="DK98" s="320"/>
      <c r="DL98" s="320"/>
      <c r="DM98" s="320"/>
      <c r="DN98" s="320"/>
      <c r="DO98" s="320"/>
      <c r="DP98" s="320"/>
      <c r="DQ98" s="320"/>
      <c r="DR98" s="320"/>
      <c r="DS98" s="320"/>
      <c r="DT98" s="320"/>
      <c r="DU98" s="320"/>
      <c r="DV98" s="320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</row>
    <row r="99">
      <c r="A99" s="170"/>
      <c r="B99" s="170"/>
      <c r="C99" s="170"/>
      <c r="D99" s="170"/>
      <c r="E99" s="171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20"/>
      <c r="BC99" s="320"/>
      <c r="BD99" s="320"/>
      <c r="BE99" s="320"/>
      <c r="BF99" s="320"/>
      <c r="BG99" s="320"/>
      <c r="BH99" s="320"/>
      <c r="BI99" s="320"/>
      <c r="BJ99" s="320"/>
      <c r="BK99" s="320"/>
      <c r="BL99" s="320"/>
      <c r="BM99" s="320"/>
      <c r="BN99" s="320"/>
      <c r="BO99" s="320"/>
      <c r="BP99" s="320"/>
      <c r="BQ99" s="320"/>
      <c r="BR99" s="320"/>
      <c r="BS99" s="320"/>
      <c r="BT99" s="320"/>
      <c r="BU99" s="320"/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20"/>
      <c r="CQ99" s="320"/>
      <c r="CR99" s="320"/>
      <c r="CS99" s="320"/>
      <c r="CT99" s="320"/>
      <c r="CU99" s="320"/>
      <c r="CV99" s="320"/>
      <c r="CW99" s="320"/>
      <c r="CX99" s="320"/>
      <c r="CY99" s="320"/>
      <c r="CZ99" s="320"/>
      <c r="DA99" s="320"/>
      <c r="DB99" s="320"/>
      <c r="DC99" s="320"/>
      <c r="DD99" s="320"/>
      <c r="DE99" s="320"/>
      <c r="DF99" s="320"/>
      <c r="DG99" s="320"/>
      <c r="DH99" s="320"/>
      <c r="DI99" s="320"/>
      <c r="DJ99" s="320"/>
      <c r="DK99" s="320"/>
      <c r="DL99" s="320"/>
      <c r="DM99" s="320"/>
      <c r="DN99" s="320"/>
      <c r="DO99" s="320"/>
      <c r="DP99" s="320"/>
      <c r="DQ99" s="320"/>
      <c r="DR99" s="320"/>
      <c r="DS99" s="320"/>
      <c r="DT99" s="320"/>
      <c r="DU99" s="320"/>
      <c r="DV99" s="320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</row>
    <row r="100">
      <c r="A100" s="170"/>
      <c r="B100" s="170"/>
      <c r="C100" s="170"/>
      <c r="D100" s="170"/>
      <c r="E100" s="171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20"/>
      <c r="BC100" s="320"/>
      <c r="BD100" s="320"/>
      <c r="BE100" s="320"/>
      <c r="BF100" s="320"/>
      <c r="BG100" s="320"/>
      <c r="BH100" s="320"/>
      <c r="BI100" s="320"/>
      <c r="BJ100" s="320"/>
      <c r="BK100" s="320"/>
      <c r="BL100" s="320"/>
      <c r="BM100" s="320"/>
      <c r="BN100" s="320"/>
      <c r="BO100" s="320"/>
      <c r="BP100" s="320"/>
      <c r="BQ100" s="320"/>
      <c r="BR100" s="320"/>
      <c r="BS100" s="320"/>
      <c r="BT100" s="320"/>
      <c r="BU100" s="320"/>
      <c r="BV100" s="320"/>
      <c r="BW100" s="320"/>
      <c r="BX100" s="320"/>
      <c r="BY100" s="320"/>
      <c r="BZ100" s="320"/>
      <c r="CA100" s="320"/>
      <c r="CB100" s="320"/>
      <c r="CC100" s="320"/>
      <c r="CD100" s="320"/>
      <c r="CE100" s="320"/>
      <c r="CF100" s="320"/>
      <c r="CG100" s="320"/>
      <c r="CH100" s="320"/>
      <c r="CI100" s="320"/>
      <c r="CJ100" s="320"/>
      <c r="CK100" s="320"/>
      <c r="CL100" s="320"/>
      <c r="CM100" s="320"/>
      <c r="CN100" s="320"/>
      <c r="CO100" s="320"/>
      <c r="CP100" s="320"/>
      <c r="CQ100" s="320"/>
      <c r="CR100" s="320"/>
      <c r="CS100" s="320"/>
      <c r="CT100" s="320"/>
      <c r="CU100" s="320"/>
      <c r="CV100" s="320"/>
      <c r="CW100" s="320"/>
      <c r="CX100" s="320"/>
      <c r="CY100" s="320"/>
      <c r="CZ100" s="320"/>
      <c r="DA100" s="320"/>
      <c r="DB100" s="320"/>
      <c r="DC100" s="320"/>
      <c r="DD100" s="320"/>
      <c r="DE100" s="320"/>
      <c r="DF100" s="320"/>
      <c r="DG100" s="320"/>
      <c r="DH100" s="320"/>
      <c r="DI100" s="320"/>
      <c r="DJ100" s="320"/>
      <c r="DK100" s="320"/>
      <c r="DL100" s="320"/>
      <c r="DM100" s="320"/>
      <c r="DN100" s="320"/>
      <c r="DO100" s="320"/>
      <c r="DP100" s="320"/>
      <c r="DQ100" s="320"/>
      <c r="DR100" s="320"/>
      <c r="DS100" s="320"/>
      <c r="DT100" s="320"/>
      <c r="DU100" s="320"/>
      <c r="DV100" s="320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</row>
    <row r="101">
      <c r="A101" s="170"/>
      <c r="B101" s="170"/>
      <c r="C101" s="170"/>
      <c r="D101" s="170"/>
      <c r="E101" s="171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20"/>
      <c r="AV101" s="320"/>
      <c r="AW101" s="320"/>
      <c r="AX101" s="320"/>
      <c r="AY101" s="320"/>
      <c r="AZ101" s="320"/>
      <c r="BA101" s="320"/>
      <c r="BB101" s="320"/>
      <c r="BC101" s="320"/>
      <c r="BD101" s="320"/>
      <c r="BE101" s="320"/>
      <c r="BF101" s="320"/>
      <c r="BG101" s="320"/>
      <c r="BH101" s="320"/>
      <c r="BI101" s="320"/>
      <c r="BJ101" s="320"/>
      <c r="BK101" s="320"/>
      <c r="BL101" s="320"/>
      <c r="BM101" s="320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20"/>
      <c r="CY101" s="320"/>
      <c r="CZ101" s="320"/>
      <c r="DA101" s="320"/>
      <c r="DB101" s="320"/>
      <c r="DC101" s="320"/>
      <c r="DD101" s="320"/>
      <c r="DE101" s="320"/>
      <c r="DF101" s="320"/>
      <c r="DG101" s="320"/>
      <c r="DH101" s="320"/>
      <c r="DI101" s="320"/>
      <c r="DJ101" s="320"/>
      <c r="DK101" s="320"/>
      <c r="DL101" s="320"/>
      <c r="DM101" s="320"/>
      <c r="DN101" s="320"/>
      <c r="DO101" s="320"/>
      <c r="DP101" s="320"/>
      <c r="DQ101" s="320"/>
      <c r="DR101" s="320"/>
      <c r="DS101" s="320"/>
      <c r="DT101" s="320"/>
      <c r="DU101" s="320"/>
      <c r="DV101" s="320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</row>
    <row r="102">
      <c r="A102" s="170"/>
      <c r="B102" s="170"/>
      <c r="C102" s="170"/>
      <c r="D102" s="170"/>
      <c r="E102" s="171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320"/>
      <c r="BJ102" s="320"/>
      <c r="BK102" s="320"/>
      <c r="BL102" s="320"/>
      <c r="BM102" s="320"/>
      <c r="BN102" s="320"/>
      <c r="BO102" s="320"/>
      <c r="BP102" s="320"/>
      <c r="BQ102" s="320"/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0"/>
      <c r="CB102" s="320"/>
      <c r="CC102" s="320"/>
      <c r="CD102" s="320"/>
      <c r="CE102" s="320"/>
      <c r="CF102" s="320"/>
      <c r="CG102" s="320"/>
      <c r="CH102" s="320"/>
      <c r="CI102" s="320"/>
      <c r="CJ102" s="320"/>
      <c r="CK102" s="320"/>
      <c r="CL102" s="320"/>
      <c r="CM102" s="320"/>
      <c r="CN102" s="320"/>
      <c r="CO102" s="320"/>
      <c r="CP102" s="320"/>
      <c r="CQ102" s="320"/>
      <c r="CR102" s="320"/>
      <c r="CS102" s="320"/>
      <c r="CT102" s="320"/>
      <c r="CU102" s="320"/>
      <c r="CV102" s="320"/>
      <c r="CW102" s="320"/>
      <c r="CX102" s="320"/>
      <c r="CY102" s="320"/>
      <c r="CZ102" s="320"/>
      <c r="DA102" s="320"/>
      <c r="DB102" s="320"/>
      <c r="DC102" s="320"/>
      <c r="DD102" s="320"/>
      <c r="DE102" s="320"/>
      <c r="DF102" s="320"/>
      <c r="DG102" s="320"/>
      <c r="DH102" s="320"/>
      <c r="DI102" s="320"/>
      <c r="DJ102" s="320"/>
      <c r="DK102" s="320"/>
      <c r="DL102" s="320"/>
      <c r="DM102" s="320"/>
      <c r="DN102" s="320"/>
      <c r="DO102" s="320"/>
      <c r="DP102" s="320"/>
      <c r="DQ102" s="320"/>
      <c r="DR102" s="320"/>
      <c r="DS102" s="320"/>
      <c r="DT102" s="320"/>
      <c r="DU102" s="320"/>
      <c r="DV102" s="320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</row>
    <row r="103">
      <c r="A103" s="170"/>
      <c r="B103" s="170"/>
      <c r="C103" s="170"/>
      <c r="D103" s="170"/>
      <c r="E103" s="171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F103" s="320"/>
      <c r="AG103" s="320"/>
      <c r="AH103" s="320"/>
      <c r="AI103" s="320"/>
      <c r="AJ103" s="320"/>
      <c r="AK103" s="320"/>
      <c r="AL103" s="320"/>
      <c r="AM103" s="320"/>
      <c r="AN103" s="320"/>
      <c r="AO103" s="320"/>
      <c r="AP103" s="320"/>
      <c r="AQ103" s="320"/>
      <c r="AR103" s="320"/>
      <c r="AS103" s="320"/>
      <c r="AT103" s="320"/>
      <c r="AU103" s="320"/>
      <c r="AV103" s="320"/>
      <c r="AW103" s="320"/>
      <c r="AX103" s="320"/>
      <c r="AY103" s="320"/>
      <c r="AZ103" s="320"/>
      <c r="BA103" s="320"/>
      <c r="BB103" s="320"/>
      <c r="BC103" s="320"/>
      <c r="BD103" s="320"/>
      <c r="BE103" s="320"/>
      <c r="BF103" s="320"/>
      <c r="BG103" s="320"/>
      <c r="BH103" s="320"/>
      <c r="BI103" s="320"/>
      <c r="BJ103" s="320"/>
      <c r="BK103" s="320"/>
      <c r="BL103" s="320"/>
      <c r="BM103" s="320"/>
      <c r="BN103" s="320"/>
      <c r="BO103" s="320"/>
      <c r="BP103" s="320"/>
      <c r="BQ103" s="320"/>
      <c r="BR103" s="320"/>
      <c r="BS103" s="320"/>
      <c r="BT103" s="320"/>
      <c r="BU103" s="320"/>
      <c r="BV103" s="320"/>
      <c r="BW103" s="320"/>
      <c r="BX103" s="320"/>
      <c r="BY103" s="320"/>
      <c r="BZ103" s="320"/>
      <c r="CA103" s="320"/>
      <c r="CB103" s="320"/>
      <c r="CC103" s="320"/>
      <c r="CD103" s="320"/>
      <c r="CE103" s="320"/>
      <c r="CF103" s="320"/>
      <c r="CG103" s="320"/>
      <c r="CH103" s="320"/>
      <c r="CI103" s="320"/>
      <c r="CJ103" s="320"/>
      <c r="CK103" s="320"/>
      <c r="CL103" s="320"/>
      <c r="CM103" s="320"/>
      <c r="CN103" s="320"/>
      <c r="CO103" s="320"/>
      <c r="CP103" s="320"/>
      <c r="CQ103" s="320"/>
      <c r="CR103" s="320"/>
      <c r="CS103" s="320"/>
      <c r="CT103" s="320"/>
      <c r="CU103" s="320"/>
      <c r="CV103" s="320"/>
      <c r="CW103" s="320"/>
      <c r="CX103" s="320"/>
      <c r="CY103" s="320"/>
      <c r="CZ103" s="320"/>
      <c r="DA103" s="320"/>
      <c r="DB103" s="320"/>
      <c r="DC103" s="320"/>
      <c r="DD103" s="320"/>
      <c r="DE103" s="320"/>
      <c r="DF103" s="320"/>
      <c r="DG103" s="320"/>
      <c r="DH103" s="320"/>
      <c r="DI103" s="320"/>
      <c r="DJ103" s="320"/>
      <c r="DK103" s="320"/>
      <c r="DL103" s="320"/>
      <c r="DM103" s="320"/>
      <c r="DN103" s="320"/>
      <c r="DO103" s="320"/>
      <c r="DP103" s="320"/>
      <c r="DQ103" s="320"/>
      <c r="DR103" s="320"/>
      <c r="DS103" s="320"/>
      <c r="DT103" s="320"/>
      <c r="DU103" s="320"/>
      <c r="DV103" s="320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</row>
    <row r="104">
      <c r="A104" s="170"/>
      <c r="B104" s="170"/>
      <c r="C104" s="170"/>
      <c r="D104" s="170"/>
      <c r="E104" s="171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0"/>
      <c r="BM104" s="320"/>
      <c r="BN104" s="320"/>
      <c r="BO104" s="320"/>
      <c r="BP104" s="320"/>
      <c r="BQ104" s="320"/>
      <c r="BR104" s="320"/>
      <c r="BS104" s="320"/>
      <c r="BT104" s="320"/>
      <c r="BU104" s="320"/>
      <c r="BV104" s="320"/>
      <c r="BW104" s="320"/>
      <c r="BX104" s="320"/>
      <c r="BY104" s="320"/>
      <c r="BZ104" s="320"/>
      <c r="CA104" s="320"/>
      <c r="CB104" s="320"/>
      <c r="CC104" s="320"/>
      <c r="CD104" s="320"/>
      <c r="CE104" s="320"/>
      <c r="CF104" s="320"/>
      <c r="CG104" s="320"/>
      <c r="CH104" s="320"/>
      <c r="CI104" s="320"/>
      <c r="CJ104" s="320"/>
      <c r="CK104" s="320"/>
      <c r="CL104" s="320"/>
      <c r="CM104" s="320"/>
      <c r="CN104" s="320"/>
      <c r="CO104" s="320"/>
      <c r="CP104" s="320"/>
      <c r="CQ104" s="320"/>
      <c r="CR104" s="320"/>
      <c r="CS104" s="320"/>
      <c r="CT104" s="320"/>
      <c r="CU104" s="320"/>
      <c r="CV104" s="320"/>
      <c r="CW104" s="320"/>
      <c r="CX104" s="320"/>
      <c r="CY104" s="320"/>
      <c r="CZ104" s="320"/>
      <c r="DA104" s="320"/>
      <c r="DB104" s="320"/>
      <c r="DC104" s="320"/>
      <c r="DD104" s="320"/>
      <c r="DE104" s="320"/>
      <c r="DF104" s="320"/>
      <c r="DG104" s="320"/>
      <c r="DH104" s="320"/>
      <c r="DI104" s="320"/>
      <c r="DJ104" s="320"/>
      <c r="DK104" s="320"/>
      <c r="DL104" s="320"/>
      <c r="DM104" s="320"/>
      <c r="DN104" s="320"/>
      <c r="DO104" s="320"/>
      <c r="DP104" s="320"/>
      <c r="DQ104" s="320"/>
      <c r="DR104" s="320"/>
      <c r="DS104" s="320"/>
      <c r="DT104" s="320"/>
      <c r="DU104" s="320"/>
      <c r="DV104" s="320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</row>
    <row r="105">
      <c r="A105" s="170"/>
      <c r="B105" s="170"/>
      <c r="C105" s="170"/>
      <c r="D105" s="170"/>
      <c r="E105" s="171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320"/>
      <c r="BE105" s="320"/>
      <c r="BF105" s="320"/>
      <c r="BG105" s="320"/>
      <c r="BH105" s="320"/>
      <c r="BI105" s="320"/>
      <c r="BJ105" s="320"/>
      <c r="BK105" s="320"/>
      <c r="BL105" s="320"/>
      <c r="BM105" s="320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320"/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/>
      <c r="CT105" s="320"/>
      <c r="CU105" s="320"/>
      <c r="CV105" s="320"/>
      <c r="CW105" s="320"/>
      <c r="CX105" s="320"/>
      <c r="CY105" s="320"/>
      <c r="CZ105" s="320"/>
      <c r="DA105" s="320"/>
      <c r="DB105" s="320"/>
      <c r="DC105" s="320"/>
      <c r="DD105" s="320"/>
      <c r="DE105" s="320"/>
      <c r="DF105" s="320"/>
      <c r="DG105" s="320"/>
      <c r="DH105" s="320"/>
      <c r="DI105" s="320"/>
      <c r="DJ105" s="320"/>
      <c r="DK105" s="320"/>
      <c r="DL105" s="320"/>
      <c r="DM105" s="320"/>
      <c r="DN105" s="320"/>
      <c r="DO105" s="320"/>
      <c r="DP105" s="320"/>
      <c r="DQ105" s="320"/>
      <c r="DR105" s="320"/>
      <c r="DS105" s="320"/>
      <c r="DT105" s="320"/>
      <c r="DU105" s="320"/>
      <c r="DV105" s="320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</row>
    <row r="106">
      <c r="A106" s="170"/>
      <c r="B106" s="170"/>
      <c r="C106" s="170"/>
      <c r="D106" s="170"/>
      <c r="E106" s="171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320"/>
      <c r="AP106" s="320"/>
      <c r="AQ106" s="320"/>
      <c r="AR106" s="320"/>
      <c r="AS106" s="320"/>
      <c r="AT106" s="320"/>
      <c r="AU106" s="320"/>
      <c r="AV106" s="320"/>
      <c r="AW106" s="320"/>
      <c r="AX106" s="320"/>
      <c r="AY106" s="320"/>
      <c r="AZ106" s="320"/>
      <c r="BA106" s="320"/>
      <c r="BB106" s="320"/>
      <c r="BC106" s="320"/>
      <c r="BD106" s="320"/>
      <c r="BE106" s="320"/>
      <c r="BF106" s="320"/>
      <c r="BG106" s="320"/>
      <c r="BH106" s="320"/>
      <c r="BI106" s="320"/>
      <c r="BJ106" s="320"/>
      <c r="BK106" s="320"/>
      <c r="BL106" s="320"/>
      <c r="BM106" s="320"/>
      <c r="BN106" s="320"/>
      <c r="BO106" s="320"/>
      <c r="BP106" s="320"/>
      <c r="BQ106" s="320"/>
      <c r="BR106" s="320"/>
      <c r="BS106" s="320"/>
      <c r="BT106" s="320"/>
      <c r="BU106" s="320"/>
      <c r="BV106" s="320"/>
      <c r="BW106" s="320"/>
      <c r="BX106" s="320"/>
      <c r="BY106" s="320"/>
      <c r="BZ106" s="320"/>
      <c r="CA106" s="320"/>
      <c r="CB106" s="320"/>
      <c r="CC106" s="320"/>
      <c r="CD106" s="320"/>
      <c r="CE106" s="320"/>
      <c r="CF106" s="320"/>
      <c r="CG106" s="320"/>
      <c r="CH106" s="320"/>
      <c r="CI106" s="320"/>
      <c r="CJ106" s="320"/>
      <c r="CK106" s="320"/>
      <c r="CL106" s="320"/>
      <c r="CM106" s="320"/>
      <c r="CN106" s="320"/>
      <c r="CO106" s="320"/>
      <c r="CP106" s="320"/>
      <c r="CQ106" s="320"/>
      <c r="CR106" s="320"/>
      <c r="CS106" s="320"/>
      <c r="CT106" s="320"/>
      <c r="CU106" s="320"/>
      <c r="CV106" s="320"/>
      <c r="CW106" s="320"/>
      <c r="CX106" s="320"/>
      <c r="CY106" s="320"/>
      <c r="CZ106" s="320"/>
      <c r="DA106" s="320"/>
      <c r="DB106" s="320"/>
      <c r="DC106" s="320"/>
      <c r="DD106" s="320"/>
      <c r="DE106" s="320"/>
      <c r="DF106" s="320"/>
      <c r="DG106" s="320"/>
      <c r="DH106" s="320"/>
      <c r="DI106" s="320"/>
      <c r="DJ106" s="320"/>
      <c r="DK106" s="320"/>
      <c r="DL106" s="320"/>
      <c r="DM106" s="320"/>
      <c r="DN106" s="320"/>
      <c r="DO106" s="320"/>
      <c r="DP106" s="320"/>
      <c r="DQ106" s="320"/>
      <c r="DR106" s="320"/>
      <c r="DS106" s="320"/>
      <c r="DT106" s="320"/>
      <c r="DU106" s="320"/>
      <c r="DV106" s="320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</row>
    <row r="107">
      <c r="A107" s="170"/>
      <c r="B107" s="170"/>
      <c r="C107" s="170"/>
      <c r="D107" s="170"/>
      <c r="E107" s="171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0"/>
      <c r="AR107" s="320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20"/>
      <c r="BC107" s="320"/>
      <c r="BD107" s="320"/>
      <c r="BE107" s="320"/>
      <c r="BF107" s="320"/>
      <c r="BG107" s="320"/>
      <c r="BH107" s="320"/>
      <c r="BI107" s="320"/>
      <c r="BJ107" s="320"/>
      <c r="BK107" s="320"/>
      <c r="BL107" s="320"/>
      <c r="BM107" s="320"/>
      <c r="BN107" s="320"/>
      <c r="BO107" s="320"/>
      <c r="BP107" s="320"/>
      <c r="BQ107" s="320"/>
      <c r="BR107" s="320"/>
      <c r="BS107" s="320"/>
      <c r="BT107" s="320"/>
      <c r="BU107" s="320"/>
      <c r="BV107" s="320"/>
      <c r="BW107" s="320"/>
      <c r="BX107" s="320"/>
      <c r="BY107" s="320"/>
      <c r="BZ107" s="320"/>
      <c r="CA107" s="320"/>
      <c r="CB107" s="320"/>
      <c r="CC107" s="320"/>
      <c r="CD107" s="320"/>
      <c r="CE107" s="320"/>
      <c r="CF107" s="320"/>
      <c r="CG107" s="320"/>
      <c r="CH107" s="320"/>
      <c r="CI107" s="320"/>
      <c r="CJ107" s="320"/>
      <c r="CK107" s="320"/>
      <c r="CL107" s="320"/>
      <c r="CM107" s="320"/>
      <c r="CN107" s="320"/>
      <c r="CO107" s="320"/>
      <c r="CP107" s="320"/>
      <c r="CQ107" s="320"/>
      <c r="CR107" s="320"/>
      <c r="CS107" s="320"/>
      <c r="CT107" s="320"/>
      <c r="CU107" s="320"/>
      <c r="CV107" s="320"/>
      <c r="CW107" s="320"/>
      <c r="CX107" s="320"/>
      <c r="CY107" s="320"/>
      <c r="CZ107" s="320"/>
      <c r="DA107" s="320"/>
      <c r="DB107" s="320"/>
      <c r="DC107" s="320"/>
      <c r="DD107" s="320"/>
      <c r="DE107" s="320"/>
      <c r="DF107" s="320"/>
      <c r="DG107" s="320"/>
      <c r="DH107" s="320"/>
      <c r="DI107" s="320"/>
      <c r="DJ107" s="320"/>
      <c r="DK107" s="320"/>
      <c r="DL107" s="320"/>
      <c r="DM107" s="320"/>
      <c r="DN107" s="320"/>
      <c r="DO107" s="320"/>
      <c r="DP107" s="320"/>
      <c r="DQ107" s="320"/>
      <c r="DR107" s="320"/>
      <c r="DS107" s="320"/>
      <c r="DT107" s="320"/>
      <c r="DU107" s="320"/>
      <c r="DV107" s="320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</row>
    <row r="108">
      <c r="A108" s="170"/>
      <c r="B108" s="170"/>
      <c r="C108" s="170"/>
      <c r="D108" s="170"/>
      <c r="E108" s="171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AZ108" s="320"/>
      <c r="BA108" s="320"/>
      <c r="BB108" s="320"/>
      <c r="BC108" s="320"/>
      <c r="BD108" s="320"/>
      <c r="BE108" s="320"/>
      <c r="BF108" s="320"/>
      <c r="BG108" s="320"/>
      <c r="BH108" s="320"/>
      <c r="BI108" s="320"/>
      <c r="BJ108" s="320"/>
      <c r="BK108" s="320"/>
      <c r="BL108" s="320"/>
      <c r="BM108" s="320"/>
      <c r="BN108" s="320"/>
      <c r="BO108" s="320"/>
      <c r="BP108" s="320"/>
      <c r="BQ108" s="320"/>
      <c r="BR108" s="320"/>
      <c r="BS108" s="320"/>
      <c r="BT108" s="320"/>
      <c r="BU108" s="320"/>
      <c r="BV108" s="320"/>
      <c r="BW108" s="320"/>
      <c r="BX108" s="320"/>
      <c r="BY108" s="320"/>
      <c r="BZ108" s="320"/>
      <c r="CA108" s="320"/>
      <c r="CB108" s="320"/>
      <c r="CC108" s="320"/>
      <c r="CD108" s="320"/>
      <c r="CE108" s="320"/>
      <c r="CF108" s="320"/>
      <c r="CG108" s="320"/>
      <c r="CH108" s="320"/>
      <c r="CI108" s="320"/>
      <c r="CJ108" s="320"/>
      <c r="CK108" s="320"/>
      <c r="CL108" s="320"/>
      <c r="CM108" s="320"/>
      <c r="CN108" s="320"/>
      <c r="CO108" s="320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  <c r="CZ108" s="320"/>
      <c r="DA108" s="320"/>
      <c r="DB108" s="320"/>
      <c r="DC108" s="320"/>
      <c r="DD108" s="320"/>
      <c r="DE108" s="320"/>
      <c r="DF108" s="320"/>
      <c r="DG108" s="320"/>
      <c r="DH108" s="320"/>
      <c r="DI108" s="320"/>
      <c r="DJ108" s="320"/>
      <c r="DK108" s="320"/>
      <c r="DL108" s="320"/>
      <c r="DM108" s="320"/>
      <c r="DN108" s="320"/>
      <c r="DO108" s="320"/>
      <c r="DP108" s="320"/>
      <c r="DQ108" s="320"/>
      <c r="DR108" s="320"/>
      <c r="DS108" s="320"/>
      <c r="DT108" s="320"/>
      <c r="DU108" s="320"/>
      <c r="DV108" s="320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</row>
    <row r="109">
      <c r="A109" s="170"/>
      <c r="B109" s="170"/>
      <c r="C109" s="170"/>
      <c r="D109" s="170"/>
      <c r="E109" s="171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0"/>
      <c r="AT109" s="320"/>
      <c r="AU109" s="320"/>
      <c r="AV109" s="320"/>
      <c r="AW109" s="320"/>
      <c r="AX109" s="320"/>
      <c r="AY109" s="320"/>
      <c r="AZ109" s="320"/>
      <c r="BA109" s="320"/>
      <c r="BB109" s="320"/>
      <c r="BC109" s="320"/>
      <c r="BD109" s="320"/>
      <c r="BE109" s="320"/>
      <c r="BF109" s="320"/>
      <c r="BG109" s="320"/>
      <c r="BH109" s="320"/>
      <c r="BI109" s="320"/>
      <c r="BJ109" s="320"/>
      <c r="BK109" s="320"/>
      <c r="BL109" s="320"/>
      <c r="BM109" s="320"/>
      <c r="BN109" s="320"/>
      <c r="BO109" s="320"/>
      <c r="BP109" s="320"/>
      <c r="BQ109" s="320"/>
      <c r="BR109" s="320"/>
      <c r="BS109" s="320"/>
      <c r="BT109" s="320"/>
      <c r="BU109" s="320"/>
      <c r="BV109" s="320"/>
      <c r="BW109" s="320"/>
      <c r="BX109" s="320"/>
      <c r="BY109" s="320"/>
      <c r="BZ109" s="320"/>
      <c r="CA109" s="320"/>
      <c r="CB109" s="320"/>
      <c r="CC109" s="320"/>
      <c r="CD109" s="320"/>
      <c r="CE109" s="320"/>
      <c r="CF109" s="320"/>
      <c r="CG109" s="320"/>
      <c r="CH109" s="320"/>
      <c r="CI109" s="320"/>
      <c r="CJ109" s="320"/>
      <c r="CK109" s="320"/>
      <c r="CL109" s="320"/>
      <c r="CM109" s="320"/>
      <c r="CN109" s="320"/>
      <c r="CO109" s="320"/>
      <c r="CP109" s="320"/>
      <c r="CQ109" s="320"/>
      <c r="CR109" s="320"/>
      <c r="CS109" s="320"/>
      <c r="CT109" s="320"/>
      <c r="CU109" s="320"/>
      <c r="CV109" s="320"/>
      <c r="CW109" s="320"/>
      <c r="CX109" s="320"/>
      <c r="CY109" s="320"/>
      <c r="CZ109" s="320"/>
      <c r="DA109" s="320"/>
      <c r="DB109" s="320"/>
      <c r="DC109" s="320"/>
      <c r="DD109" s="320"/>
      <c r="DE109" s="320"/>
      <c r="DF109" s="320"/>
      <c r="DG109" s="320"/>
      <c r="DH109" s="320"/>
      <c r="DI109" s="320"/>
      <c r="DJ109" s="320"/>
      <c r="DK109" s="320"/>
      <c r="DL109" s="320"/>
      <c r="DM109" s="320"/>
      <c r="DN109" s="320"/>
      <c r="DO109" s="320"/>
      <c r="DP109" s="320"/>
      <c r="DQ109" s="320"/>
      <c r="DR109" s="320"/>
      <c r="DS109" s="320"/>
      <c r="DT109" s="320"/>
      <c r="DU109" s="320"/>
      <c r="DV109" s="320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</row>
    <row r="110">
      <c r="A110" s="170"/>
      <c r="B110" s="170"/>
      <c r="C110" s="170"/>
      <c r="D110" s="170"/>
      <c r="E110" s="171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0"/>
      <c r="AH110" s="320"/>
      <c r="AI110" s="320"/>
      <c r="AJ110" s="320"/>
      <c r="AK110" s="320"/>
      <c r="AL110" s="320"/>
      <c r="AM110" s="320"/>
      <c r="AN110" s="320"/>
      <c r="AO110" s="320"/>
      <c r="AP110" s="320"/>
      <c r="AQ110" s="320"/>
      <c r="AR110" s="320"/>
      <c r="AS110" s="320"/>
      <c r="AT110" s="320"/>
      <c r="AU110" s="320"/>
      <c r="AV110" s="320"/>
      <c r="AW110" s="320"/>
      <c r="AX110" s="320"/>
      <c r="AY110" s="320"/>
      <c r="AZ110" s="320"/>
      <c r="BA110" s="320"/>
      <c r="BB110" s="320"/>
      <c r="BC110" s="320"/>
      <c r="BD110" s="320"/>
      <c r="BE110" s="320"/>
      <c r="BF110" s="320"/>
      <c r="BG110" s="320"/>
      <c r="BH110" s="320"/>
      <c r="BI110" s="320"/>
      <c r="BJ110" s="320"/>
      <c r="BK110" s="320"/>
      <c r="BL110" s="320"/>
      <c r="BM110" s="320"/>
      <c r="BN110" s="320"/>
      <c r="BO110" s="320"/>
      <c r="BP110" s="320"/>
      <c r="BQ110" s="320"/>
      <c r="BR110" s="320"/>
      <c r="BS110" s="320"/>
      <c r="BT110" s="320"/>
      <c r="BU110" s="320"/>
      <c r="BV110" s="320"/>
      <c r="BW110" s="320"/>
      <c r="BX110" s="320"/>
      <c r="BY110" s="320"/>
      <c r="BZ110" s="320"/>
      <c r="CA110" s="320"/>
      <c r="CB110" s="320"/>
      <c r="CC110" s="320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0"/>
      <c r="CN110" s="320"/>
      <c r="CO110" s="320"/>
      <c r="CP110" s="320"/>
      <c r="CQ110" s="320"/>
      <c r="CR110" s="320"/>
      <c r="CS110" s="320"/>
      <c r="CT110" s="320"/>
      <c r="CU110" s="320"/>
      <c r="CV110" s="320"/>
      <c r="CW110" s="320"/>
      <c r="CX110" s="320"/>
      <c r="CY110" s="320"/>
      <c r="CZ110" s="320"/>
      <c r="DA110" s="320"/>
      <c r="DB110" s="320"/>
      <c r="DC110" s="320"/>
      <c r="DD110" s="320"/>
      <c r="DE110" s="320"/>
      <c r="DF110" s="320"/>
      <c r="DG110" s="320"/>
      <c r="DH110" s="320"/>
      <c r="DI110" s="320"/>
      <c r="DJ110" s="320"/>
      <c r="DK110" s="320"/>
      <c r="DL110" s="320"/>
      <c r="DM110" s="320"/>
      <c r="DN110" s="320"/>
      <c r="DO110" s="320"/>
      <c r="DP110" s="320"/>
      <c r="DQ110" s="320"/>
      <c r="DR110" s="320"/>
      <c r="DS110" s="320"/>
      <c r="DT110" s="320"/>
      <c r="DU110" s="320"/>
      <c r="DV110" s="320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</row>
    <row r="111">
      <c r="A111" s="170"/>
      <c r="B111" s="170"/>
      <c r="C111" s="170"/>
      <c r="D111" s="170"/>
      <c r="E111" s="171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  <c r="AH111" s="320"/>
      <c r="AI111" s="320"/>
      <c r="AJ111" s="320"/>
      <c r="AK111" s="320"/>
      <c r="AL111" s="320"/>
      <c r="AM111" s="320"/>
      <c r="AN111" s="320"/>
      <c r="AO111" s="320"/>
      <c r="AP111" s="320"/>
      <c r="AQ111" s="320"/>
      <c r="AR111" s="320"/>
      <c r="AS111" s="320"/>
      <c r="AT111" s="320"/>
      <c r="AU111" s="320"/>
      <c r="AV111" s="320"/>
      <c r="AW111" s="320"/>
      <c r="AX111" s="320"/>
      <c r="AY111" s="320"/>
      <c r="AZ111" s="320"/>
      <c r="BA111" s="320"/>
      <c r="BB111" s="320"/>
      <c r="BC111" s="320"/>
      <c r="BD111" s="320"/>
      <c r="BE111" s="320"/>
      <c r="BF111" s="320"/>
      <c r="BG111" s="320"/>
      <c r="BH111" s="320"/>
      <c r="BI111" s="320"/>
      <c r="BJ111" s="320"/>
      <c r="BK111" s="320"/>
      <c r="BL111" s="320"/>
      <c r="BM111" s="320"/>
      <c r="BN111" s="320"/>
      <c r="BO111" s="320"/>
      <c r="BP111" s="320"/>
      <c r="BQ111" s="320"/>
      <c r="BR111" s="320"/>
      <c r="BS111" s="320"/>
      <c r="BT111" s="320"/>
      <c r="BU111" s="320"/>
      <c r="BV111" s="320"/>
      <c r="BW111" s="320"/>
      <c r="BX111" s="320"/>
      <c r="BY111" s="320"/>
      <c r="BZ111" s="320"/>
      <c r="CA111" s="320"/>
      <c r="CB111" s="320"/>
      <c r="CC111" s="320"/>
      <c r="CD111" s="320"/>
      <c r="CE111" s="320"/>
      <c r="CF111" s="320"/>
      <c r="CG111" s="320"/>
      <c r="CH111" s="320"/>
      <c r="CI111" s="320"/>
      <c r="CJ111" s="320"/>
      <c r="CK111" s="320"/>
      <c r="CL111" s="320"/>
      <c r="CM111" s="320"/>
      <c r="CN111" s="320"/>
      <c r="CO111" s="320"/>
      <c r="CP111" s="320"/>
      <c r="CQ111" s="320"/>
      <c r="CR111" s="320"/>
      <c r="CS111" s="320"/>
      <c r="CT111" s="320"/>
      <c r="CU111" s="320"/>
      <c r="CV111" s="320"/>
      <c r="CW111" s="320"/>
      <c r="CX111" s="320"/>
      <c r="CY111" s="320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20"/>
      <c r="DJ111" s="320"/>
      <c r="DK111" s="320"/>
      <c r="DL111" s="320"/>
      <c r="DM111" s="320"/>
      <c r="DN111" s="320"/>
      <c r="DO111" s="320"/>
      <c r="DP111" s="320"/>
      <c r="DQ111" s="320"/>
      <c r="DR111" s="320"/>
      <c r="DS111" s="320"/>
      <c r="DT111" s="320"/>
      <c r="DU111" s="320"/>
      <c r="DV111" s="320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</row>
    <row r="112">
      <c r="A112" s="170"/>
      <c r="B112" s="170"/>
      <c r="C112" s="170"/>
      <c r="D112" s="170"/>
      <c r="E112" s="171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0"/>
      <c r="AV112" s="320"/>
      <c r="AW112" s="320"/>
      <c r="AX112" s="320"/>
      <c r="AY112" s="320"/>
      <c r="AZ112" s="320"/>
      <c r="BA112" s="320"/>
      <c r="BB112" s="320"/>
      <c r="BC112" s="320"/>
      <c r="BD112" s="320"/>
      <c r="BE112" s="320"/>
      <c r="BF112" s="320"/>
      <c r="BG112" s="320"/>
      <c r="BH112" s="320"/>
      <c r="BI112" s="320"/>
      <c r="BJ112" s="320"/>
      <c r="BK112" s="320"/>
      <c r="BL112" s="320"/>
      <c r="BM112" s="320"/>
      <c r="BN112" s="320"/>
      <c r="BO112" s="320"/>
      <c r="BP112" s="320"/>
      <c r="BQ112" s="320"/>
      <c r="BR112" s="320"/>
      <c r="BS112" s="320"/>
      <c r="BT112" s="320"/>
      <c r="BU112" s="320"/>
      <c r="BV112" s="320"/>
      <c r="BW112" s="320"/>
      <c r="BX112" s="320"/>
      <c r="BY112" s="320"/>
      <c r="BZ112" s="320"/>
      <c r="CA112" s="320"/>
      <c r="CB112" s="320"/>
      <c r="CC112" s="320"/>
      <c r="CD112" s="320"/>
      <c r="CE112" s="320"/>
      <c r="CF112" s="320"/>
      <c r="CG112" s="320"/>
      <c r="CH112" s="320"/>
      <c r="CI112" s="320"/>
      <c r="CJ112" s="320"/>
      <c r="CK112" s="320"/>
      <c r="CL112" s="320"/>
      <c r="CM112" s="320"/>
      <c r="CN112" s="320"/>
      <c r="CO112" s="320"/>
      <c r="CP112" s="320"/>
      <c r="CQ112" s="320"/>
      <c r="CR112" s="320"/>
      <c r="CS112" s="320"/>
      <c r="CT112" s="320"/>
      <c r="CU112" s="320"/>
      <c r="CV112" s="320"/>
      <c r="CW112" s="320"/>
      <c r="CX112" s="320"/>
      <c r="CY112" s="320"/>
      <c r="CZ112" s="320"/>
      <c r="DA112" s="320"/>
      <c r="DB112" s="320"/>
      <c r="DC112" s="320"/>
      <c r="DD112" s="320"/>
      <c r="DE112" s="320"/>
      <c r="DF112" s="320"/>
      <c r="DG112" s="320"/>
      <c r="DH112" s="320"/>
      <c r="DI112" s="320"/>
      <c r="DJ112" s="320"/>
      <c r="DK112" s="320"/>
      <c r="DL112" s="320"/>
      <c r="DM112" s="320"/>
      <c r="DN112" s="320"/>
      <c r="DO112" s="320"/>
      <c r="DP112" s="320"/>
      <c r="DQ112" s="320"/>
      <c r="DR112" s="320"/>
      <c r="DS112" s="320"/>
      <c r="DT112" s="320"/>
      <c r="DU112" s="320"/>
      <c r="DV112" s="320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</row>
    <row r="113">
      <c r="A113" s="170"/>
      <c r="B113" s="170"/>
      <c r="C113" s="170"/>
      <c r="D113" s="170"/>
      <c r="E113" s="171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  <c r="AZ113" s="320"/>
      <c r="BA113" s="320"/>
      <c r="BB113" s="320"/>
      <c r="BC113" s="320"/>
      <c r="BD113" s="320"/>
      <c r="BE113" s="320"/>
      <c r="BF113" s="320"/>
      <c r="BG113" s="320"/>
      <c r="BH113" s="320"/>
      <c r="BI113" s="320"/>
      <c r="BJ113" s="320"/>
      <c r="BK113" s="320"/>
      <c r="BL113" s="320"/>
      <c r="BM113" s="320"/>
      <c r="BN113" s="320"/>
      <c r="BO113" s="320"/>
      <c r="BP113" s="320"/>
      <c r="BQ113" s="320"/>
      <c r="BR113" s="320"/>
      <c r="BS113" s="320"/>
      <c r="BT113" s="320"/>
      <c r="BU113" s="320"/>
      <c r="BV113" s="320"/>
      <c r="BW113" s="320"/>
      <c r="BX113" s="320"/>
      <c r="BY113" s="320"/>
      <c r="BZ113" s="320"/>
      <c r="CA113" s="320"/>
      <c r="CB113" s="320"/>
      <c r="CC113" s="320"/>
      <c r="CD113" s="320"/>
      <c r="CE113" s="320"/>
      <c r="CF113" s="320"/>
      <c r="CG113" s="320"/>
      <c r="CH113" s="320"/>
      <c r="CI113" s="320"/>
      <c r="CJ113" s="320"/>
      <c r="CK113" s="320"/>
      <c r="CL113" s="320"/>
      <c r="CM113" s="320"/>
      <c r="CN113" s="320"/>
      <c r="CO113" s="320"/>
      <c r="CP113" s="320"/>
      <c r="CQ113" s="320"/>
      <c r="CR113" s="320"/>
      <c r="CS113" s="320"/>
      <c r="CT113" s="320"/>
      <c r="CU113" s="320"/>
      <c r="CV113" s="320"/>
      <c r="CW113" s="320"/>
      <c r="CX113" s="320"/>
      <c r="CY113" s="320"/>
      <c r="CZ113" s="320"/>
      <c r="DA113" s="320"/>
      <c r="DB113" s="320"/>
      <c r="DC113" s="320"/>
      <c r="DD113" s="320"/>
      <c r="DE113" s="320"/>
      <c r="DF113" s="320"/>
      <c r="DG113" s="320"/>
      <c r="DH113" s="320"/>
      <c r="DI113" s="320"/>
      <c r="DJ113" s="320"/>
      <c r="DK113" s="320"/>
      <c r="DL113" s="320"/>
      <c r="DM113" s="320"/>
      <c r="DN113" s="320"/>
      <c r="DO113" s="320"/>
      <c r="DP113" s="320"/>
      <c r="DQ113" s="320"/>
      <c r="DR113" s="320"/>
      <c r="DS113" s="320"/>
      <c r="DT113" s="320"/>
      <c r="DU113" s="320"/>
      <c r="DV113" s="320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</row>
    <row r="114">
      <c r="A114" s="170"/>
      <c r="B114" s="170"/>
      <c r="C114" s="170"/>
      <c r="D114" s="170"/>
      <c r="E114" s="171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20"/>
      <c r="AJ114" s="320"/>
      <c r="AK114" s="320"/>
      <c r="AL114" s="320"/>
      <c r="AM114" s="320"/>
      <c r="AN114" s="320"/>
      <c r="AO114" s="320"/>
      <c r="AP114" s="320"/>
      <c r="AQ114" s="320"/>
      <c r="AR114" s="320"/>
      <c r="AS114" s="320"/>
      <c r="AT114" s="320"/>
      <c r="AU114" s="320"/>
      <c r="AV114" s="320"/>
      <c r="AW114" s="320"/>
      <c r="AX114" s="320"/>
      <c r="AY114" s="320"/>
      <c r="AZ114" s="320"/>
      <c r="BA114" s="320"/>
      <c r="BB114" s="320"/>
      <c r="BC114" s="320"/>
      <c r="BD114" s="320"/>
      <c r="BE114" s="320"/>
      <c r="BF114" s="320"/>
      <c r="BG114" s="320"/>
      <c r="BH114" s="320"/>
      <c r="BI114" s="320"/>
      <c r="BJ114" s="320"/>
      <c r="BK114" s="320"/>
      <c r="BL114" s="320"/>
      <c r="BM114" s="320"/>
      <c r="BN114" s="320"/>
      <c r="BO114" s="320"/>
      <c r="BP114" s="320"/>
      <c r="BQ114" s="320"/>
      <c r="BR114" s="320"/>
      <c r="BS114" s="320"/>
      <c r="BT114" s="320"/>
      <c r="BU114" s="320"/>
      <c r="BV114" s="320"/>
      <c r="BW114" s="320"/>
      <c r="BX114" s="320"/>
      <c r="BY114" s="320"/>
      <c r="BZ114" s="320"/>
      <c r="CA114" s="320"/>
      <c r="CB114" s="320"/>
      <c r="CC114" s="320"/>
      <c r="CD114" s="320"/>
      <c r="CE114" s="320"/>
      <c r="CF114" s="320"/>
      <c r="CG114" s="320"/>
      <c r="CH114" s="320"/>
      <c r="CI114" s="320"/>
      <c r="CJ114" s="320"/>
      <c r="CK114" s="320"/>
      <c r="CL114" s="320"/>
      <c r="CM114" s="320"/>
      <c r="CN114" s="320"/>
      <c r="CO114" s="320"/>
      <c r="CP114" s="320"/>
      <c r="CQ114" s="320"/>
      <c r="CR114" s="320"/>
      <c r="CS114" s="320"/>
      <c r="CT114" s="320"/>
      <c r="CU114" s="320"/>
      <c r="CV114" s="320"/>
      <c r="CW114" s="320"/>
      <c r="CX114" s="320"/>
      <c r="CY114" s="320"/>
      <c r="CZ114" s="320"/>
      <c r="DA114" s="320"/>
      <c r="DB114" s="320"/>
      <c r="DC114" s="320"/>
      <c r="DD114" s="320"/>
      <c r="DE114" s="320"/>
      <c r="DF114" s="320"/>
      <c r="DG114" s="320"/>
      <c r="DH114" s="320"/>
      <c r="DI114" s="320"/>
      <c r="DJ114" s="320"/>
      <c r="DK114" s="320"/>
      <c r="DL114" s="320"/>
      <c r="DM114" s="320"/>
      <c r="DN114" s="320"/>
      <c r="DO114" s="320"/>
      <c r="DP114" s="320"/>
      <c r="DQ114" s="320"/>
      <c r="DR114" s="320"/>
      <c r="DS114" s="320"/>
      <c r="DT114" s="320"/>
      <c r="DU114" s="320"/>
      <c r="DV114" s="320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</row>
    <row r="115">
      <c r="A115" s="170"/>
      <c r="B115" s="170"/>
      <c r="C115" s="170"/>
      <c r="D115" s="170"/>
      <c r="E115" s="171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  <c r="AA115" s="320"/>
      <c r="AB115" s="320"/>
      <c r="AC115" s="320"/>
      <c r="AD115" s="320"/>
      <c r="AE115" s="320"/>
      <c r="AF115" s="320"/>
      <c r="AG115" s="320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  <c r="AS115" s="320"/>
      <c r="AT115" s="320"/>
      <c r="AU115" s="320"/>
      <c r="AV115" s="320"/>
      <c r="AW115" s="320"/>
      <c r="AX115" s="320"/>
      <c r="AY115" s="320"/>
      <c r="AZ115" s="320"/>
      <c r="BA115" s="320"/>
      <c r="BB115" s="320"/>
      <c r="BC115" s="320"/>
      <c r="BD115" s="320"/>
      <c r="BE115" s="320"/>
      <c r="BF115" s="320"/>
      <c r="BG115" s="320"/>
      <c r="BH115" s="320"/>
      <c r="BI115" s="320"/>
      <c r="BJ115" s="320"/>
      <c r="BK115" s="320"/>
      <c r="BL115" s="320"/>
      <c r="BM115" s="320"/>
      <c r="BN115" s="320"/>
      <c r="BO115" s="320"/>
      <c r="BP115" s="320"/>
      <c r="BQ115" s="320"/>
      <c r="BR115" s="320"/>
      <c r="BS115" s="320"/>
      <c r="BT115" s="320"/>
      <c r="BU115" s="320"/>
      <c r="BV115" s="320"/>
      <c r="BW115" s="320"/>
      <c r="BX115" s="320"/>
      <c r="BY115" s="320"/>
      <c r="BZ115" s="320"/>
      <c r="CA115" s="320"/>
      <c r="CB115" s="320"/>
      <c r="CC115" s="320"/>
      <c r="CD115" s="320"/>
      <c r="CE115" s="320"/>
      <c r="CF115" s="320"/>
      <c r="CG115" s="320"/>
      <c r="CH115" s="320"/>
      <c r="CI115" s="320"/>
      <c r="CJ115" s="320"/>
      <c r="CK115" s="320"/>
      <c r="CL115" s="320"/>
      <c r="CM115" s="320"/>
      <c r="CN115" s="320"/>
      <c r="CO115" s="320"/>
      <c r="CP115" s="320"/>
      <c r="CQ115" s="320"/>
      <c r="CR115" s="320"/>
      <c r="CS115" s="320"/>
      <c r="CT115" s="320"/>
      <c r="CU115" s="320"/>
      <c r="CV115" s="320"/>
      <c r="CW115" s="320"/>
      <c r="CX115" s="320"/>
      <c r="CY115" s="320"/>
      <c r="CZ115" s="320"/>
      <c r="DA115" s="320"/>
      <c r="DB115" s="320"/>
      <c r="DC115" s="320"/>
      <c r="DD115" s="320"/>
      <c r="DE115" s="320"/>
      <c r="DF115" s="320"/>
      <c r="DG115" s="320"/>
      <c r="DH115" s="320"/>
      <c r="DI115" s="320"/>
      <c r="DJ115" s="320"/>
      <c r="DK115" s="320"/>
      <c r="DL115" s="320"/>
      <c r="DM115" s="320"/>
      <c r="DN115" s="320"/>
      <c r="DO115" s="320"/>
      <c r="DP115" s="320"/>
      <c r="DQ115" s="320"/>
      <c r="DR115" s="320"/>
      <c r="DS115" s="320"/>
      <c r="DT115" s="320"/>
      <c r="DU115" s="320"/>
      <c r="DV115" s="320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</row>
    <row r="116">
      <c r="A116" s="170"/>
      <c r="B116" s="170"/>
      <c r="C116" s="170"/>
      <c r="D116" s="170"/>
      <c r="E116" s="171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0"/>
      <c r="AV116" s="320"/>
      <c r="AW116" s="320"/>
      <c r="AX116" s="320"/>
      <c r="AY116" s="320"/>
      <c r="AZ116" s="320"/>
      <c r="BA116" s="320"/>
      <c r="BB116" s="320"/>
      <c r="BC116" s="320"/>
      <c r="BD116" s="320"/>
      <c r="BE116" s="320"/>
      <c r="BF116" s="320"/>
      <c r="BG116" s="320"/>
      <c r="BH116" s="320"/>
      <c r="BI116" s="320"/>
      <c r="BJ116" s="320"/>
      <c r="BK116" s="320"/>
      <c r="BL116" s="320"/>
      <c r="BM116" s="320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0"/>
      <c r="CC116" s="320"/>
      <c r="CD116" s="320"/>
      <c r="CE116" s="320"/>
      <c r="CF116" s="320"/>
      <c r="CG116" s="320"/>
      <c r="CH116" s="320"/>
      <c r="CI116" s="320"/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/>
      <c r="CT116" s="320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0"/>
      <c r="DI116" s="320"/>
      <c r="DJ116" s="320"/>
      <c r="DK116" s="320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0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</row>
    <row r="117">
      <c r="A117" s="170"/>
      <c r="B117" s="170"/>
      <c r="C117" s="170"/>
      <c r="D117" s="170"/>
      <c r="E117" s="171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0"/>
      <c r="AH117" s="320"/>
      <c r="AI117" s="320"/>
      <c r="AJ117" s="320"/>
      <c r="AK117" s="320"/>
      <c r="AL117" s="320"/>
      <c r="AM117" s="320"/>
      <c r="AN117" s="320"/>
      <c r="AO117" s="320"/>
      <c r="AP117" s="320"/>
      <c r="AQ117" s="320"/>
      <c r="AR117" s="320"/>
      <c r="AS117" s="320"/>
      <c r="AT117" s="320"/>
      <c r="AU117" s="320"/>
      <c r="AV117" s="320"/>
      <c r="AW117" s="320"/>
      <c r="AX117" s="320"/>
      <c r="AY117" s="320"/>
      <c r="AZ117" s="320"/>
      <c r="BA117" s="320"/>
      <c r="BB117" s="320"/>
      <c r="BC117" s="320"/>
      <c r="BD117" s="320"/>
      <c r="BE117" s="320"/>
      <c r="BF117" s="320"/>
      <c r="BG117" s="320"/>
      <c r="BH117" s="320"/>
      <c r="BI117" s="320"/>
      <c r="BJ117" s="320"/>
      <c r="BK117" s="320"/>
      <c r="BL117" s="320"/>
      <c r="BM117" s="320"/>
      <c r="BN117" s="320"/>
      <c r="BO117" s="320"/>
      <c r="BP117" s="320"/>
      <c r="BQ117" s="320"/>
      <c r="BR117" s="320"/>
      <c r="BS117" s="320"/>
      <c r="BT117" s="320"/>
      <c r="BU117" s="320"/>
      <c r="BV117" s="320"/>
      <c r="BW117" s="320"/>
      <c r="BX117" s="320"/>
      <c r="BY117" s="320"/>
      <c r="BZ117" s="320"/>
      <c r="CA117" s="320"/>
      <c r="CB117" s="320"/>
      <c r="CC117" s="320"/>
      <c r="CD117" s="320"/>
      <c r="CE117" s="320"/>
      <c r="CF117" s="320"/>
      <c r="CG117" s="320"/>
      <c r="CH117" s="320"/>
      <c r="CI117" s="320"/>
      <c r="CJ117" s="320"/>
      <c r="CK117" s="320"/>
      <c r="CL117" s="320"/>
      <c r="CM117" s="320"/>
      <c r="CN117" s="320"/>
      <c r="CO117" s="320"/>
      <c r="CP117" s="320"/>
      <c r="CQ117" s="320"/>
      <c r="CR117" s="320"/>
      <c r="CS117" s="320"/>
      <c r="CT117" s="320"/>
      <c r="CU117" s="320"/>
      <c r="CV117" s="320"/>
      <c r="CW117" s="320"/>
      <c r="CX117" s="320"/>
      <c r="CY117" s="320"/>
      <c r="CZ117" s="320"/>
      <c r="DA117" s="320"/>
      <c r="DB117" s="320"/>
      <c r="DC117" s="320"/>
      <c r="DD117" s="320"/>
      <c r="DE117" s="320"/>
      <c r="DF117" s="320"/>
      <c r="DG117" s="320"/>
      <c r="DH117" s="320"/>
      <c r="DI117" s="320"/>
      <c r="DJ117" s="320"/>
      <c r="DK117" s="320"/>
      <c r="DL117" s="320"/>
      <c r="DM117" s="320"/>
      <c r="DN117" s="320"/>
      <c r="DO117" s="320"/>
      <c r="DP117" s="320"/>
      <c r="DQ117" s="320"/>
      <c r="DR117" s="320"/>
      <c r="DS117" s="320"/>
      <c r="DT117" s="320"/>
      <c r="DU117" s="320"/>
      <c r="DV117" s="320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</row>
    <row r="118">
      <c r="A118" s="170"/>
      <c r="B118" s="170"/>
      <c r="C118" s="170"/>
      <c r="D118" s="170"/>
      <c r="E118" s="171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0"/>
      <c r="AH118" s="320"/>
      <c r="AI118" s="320"/>
      <c r="AJ118" s="320"/>
      <c r="AK118" s="320"/>
      <c r="AL118" s="320"/>
      <c r="AM118" s="320"/>
      <c r="AN118" s="320"/>
      <c r="AO118" s="320"/>
      <c r="AP118" s="320"/>
      <c r="AQ118" s="320"/>
      <c r="AR118" s="320"/>
      <c r="AS118" s="320"/>
      <c r="AT118" s="320"/>
      <c r="AU118" s="320"/>
      <c r="AV118" s="320"/>
      <c r="AW118" s="320"/>
      <c r="AX118" s="320"/>
      <c r="AY118" s="320"/>
      <c r="AZ118" s="320"/>
      <c r="BA118" s="320"/>
      <c r="BB118" s="320"/>
      <c r="BC118" s="320"/>
      <c r="BD118" s="320"/>
      <c r="BE118" s="320"/>
      <c r="BF118" s="320"/>
      <c r="BG118" s="320"/>
      <c r="BH118" s="320"/>
      <c r="BI118" s="320"/>
      <c r="BJ118" s="320"/>
      <c r="BK118" s="320"/>
      <c r="BL118" s="320"/>
      <c r="BM118" s="320"/>
      <c r="BN118" s="320"/>
      <c r="BO118" s="320"/>
      <c r="BP118" s="320"/>
      <c r="BQ118" s="320"/>
      <c r="BR118" s="320"/>
      <c r="BS118" s="320"/>
      <c r="BT118" s="320"/>
      <c r="BU118" s="320"/>
      <c r="BV118" s="320"/>
      <c r="BW118" s="320"/>
      <c r="BX118" s="320"/>
      <c r="BY118" s="320"/>
      <c r="BZ118" s="320"/>
      <c r="CA118" s="320"/>
      <c r="CB118" s="320"/>
      <c r="CC118" s="320"/>
      <c r="CD118" s="320"/>
      <c r="CE118" s="320"/>
      <c r="CF118" s="320"/>
      <c r="CG118" s="320"/>
      <c r="CH118" s="320"/>
      <c r="CI118" s="320"/>
      <c r="CJ118" s="320"/>
      <c r="CK118" s="320"/>
      <c r="CL118" s="320"/>
      <c r="CM118" s="320"/>
      <c r="CN118" s="320"/>
      <c r="CO118" s="320"/>
      <c r="CP118" s="320"/>
      <c r="CQ118" s="320"/>
      <c r="CR118" s="320"/>
      <c r="CS118" s="320"/>
      <c r="CT118" s="320"/>
      <c r="CU118" s="320"/>
      <c r="CV118" s="320"/>
      <c r="CW118" s="320"/>
      <c r="CX118" s="320"/>
      <c r="CY118" s="320"/>
      <c r="CZ118" s="320"/>
      <c r="DA118" s="320"/>
      <c r="DB118" s="320"/>
      <c r="DC118" s="320"/>
      <c r="DD118" s="320"/>
      <c r="DE118" s="320"/>
      <c r="DF118" s="320"/>
      <c r="DG118" s="320"/>
      <c r="DH118" s="320"/>
      <c r="DI118" s="320"/>
      <c r="DJ118" s="320"/>
      <c r="DK118" s="320"/>
      <c r="DL118" s="320"/>
      <c r="DM118" s="320"/>
      <c r="DN118" s="320"/>
      <c r="DO118" s="320"/>
      <c r="DP118" s="320"/>
      <c r="DQ118" s="320"/>
      <c r="DR118" s="320"/>
      <c r="DS118" s="320"/>
      <c r="DT118" s="320"/>
      <c r="DU118" s="320"/>
      <c r="DV118" s="320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</row>
    <row r="119">
      <c r="A119" s="170"/>
      <c r="B119" s="170"/>
      <c r="C119" s="170"/>
      <c r="D119" s="170"/>
      <c r="E119" s="171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  <c r="AJ119" s="320"/>
      <c r="AK119" s="320"/>
      <c r="AL119" s="320"/>
      <c r="AM119" s="320"/>
      <c r="AN119" s="320"/>
      <c r="AO119" s="320"/>
      <c r="AP119" s="320"/>
      <c r="AQ119" s="320"/>
      <c r="AR119" s="320"/>
      <c r="AS119" s="320"/>
      <c r="AT119" s="320"/>
      <c r="AU119" s="320"/>
      <c r="AV119" s="320"/>
      <c r="AW119" s="320"/>
      <c r="AX119" s="320"/>
      <c r="AY119" s="320"/>
      <c r="AZ119" s="320"/>
      <c r="BA119" s="320"/>
      <c r="BB119" s="320"/>
      <c r="BC119" s="320"/>
      <c r="BD119" s="320"/>
      <c r="BE119" s="320"/>
      <c r="BF119" s="320"/>
      <c r="BG119" s="320"/>
      <c r="BH119" s="320"/>
      <c r="BI119" s="320"/>
      <c r="BJ119" s="320"/>
      <c r="BK119" s="320"/>
      <c r="BL119" s="320"/>
      <c r="BM119" s="320"/>
      <c r="BN119" s="320"/>
      <c r="BO119" s="320"/>
      <c r="BP119" s="320"/>
      <c r="BQ119" s="320"/>
      <c r="BR119" s="320"/>
      <c r="BS119" s="320"/>
      <c r="BT119" s="320"/>
      <c r="BU119" s="320"/>
      <c r="BV119" s="320"/>
      <c r="BW119" s="320"/>
      <c r="BX119" s="320"/>
      <c r="BY119" s="320"/>
      <c r="BZ119" s="320"/>
      <c r="CA119" s="320"/>
      <c r="CB119" s="320"/>
      <c r="CC119" s="320"/>
      <c r="CD119" s="320"/>
      <c r="CE119" s="320"/>
      <c r="CF119" s="320"/>
      <c r="CG119" s="320"/>
      <c r="CH119" s="320"/>
      <c r="CI119" s="320"/>
      <c r="CJ119" s="320"/>
      <c r="CK119" s="320"/>
      <c r="CL119" s="320"/>
      <c r="CM119" s="320"/>
      <c r="CN119" s="320"/>
      <c r="CO119" s="320"/>
      <c r="CP119" s="320"/>
      <c r="CQ119" s="320"/>
      <c r="CR119" s="320"/>
      <c r="CS119" s="320"/>
      <c r="CT119" s="320"/>
      <c r="CU119" s="320"/>
      <c r="CV119" s="320"/>
      <c r="CW119" s="320"/>
      <c r="CX119" s="320"/>
      <c r="CY119" s="320"/>
      <c r="CZ119" s="320"/>
      <c r="DA119" s="320"/>
      <c r="DB119" s="320"/>
      <c r="DC119" s="320"/>
      <c r="DD119" s="320"/>
      <c r="DE119" s="320"/>
      <c r="DF119" s="320"/>
      <c r="DG119" s="320"/>
      <c r="DH119" s="320"/>
      <c r="DI119" s="320"/>
      <c r="DJ119" s="320"/>
      <c r="DK119" s="320"/>
      <c r="DL119" s="320"/>
      <c r="DM119" s="320"/>
      <c r="DN119" s="320"/>
      <c r="DO119" s="320"/>
      <c r="DP119" s="320"/>
      <c r="DQ119" s="320"/>
      <c r="DR119" s="320"/>
      <c r="DS119" s="320"/>
      <c r="DT119" s="320"/>
      <c r="DU119" s="320"/>
      <c r="DV119" s="320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</row>
    <row r="120">
      <c r="A120" s="170"/>
      <c r="B120" s="170"/>
      <c r="C120" s="170"/>
      <c r="D120" s="170"/>
      <c r="E120" s="171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  <c r="AB120" s="320"/>
      <c r="AC120" s="320"/>
      <c r="AD120" s="320"/>
      <c r="AE120" s="320"/>
      <c r="AF120" s="320"/>
      <c r="AG120" s="320"/>
      <c r="AH120" s="320"/>
      <c r="AI120" s="320"/>
      <c r="AJ120" s="320"/>
      <c r="AK120" s="320"/>
      <c r="AL120" s="320"/>
      <c r="AM120" s="320"/>
      <c r="AN120" s="320"/>
      <c r="AO120" s="320"/>
      <c r="AP120" s="320"/>
      <c r="AQ120" s="320"/>
      <c r="AR120" s="320"/>
      <c r="AS120" s="320"/>
      <c r="AT120" s="320"/>
      <c r="AU120" s="320"/>
      <c r="AV120" s="320"/>
      <c r="AW120" s="320"/>
      <c r="AX120" s="320"/>
      <c r="AY120" s="320"/>
      <c r="AZ120" s="320"/>
      <c r="BA120" s="320"/>
      <c r="BB120" s="320"/>
      <c r="BC120" s="320"/>
      <c r="BD120" s="320"/>
      <c r="BE120" s="320"/>
      <c r="BF120" s="320"/>
      <c r="BG120" s="320"/>
      <c r="BH120" s="320"/>
      <c r="BI120" s="320"/>
      <c r="BJ120" s="320"/>
      <c r="BK120" s="320"/>
      <c r="BL120" s="320"/>
      <c r="BM120" s="320"/>
      <c r="BN120" s="320"/>
      <c r="BO120" s="320"/>
      <c r="BP120" s="320"/>
      <c r="BQ120" s="320"/>
      <c r="BR120" s="320"/>
      <c r="BS120" s="320"/>
      <c r="BT120" s="320"/>
      <c r="BU120" s="320"/>
      <c r="BV120" s="320"/>
      <c r="BW120" s="320"/>
      <c r="BX120" s="320"/>
      <c r="BY120" s="320"/>
      <c r="BZ120" s="320"/>
      <c r="CA120" s="320"/>
      <c r="CB120" s="320"/>
      <c r="CC120" s="320"/>
      <c r="CD120" s="320"/>
      <c r="CE120" s="320"/>
      <c r="CF120" s="320"/>
      <c r="CG120" s="320"/>
      <c r="CH120" s="320"/>
      <c r="CI120" s="320"/>
      <c r="CJ120" s="320"/>
      <c r="CK120" s="320"/>
      <c r="CL120" s="320"/>
      <c r="CM120" s="320"/>
      <c r="CN120" s="320"/>
      <c r="CO120" s="320"/>
      <c r="CP120" s="320"/>
      <c r="CQ120" s="320"/>
      <c r="CR120" s="320"/>
      <c r="CS120" s="320"/>
      <c r="CT120" s="320"/>
      <c r="CU120" s="320"/>
      <c r="CV120" s="320"/>
      <c r="CW120" s="320"/>
      <c r="CX120" s="320"/>
      <c r="CY120" s="320"/>
      <c r="CZ120" s="320"/>
      <c r="DA120" s="320"/>
      <c r="DB120" s="320"/>
      <c r="DC120" s="320"/>
      <c r="DD120" s="320"/>
      <c r="DE120" s="320"/>
      <c r="DF120" s="320"/>
      <c r="DG120" s="320"/>
      <c r="DH120" s="320"/>
      <c r="DI120" s="320"/>
      <c r="DJ120" s="320"/>
      <c r="DK120" s="320"/>
      <c r="DL120" s="320"/>
      <c r="DM120" s="320"/>
      <c r="DN120" s="320"/>
      <c r="DO120" s="320"/>
      <c r="DP120" s="320"/>
      <c r="DQ120" s="320"/>
      <c r="DR120" s="320"/>
      <c r="DS120" s="320"/>
      <c r="DT120" s="320"/>
      <c r="DU120" s="320"/>
      <c r="DV120" s="320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</row>
    <row r="121">
      <c r="A121" s="170"/>
      <c r="B121" s="170"/>
      <c r="C121" s="170"/>
      <c r="D121" s="170"/>
      <c r="E121" s="171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  <c r="AA121" s="320"/>
      <c r="AB121" s="320"/>
      <c r="AC121" s="320"/>
      <c r="AD121" s="320"/>
      <c r="AE121" s="320"/>
      <c r="AF121" s="320"/>
      <c r="AG121" s="320"/>
      <c r="AH121" s="320"/>
      <c r="AI121" s="320"/>
      <c r="AJ121" s="320"/>
      <c r="AK121" s="320"/>
      <c r="AL121" s="320"/>
      <c r="AM121" s="320"/>
      <c r="AN121" s="320"/>
      <c r="AO121" s="320"/>
      <c r="AP121" s="320"/>
      <c r="AQ121" s="320"/>
      <c r="AR121" s="320"/>
      <c r="AS121" s="320"/>
      <c r="AT121" s="320"/>
      <c r="AU121" s="320"/>
      <c r="AV121" s="320"/>
      <c r="AW121" s="320"/>
      <c r="AX121" s="320"/>
      <c r="AY121" s="320"/>
      <c r="AZ121" s="320"/>
      <c r="BA121" s="320"/>
      <c r="BB121" s="320"/>
      <c r="BC121" s="320"/>
      <c r="BD121" s="320"/>
      <c r="BE121" s="320"/>
      <c r="BF121" s="320"/>
      <c r="BG121" s="320"/>
      <c r="BH121" s="320"/>
      <c r="BI121" s="320"/>
      <c r="BJ121" s="320"/>
      <c r="BK121" s="320"/>
      <c r="BL121" s="320"/>
      <c r="BM121" s="320"/>
      <c r="BN121" s="320"/>
      <c r="BO121" s="320"/>
      <c r="BP121" s="320"/>
      <c r="BQ121" s="320"/>
      <c r="BR121" s="320"/>
      <c r="BS121" s="320"/>
      <c r="BT121" s="320"/>
      <c r="BU121" s="320"/>
      <c r="BV121" s="320"/>
      <c r="BW121" s="320"/>
      <c r="BX121" s="320"/>
      <c r="BY121" s="320"/>
      <c r="BZ121" s="320"/>
      <c r="CA121" s="320"/>
      <c r="CB121" s="320"/>
      <c r="CC121" s="320"/>
      <c r="CD121" s="320"/>
      <c r="CE121" s="320"/>
      <c r="CF121" s="320"/>
      <c r="CG121" s="320"/>
      <c r="CH121" s="320"/>
      <c r="CI121" s="320"/>
      <c r="CJ121" s="320"/>
      <c r="CK121" s="320"/>
      <c r="CL121" s="320"/>
      <c r="CM121" s="320"/>
      <c r="CN121" s="320"/>
      <c r="CO121" s="320"/>
      <c r="CP121" s="320"/>
      <c r="CQ121" s="320"/>
      <c r="CR121" s="320"/>
      <c r="CS121" s="320"/>
      <c r="CT121" s="320"/>
      <c r="CU121" s="320"/>
      <c r="CV121" s="320"/>
      <c r="CW121" s="320"/>
      <c r="CX121" s="320"/>
      <c r="CY121" s="320"/>
      <c r="CZ121" s="320"/>
      <c r="DA121" s="320"/>
      <c r="DB121" s="320"/>
      <c r="DC121" s="320"/>
      <c r="DD121" s="320"/>
      <c r="DE121" s="320"/>
      <c r="DF121" s="320"/>
      <c r="DG121" s="320"/>
      <c r="DH121" s="320"/>
      <c r="DI121" s="320"/>
      <c r="DJ121" s="320"/>
      <c r="DK121" s="320"/>
      <c r="DL121" s="320"/>
      <c r="DM121" s="320"/>
      <c r="DN121" s="320"/>
      <c r="DO121" s="320"/>
      <c r="DP121" s="320"/>
      <c r="DQ121" s="320"/>
      <c r="DR121" s="320"/>
      <c r="DS121" s="320"/>
      <c r="DT121" s="320"/>
      <c r="DU121" s="320"/>
      <c r="DV121" s="320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</row>
    <row r="122">
      <c r="A122" s="170"/>
      <c r="B122" s="170"/>
      <c r="C122" s="170"/>
      <c r="D122" s="170"/>
      <c r="E122" s="171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0"/>
      <c r="AT122" s="320"/>
      <c r="AU122" s="320"/>
      <c r="AV122" s="320"/>
      <c r="AW122" s="320"/>
      <c r="AX122" s="320"/>
      <c r="AY122" s="320"/>
      <c r="AZ122" s="320"/>
      <c r="BA122" s="320"/>
      <c r="BB122" s="320"/>
      <c r="BC122" s="320"/>
      <c r="BD122" s="320"/>
      <c r="BE122" s="320"/>
      <c r="BF122" s="320"/>
      <c r="BG122" s="320"/>
      <c r="BH122" s="320"/>
      <c r="BI122" s="320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/>
      <c r="CJ122" s="320"/>
      <c r="CK122" s="320"/>
      <c r="CL122" s="320"/>
      <c r="CM122" s="320"/>
      <c r="CN122" s="320"/>
      <c r="CO122" s="320"/>
      <c r="CP122" s="320"/>
      <c r="CQ122" s="320"/>
      <c r="CR122" s="320"/>
      <c r="CS122" s="320"/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0"/>
      <c r="DD122" s="320"/>
      <c r="DE122" s="320"/>
      <c r="DF122" s="320"/>
      <c r="DG122" s="320"/>
      <c r="DH122" s="320"/>
      <c r="DI122" s="320"/>
      <c r="DJ122" s="320"/>
      <c r="DK122" s="320"/>
      <c r="DL122" s="320"/>
      <c r="DM122" s="320"/>
      <c r="DN122" s="320"/>
      <c r="DO122" s="320"/>
      <c r="DP122" s="320"/>
      <c r="DQ122" s="320"/>
      <c r="DR122" s="320"/>
      <c r="DS122" s="320"/>
      <c r="DT122" s="320"/>
      <c r="DU122" s="320"/>
      <c r="DV122" s="320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</row>
    <row r="123">
      <c r="A123" s="170"/>
      <c r="B123" s="170"/>
      <c r="C123" s="170"/>
      <c r="D123" s="170"/>
      <c r="E123" s="171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  <c r="AA123" s="320"/>
      <c r="AB123" s="320"/>
      <c r="AC123" s="320"/>
      <c r="AD123" s="320"/>
      <c r="AE123" s="320"/>
      <c r="AF123" s="320"/>
      <c r="AG123" s="320"/>
      <c r="AH123" s="320"/>
      <c r="AI123" s="320"/>
      <c r="AJ123" s="320"/>
      <c r="AK123" s="320"/>
      <c r="AL123" s="320"/>
      <c r="AM123" s="320"/>
      <c r="AN123" s="320"/>
      <c r="AO123" s="320"/>
      <c r="AP123" s="320"/>
      <c r="AQ123" s="320"/>
      <c r="AR123" s="320"/>
      <c r="AS123" s="320"/>
      <c r="AT123" s="320"/>
      <c r="AU123" s="320"/>
      <c r="AV123" s="320"/>
      <c r="AW123" s="320"/>
      <c r="AX123" s="320"/>
      <c r="AY123" s="320"/>
      <c r="AZ123" s="320"/>
      <c r="BA123" s="320"/>
      <c r="BB123" s="320"/>
      <c r="BC123" s="320"/>
      <c r="BD123" s="320"/>
      <c r="BE123" s="320"/>
      <c r="BF123" s="320"/>
      <c r="BG123" s="320"/>
      <c r="BH123" s="320"/>
      <c r="BI123" s="320"/>
      <c r="BJ123" s="320"/>
      <c r="BK123" s="320"/>
      <c r="BL123" s="320"/>
      <c r="BM123" s="320"/>
      <c r="BN123" s="320"/>
      <c r="BO123" s="320"/>
      <c r="BP123" s="320"/>
      <c r="BQ123" s="320"/>
      <c r="BR123" s="320"/>
      <c r="BS123" s="320"/>
      <c r="BT123" s="320"/>
      <c r="BU123" s="320"/>
      <c r="BV123" s="320"/>
      <c r="BW123" s="320"/>
      <c r="BX123" s="320"/>
      <c r="BY123" s="320"/>
      <c r="BZ123" s="320"/>
      <c r="CA123" s="320"/>
      <c r="CB123" s="320"/>
      <c r="CC123" s="320"/>
      <c r="CD123" s="320"/>
      <c r="CE123" s="320"/>
      <c r="CF123" s="320"/>
      <c r="CG123" s="320"/>
      <c r="CH123" s="320"/>
      <c r="CI123" s="320"/>
      <c r="CJ123" s="320"/>
      <c r="CK123" s="320"/>
      <c r="CL123" s="320"/>
      <c r="CM123" s="320"/>
      <c r="CN123" s="320"/>
      <c r="CO123" s="320"/>
      <c r="CP123" s="320"/>
      <c r="CQ123" s="320"/>
      <c r="CR123" s="320"/>
      <c r="CS123" s="320"/>
      <c r="CT123" s="320"/>
      <c r="CU123" s="320"/>
      <c r="CV123" s="320"/>
      <c r="CW123" s="320"/>
      <c r="CX123" s="320"/>
      <c r="CY123" s="320"/>
      <c r="CZ123" s="320"/>
      <c r="DA123" s="320"/>
      <c r="DB123" s="320"/>
      <c r="DC123" s="320"/>
      <c r="DD123" s="320"/>
      <c r="DE123" s="320"/>
      <c r="DF123" s="320"/>
      <c r="DG123" s="320"/>
      <c r="DH123" s="320"/>
      <c r="DI123" s="320"/>
      <c r="DJ123" s="320"/>
      <c r="DK123" s="320"/>
      <c r="DL123" s="320"/>
      <c r="DM123" s="320"/>
      <c r="DN123" s="320"/>
      <c r="DO123" s="320"/>
      <c r="DP123" s="320"/>
      <c r="DQ123" s="320"/>
      <c r="DR123" s="320"/>
      <c r="DS123" s="320"/>
      <c r="DT123" s="320"/>
      <c r="DU123" s="320"/>
      <c r="DV123" s="320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</row>
    <row r="124">
      <c r="A124" s="170"/>
      <c r="B124" s="170"/>
      <c r="C124" s="170"/>
      <c r="D124" s="170"/>
      <c r="E124" s="171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  <c r="AA124" s="320"/>
      <c r="AB124" s="320"/>
      <c r="AC124" s="320"/>
      <c r="AD124" s="320"/>
      <c r="AE124" s="320"/>
      <c r="AF124" s="320"/>
      <c r="AG124" s="320"/>
      <c r="AH124" s="320"/>
      <c r="AI124" s="320"/>
      <c r="AJ124" s="320"/>
      <c r="AK124" s="320"/>
      <c r="AL124" s="320"/>
      <c r="AM124" s="320"/>
      <c r="AN124" s="320"/>
      <c r="AO124" s="320"/>
      <c r="AP124" s="320"/>
      <c r="AQ124" s="320"/>
      <c r="AR124" s="320"/>
      <c r="AS124" s="320"/>
      <c r="AT124" s="320"/>
      <c r="AU124" s="320"/>
      <c r="AV124" s="320"/>
      <c r="AW124" s="320"/>
      <c r="AX124" s="320"/>
      <c r="AY124" s="320"/>
      <c r="AZ124" s="320"/>
      <c r="BA124" s="320"/>
      <c r="BB124" s="320"/>
      <c r="BC124" s="320"/>
      <c r="BD124" s="320"/>
      <c r="BE124" s="320"/>
      <c r="BF124" s="320"/>
      <c r="BG124" s="320"/>
      <c r="BH124" s="320"/>
      <c r="BI124" s="320"/>
      <c r="BJ124" s="320"/>
      <c r="BK124" s="320"/>
      <c r="BL124" s="320"/>
      <c r="BM124" s="320"/>
      <c r="BN124" s="320"/>
      <c r="BO124" s="320"/>
      <c r="BP124" s="320"/>
      <c r="BQ124" s="320"/>
      <c r="BR124" s="320"/>
      <c r="BS124" s="320"/>
      <c r="BT124" s="320"/>
      <c r="BU124" s="320"/>
      <c r="BV124" s="320"/>
      <c r="BW124" s="320"/>
      <c r="BX124" s="320"/>
      <c r="BY124" s="320"/>
      <c r="BZ124" s="320"/>
      <c r="CA124" s="320"/>
      <c r="CB124" s="320"/>
      <c r="CC124" s="320"/>
      <c r="CD124" s="320"/>
      <c r="CE124" s="320"/>
      <c r="CF124" s="320"/>
      <c r="CG124" s="320"/>
      <c r="CH124" s="320"/>
      <c r="CI124" s="320"/>
      <c r="CJ124" s="320"/>
      <c r="CK124" s="320"/>
      <c r="CL124" s="320"/>
      <c r="CM124" s="320"/>
      <c r="CN124" s="320"/>
      <c r="CO124" s="320"/>
      <c r="CP124" s="320"/>
      <c r="CQ124" s="320"/>
      <c r="CR124" s="320"/>
      <c r="CS124" s="320"/>
      <c r="CT124" s="320"/>
      <c r="CU124" s="320"/>
      <c r="CV124" s="320"/>
      <c r="CW124" s="320"/>
      <c r="CX124" s="320"/>
      <c r="CY124" s="320"/>
      <c r="CZ124" s="320"/>
      <c r="DA124" s="320"/>
      <c r="DB124" s="320"/>
      <c r="DC124" s="320"/>
      <c r="DD124" s="320"/>
      <c r="DE124" s="320"/>
      <c r="DF124" s="320"/>
      <c r="DG124" s="320"/>
      <c r="DH124" s="320"/>
      <c r="DI124" s="320"/>
      <c r="DJ124" s="320"/>
      <c r="DK124" s="320"/>
      <c r="DL124" s="320"/>
      <c r="DM124" s="320"/>
      <c r="DN124" s="320"/>
      <c r="DO124" s="320"/>
      <c r="DP124" s="320"/>
      <c r="DQ124" s="320"/>
      <c r="DR124" s="320"/>
      <c r="DS124" s="320"/>
      <c r="DT124" s="320"/>
      <c r="DU124" s="320"/>
      <c r="DV124" s="320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</row>
    <row r="125">
      <c r="A125" s="170"/>
      <c r="B125" s="170"/>
      <c r="C125" s="170"/>
      <c r="D125" s="170"/>
      <c r="E125" s="171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0"/>
      <c r="AB125" s="320"/>
      <c r="AC125" s="320"/>
      <c r="AD125" s="320"/>
      <c r="AE125" s="320"/>
      <c r="AF125" s="320"/>
      <c r="AG125" s="320"/>
      <c r="AH125" s="320"/>
      <c r="AI125" s="320"/>
      <c r="AJ125" s="320"/>
      <c r="AK125" s="320"/>
      <c r="AL125" s="320"/>
      <c r="AM125" s="320"/>
      <c r="AN125" s="320"/>
      <c r="AO125" s="320"/>
      <c r="AP125" s="320"/>
      <c r="AQ125" s="320"/>
      <c r="AR125" s="320"/>
      <c r="AS125" s="320"/>
      <c r="AT125" s="320"/>
      <c r="AU125" s="320"/>
      <c r="AV125" s="320"/>
      <c r="AW125" s="320"/>
      <c r="AX125" s="320"/>
      <c r="AY125" s="320"/>
      <c r="AZ125" s="320"/>
      <c r="BA125" s="320"/>
      <c r="BB125" s="320"/>
      <c r="BC125" s="320"/>
      <c r="BD125" s="320"/>
      <c r="BE125" s="320"/>
      <c r="BF125" s="320"/>
      <c r="BG125" s="320"/>
      <c r="BH125" s="320"/>
      <c r="BI125" s="320"/>
      <c r="BJ125" s="320"/>
      <c r="BK125" s="320"/>
      <c r="BL125" s="320"/>
      <c r="BM125" s="320"/>
      <c r="BN125" s="320"/>
      <c r="BO125" s="320"/>
      <c r="BP125" s="320"/>
      <c r="BQ125" s="320"/>
      <c r="BR125" s="320"/>
      <c r="BS125" s="320"/>
      <c r="BT125" s="320"/>
      <c r="BU125" s="320"/>
      <c r="BV125" s="320"/>
      <c r="BW125" s="320"/>
      <c r="BX125" s="320"/>
      <c r="BY125" s="320"/>
      <c r="BZ125" s="320"/>
      <c r="CA125" s="320"/>
      <c r="CB125" s="320"/>
      <c r="CC125" s="320"/>
      <c r="CD125" s="320"/>
      <c r="CE125" s="320"/>
      <c r="CF125" s="320"/>
      <c r="CG125" s="320"/>
      <c r="CH125" s="320"/>
      <c r="CI125" s="320"/>
      <c r="CJ125" s="320"/>
      <c r="CK125" s="320"/>
      <c r="CL125" s="320"/>
      <c r="CM125" s="320"/>
      <c r="CN125" s="320"/>
      <c r="CO125" s="320"/>
      <c r="CP125" s="320"/>
      <c r="CQ125" s="320"/>
      <c r="CR125" s="320"/>
      <c r="CS125" s="320"/>
      <c r="CT125" s="320"/>
      <c r="CU125" s="320"/>
      <c r="CV125" s="320"/>
      <c r="CW125" s="320"/>
      <c r="CX125" s="320"/>
      <c r="CY125" s="320"/>
      <c r="CZ125" s="320"/>
      <c r="DA125" s="320"/>
      <c r="DB125" s="320"/>
      <c r="DC125" s="320"/>
      <c r="DD125" s="320"/>
      <c r="DE125" s="320"/>
      <c r="DF125" s="320"/>
      <c r="DG125" s="320"/>
      <c r="DH125" s="320"/>
      <c r="DI125" s="320"/>
      <c r="DJ125" s="320"/>
      <c r="DK125" s="320"/>
      <c r="DL125" s="320"/>
      <c r="DM125" s="320"/>
      <c r="DN125" s="320"/>
      <c r="DO125" s="320"/>
      <c r="DP125" s="320"/>
      <c r="DQ125" s="320"/>
      <c r="DR125" s="320"/>
      <c r="DS125" s="320"/>
      <c r="DT125" s="320"/>
      <c r="DU125" s="320"/>
      <c r="DV125" s="320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</row>
    <row r="126">
      <c r="A126" s="170"/>
      <c r="B126" s="170"/>
      <c r="C126" s="170"/>
      <c r="D126" s="170"/>
      <c r="E126" s="171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  <c r="AB126" s="320"/>
      <c r="AC126" s="320"/>
      <c r="AD126" s="320"/>
      <c r="AE126" s="320"/>
      <c r="AF126" s="320"/>
      <c r="AG126" s="320"/>
      <c r="AH126" s="320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20"/>
      <c r="BC126" s="320"/>
      <c r="BD126" s="320"/>
      <c r="BE126" s="320"/>
      <c r="BF126" s="320"/>
      <c r="BG126" s="320"/>
      <c r="BH126" s="320"/>
      <c r="BI126" s="320"/>
      <c r="BJ126" s="320"/>
      <c r="BK126" s="320"/>
      <c r="BL126" s="320"/>
      <c r="BM126" s="320"/>
      <c r="BN126" s="320"/>
      <c r="BO126" s="320"/>
      <c r="BP126" s="320"/>
      <c r="BQ126" s="320"/>
      <c r="BR126" s="320"/>
      <c r="BS126" s="320"/>
      <c r="BT126" s="320"/>
      <c r="BU126" s="320"/>
      <c r="BV126" s="320"/>
      <c r="BW126" s="320"/>
      <c r="BX126" s="320"/>
      <c r="BY126" s="320"/>
      <c r="BZ126" s="320"/>
      <c r="CA126" s="320"/>
      <c r="CB126" s="320"/>
      <c r="CC126" s="320"/>
      <c r="CD126" s="320"/>
      <c r="CE126" s="320"/>
      <c r="CF126" s="320"/>
      <c r="CG126" s="320"/>
      <c r="CH126" s="320"/>
      <c r="CI126" s="320"/>
      <c r="CJ126" s="320"/>
      <c r="CK126" s="320"/>
      <c r="CL126" s="320"/>
      <c r="CM126" s="320"/>
      <c r="CN126" s="320"/>
      <c r="CO126" s="320"/>
      <c r="CP126" s="320"/>
      <c r="CQ126" s="320"/>
      <c r="CR126" s="320"/>
      <c r="CS126" s="320"/>
      <c r="CT126" s="320"/>
      <c r="CU126" s="320"/>
      <c r="CV126" s="320"/>
      <c r="CW126" s="320"/>
      <c r="CX126" s="320"/>
      <c r="CY126" s="320"/>
      <c r="CZ126" s="320"/>
      <c r="DA126" s="320"/>
      <c r="DB126" s="320"/>
      <c r="DC126" s="320"/>
      <c r="DD126" s="320"/>
      <c r="DE126" s="320"/>
      <c r="DF126" s="320"/>
      <c r="DG126" s="320"/>
      <c r="DH126" s="320"/>
      <c r="DI126" s="320"/>
      <c r="DJ126" s="320"/>
      <c r="DK126" s="320"/>
      <c r="DL126" s="320"/>
      <c r="DM126" s="320"/>
      <c r="DN126" s="320"/>
      <c r="DO126" s="320"/>
      <c r="DP126" s="320"/>
      <c r="DQ126" s="320"/>
      <c r="DR126" s="320"/>
      <c r="DS126" s="320"/>
      <c r="DT126" s="320"/>
      <c r="DU126" s="320"/>
      <c r="DV126" s="320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</row>
    <row r="127">
      <c r="A127" s="170"/>
      <c r="B127" s="170"/>
      <c r="C127" s="170"/>
      <c r="D127" s="170"/>
      <c r="E127" s="171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  <c r="AB127" s="320"/>
      <c r="AC127" s="320"/>
      <c r="AD127" s="320"/>
      <c r="AE127" s="320"/>
      <c r="AF127" s="320"/>
      <c r="AG127" s="320"/>
      <c r="AH127" s="320"/>
      <c r="AI127" s="320"/>
      <c r="AJ127" s="320"/>
      <c r="AK127" s="320"/>
      <c r="AL127" s="320"/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320"/>
      <c r="BG127" s="320"/>
      <c r="BH127" s="320"/>
      <c r="BI127" s="320"/>
      <c r="BJ127" s="320"/>
      <c r="BK127" s="320"/>
      <c r="BL127" s="320"/>
      <c r="BM127" s="320"/>
      <c r="BN127" s="320"/>
      <c r="BO127" s="320"/>
      <c r="BP127" s="320"/>
      <c r="BQ127" s="320"/>
      <c r="BR127" s="320"/>
      <c r="BS127" s="320"/>
      <c r="BT127" s="320"/>
      <c r="BU127" s="320"/>
      <c r="BV127" s="320"/>
      <c r="BW127" s="320"/>
      <c r="BX127" s="320"/>
      <c r="BY127" s="320"/>
      <c r="BZ127" s="320"/>
      <c r="CA127" s="320"/>
      <c r="CB127" s="320"/>
      <c r="CC127" s="320"/>
      <c r="CD127" s="320"/>
      <c r="CE127" s="320"/>
      <c r="CF127" s="320"/>
      <c r="CG127" s="320"/>
      <c r="CH127" s="320"/>
      <c r="CI127" s="320"/>
      <c r="CJ127" s="320"/>
      <c r="CK127" s="320"/>
      <c r="CL127" s="320"/>
      <c r="CM127" s="320"/>
      <c r="CN127" s="320"/>
      <c r="CO127" s="320"/>
      <c r="CP127" s="320"/>
      <c r="CQ127" s="320"/>
      <c r="CR127" s="320"/>
      <c r="CS127" s="320"/>
      <c r="CT127" s="320"/>
      <c r="CU127" s="320"/>
      <c r="CV127" s="320"/>
      <c r="CW127" s="320"/>
      <c r="CX127" s="320"/>
      <c r="CY127" s="320"/>
      <c r="CZ127" s="320"/>
      <c r="DA127" s="320"/>
      <c r="DB127" s="320"/>
      <c r="DC127" s="320"/>
      <c r="DD127" s="320"/>
      <c r="DE127" s="320"/>
      <c r="DF127" s="320"/>
      <c r="DG127" s="320"/>
      <c r="DH127" s="320"/>
      <c r="DI127" s="320"/>
      <c r="DJ127" s="320"/>
      <c r="DK127" s="320"/>
      <c r="DL127" s="320"/>
      <c r="DM127" s="320"/>
      <c r="DN127" s="320"/>
      <c r="DO127" s="320"/>
      <c r="DP127" s="320"/>
      <c r="DQ127" s="320"/>
      <c r="DR127" s="320"/>
      <c r="DS127" s="320"/>
      <c r="DT127" s="320"/>
      <c r="DU127" s="320"/>
      <c r="DV127" s="320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</row>
    <row r="128">
      <c r="A128" s="170"/>
      <c r="B128" s="170"/>
      <c r="C128" s="170"/>
      <c r="D128" s="170"/>
      <c r="E128" s="171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0"/>
      <c r="AD128" s="320"/>
      <c r="AE128" s="320"/>
      <c r="AF128" s="320"/>
      <c r="AG128" s="320"/>
      <c r="AH128" s="320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  <c r="AS128" s="320"/>
      <c r="AT128" s="320"/>
      <c r="AU128" s="320"/>
      <c r="AV128" s="320"/>
      <c r="AW128" s="320"/>
      <c r="AX128" s="320"/>
      <c r="AY128" s="320"/>
      <c r="AZ128" s="320"/>
      <c r="BA128" s="320"/>
      <c r="BB128" s="320"/>
      <c r="BC128" s="320"/>
      <c r="BD128" s="320"/>
      <c r="BE128" s="320"/>
      <c r="BF128" s="320"/>
      <c r="BG128" s="320"/>
      <c r="BH128" s="320"/>
      <c r="BI128" s="320"/>
      <c r="BJ128" s="320"/>
      <c r="BK128" s="320"/>
      <c r="BL128" s="320"/>
      <c r="BM128" s="320"/>
      <c r="BN128" s="320"/>
      <c r="BO128" s="320"/>
      <c r="BP128" s="320"/>
      <c r="BQ128" s="320"/>
      <c r="BR128" s="320"/>
      <c r="BS128" s="320"/>
      <c r="BT128" s="320"/>
      <c r="BU128" s="320"/>
      <c r="BV128" s="320"/>
      <c r="BW128" s="320"/>
      <c r="BX128" s="320"/>
      <c r="BY128" s="320"/>
      <c r="BZ128" s="320"/>
      <c r="CA128" s="320"/>
      <c r="CB128" s="320"/>
      <c r="CC128" s="320"/>
      <c r="CD128" s="320"/>
      <c r="CE128" s="320"/>
      <c r="CF128" s="320"/>
      <c r="CG128" s="320"/>
      <c r="CH128" s="320"/>
      <c r="CI128" s="320"/>
      <c r="CJ128" s="320"/>
      <c r="CK128" s="320"/>
      <c r="CL128" s="320"/>
      <c r="CM128" s="320"/>
      <c r="CN128" s="320"/>
      <c r="CO128" s="320"/>
      <c r="CP128" s="320"/>
      <c r="CQ128" s="320"/>
      <c r="CR128" s="320"/>
      <c r="CS128" s="320"/>
      <c r="CT128" s="320"/>
      <c r="CU128" s="320"/>
      <c r="CV128" s="320"/>
      <c r="CW128" s="320"/>
      <c r="CX128" s="320"/>
      <c r="CY128" s="320"/>
      <c r="CZ128" s="320"/>
      <c r="DA128" s="320"/>
      <c r="DB128" s="320"/>
      <c r="DC128" s="320"/>
      <c r="DD128" s="320"/>
      <c r="DE128" s="320"/>
      <c r="DF128" s="320"/>
      <c r="DG128" s="320"/>
      <c r="DH128" s="320"/>
      <c r="DI128" s="320"/>
      <c r="DJ128" s="320"/>
      <c r="DK128" s="320"/>
      <c r="DL128" s="320"/>
      <c r="DM128" s="320"/>
      <c r="DN128" s="320"/>
      <c r="DO128" s="320"/>
      <c r="DP128" s="320"/>
      <c r="DQ128" s="320"/>
      <c r="DR128" s="320"/>
      <c r="DS128" s="320"/>
      <c r="DT128" s="320"/>
      <c r="DU128" s="320"/>
      <c r="DV128" s="320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</row>
    <row r="129">
      <c r="A129" s="170"/>
      <c r="B129" s="170"/>
      <c r="C129" s="170"/>
      <c r="D129" s="170"/>
      <c r="E129" s="171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  <c r="AB129" s="320"/>
      <c r="AC129" s="320"/>
      <c r="AD129" s="320"/>
      <c r="AE129" s="320"/>
      <c r="AF129" s="320"/>
      <c r="AG129" s="320"/>
      <c r="AH129" s="320"/>
      <c r="AI129" s="320"/>
      <c r="AJ129" s="320"/>
      <c r="AK129" s="320"/>
      <c r="AL129" s="320"/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20"/>
      <c r="BC129" s="320"/>
      <c r="BD129" s="320"/>
      <c r="BE129" s="320"/>
      <c r="BF129" s="320"/>
      <c r="BG129" s="320"/>
      <c r="BH129" s="320"/>
      <c r="BI129" s="320"/>
      <c r="BJ129" s="320"/>
      <c r="BK129" s="320"/>
      <c r="BL129" s="320"/>
      <c r="BM129" s="320"/>
      <c r="BN129" s="320"/>
      <c r="BO129" s="320"/>
      <c r="BP129" s="320"/>
      <c r="BQ129" s="320"/>
      <c r="BR129" s="320"/>
      <c r="BS129" s="320"/>
      <c r="BT129" s="320"/>
      <c r="BU129" s="320"/>
      <c r="BV129" s="320"/>
      <c r="BW129" s="320"/>
      <c r="BX129" s="320"/>
      <c r="BY129" s="320"/>
      <c r="BZ129" s="320"/>
      <c r="CA129" s="320"/>
      <c r="CB129" s="320"/>
      <c r="CC129" s="320"/>
      <c r="CD129" s="320"/>
      <c r="CE129" s="320"/>
      <c r="CF129" s="320"/>
      <c r="CG129" s="320"/>
      <c r="CH129" s="320"/>
      <c r="CI129" s="320"/>
      <c r="CJ129" s="320"/>
      <c r="CK129" s="320"/>
      <c r="CL129" s="320"/>
      <c r="CM129" s="320"/>
      <c r="CN129" s="320"/>
      <c r="CO129" s="320"/>
      <c r="CP129" s="320"/>
      <c r="CQ129" s="320"/>
      <c r="CR129" s="320"/>
      <c r="CS129" s="320"/>
      <c r="CT129" s="320"/>
      <c r="CU129" s="320"/>
      <c r="CV129" s="320"/>
      <c r="CW129" s="320"/>
      <c r="CX129" s="320"/>
      <c r="CY129" s="320"/>
      <c r="CZ129" s="320"/>
      <c r="DA129" s="320"/>
      <c r="DB129" s="320"/>
      <c r="DC129" s="320"/>
      <c r="DD129" s="320"/>
      <c r="DE129" s="320"/>
      <c r="DF129" s="320"/>
      <c r="DG129" s="320"/>
      <c r="DH129" s="320"/>
      <c r="DI129" s="320"/>
      <c r="DJ129" s="320"/>
      <c r="DK129" s="320"/>
      <c r="DL129" s="320"/>
      <c r="DM129" s="320"/>
      <c r="DN129" s="320"/>
      <c r="DO129" s="320"/>
      <c r="DP129" s="320"/>
      <c r="DQ129" s="320"/>
      <c r="DR129" s="320"/>
      <c r="DS129" s="320"/>
      <c r="DT129" s="320"/>
      <c r="DU129" s="320"/>
      <c r="DV129" s="320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</row>
    <row r="130">
      <c r="A130" s="170"/>
      <c r="B130" s="170"/>
      <c r="C130" s="170"/>
      <c r="D130" s="170"/>
      <c r="E130" s="171"/>
      <c r="F130" s="320"/>
      <c r="G130" s="320"/>
      <c r="H130" s="320"/>
      <c r="I130" s="320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  <c r="AB130" s="320"/>
      <c r="AC130" s="320"/>
      <c r="AD130" s="320"/>
      <c r="AE130" s="320"/>
      <c r="AF130" s="320"/>
      <c r="AG130" s="320"/>
      <c r="AH130" s="320"/>
      <c r="AI130" s="320"/>
      <c r="AJ130" s="320"/>
      <c r="AK130" s="320"/>
      <c r="AL130" s="320"/>
      <c r="AM130" s="320"/>
      <c r="AN130" s="320"/>
      <c r="AO130" s="320"/>
      <c r="AP130" s="320"/>
      <c r="AQ130" s="320"/>
      <c r="AR130" s="320"/>
      <c r="AS130" s="320"/>
      <c r="AT130" s="320"/>
      <c r="AU130" s="320"/>
      <c r="AV130" s="320"/>
      <c r="AW130" s="320"/>
      <c r="AX130" s="320"/>
      <c r="AY130" s="320"/>
      <c r="AZ130" s="320"/>
      <c r="BA130" s="320"/>
      <c r="BB130" s="320"/>
      <c r="BC130" s="320"/>
      <c r="BD130" s="320"/>
      <c r="BE130" s="320"/>
      <c r="BF130" s="320"/>
      <c r="BG130" s="320"/>
      <c r="BH130" s="320"/>
      <c r="BI130" s="320"/>
      <c r="BJ130" s="320"/>
      <c r="BK130" s="320"/>
      <c r="BL130" s="320"/>
      <c r="BM130" s="320"/>
      <c r="BN130" s="320"/>
      <c r="BO130" s="320"/>
      <c r="BP130" s="320"/>
      <c r="BQ130" s="320"/>
      <c r="BR130" s="320"/>
      <c r="BS130" s="320"/>
      <c r="BT130" s="320"/>
      <c r="BU130" s="320"/>
      <c r="BV130" s="320"/>
      <c r="BW130" s="320"/>
      <c r="BX130" s="320"/>
      <c r="BY130" s="320"/>
      <c r="BZ130" s="320"/>
      <c r="CA130" s="320"/>
      <c r="CB130" s="320"/>
      <c r="CC130" s="320"/>
      <c r="CD130" s="320"/>
      <c r="CE130" s="320"/>
      <c r="CF130" s="320"/>
      <c r="CG130" s="320"/>
      <c r="CH130" s="320"/>
      <c r="CI130" s="320"/>
      <c r="CJ130" s="320"/>
      <c r="CK130" s="320"/>
      <c r="CL130" s="320"/>
      <c r="CM130" s="320"/>
      <c r="CN130" s="320"/>
      <c r="CO130" s="320"/>
      <c r="CP130" s="320"/>
      <c r="CQ130" s="320"/>
      <c r="CR130" s="320"/>
      <c r="CS130" s="320"/>
      <c r="CT130" s="320"/>
      <c r="CU130" s="320"/>
      <c r="CV130" s="320"/>
      <c r="CW130" s="320"/>
      <c r="CX130" s="320"/>
      <c r="CY130" s="320"/>
      <c r="CZ130" s="320"/>
      <c r="DA130" s="320"/>
      <c r="DB130" s="320"/>
      <c r="DC130" s="320"/>
      <c r="DD130" s="320"/>
      <c r="DE130" s="320"/>
      <c r="DF130" s="320"/>
      <c r="DG130" s="320"/>
      <c r="DH130" s="320"/>
      <c r="DI130" s="320"/>
      <c r="DJ130" s="320"/>
      <c r="DK130" s="320"/>
      <c r="DL130" s="320"/>
      <c r="DM130" s="320"/>
      <c r="DN130" s="320"/>
      <c r="DO130" s="320"/>
      <c r="DP130" s="320"/>
      <c r="DQ130" s="320"/>
      <c r="DR130" s="320"/>
      <c r="DS130" s="320"/>
      <c r="DT130" s="320"/>
      <c r="DU130" s="320"/>
      <c r="DV130" s="320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</row>
    <row r="131">
      <c r="A131" s="170"/>
      <c r="B131" s="170"/>
      <c r="C131" s="170"/>
      <c r="D131" s="170"/>
      <c r="E131" s="171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  <c r="AA131" s="320"/>
      <c r="AB131" s="320"/>
      <c r="AC131" s="320"/>
      <c r="AD131" s="320"/>
      <c r="AE131" s="320"/>
      <c r="AF131" s="320"/>
      <c r="AG131" s="320"/>
      <c r="AH131" s="320"/>
      <c r="AI131" s="320"/>
      <c r="AJ131" s="320"/>
      <c r="AK131" s="320"/>
      <c r="AL131" s="320"/>
      <c r="AM131" s="320"/>
      <c r="AN131" s="320"/>
      <c r="AO131" s="320"/>
      <c r="AP131" s="320"/>
      <c r="AQ131" s="320"/>
      <c r="AR131" s="320"/>
      <c r="AS131" s="320"/>
      <c r="AT131" s="320"/>
      <c r="AU131" s="320"/>
      <c r="AV131" s="320"/>
      <c r="AW131" s="320"/>
      <c r="AX131" s="320"/>
      <c r="AY131" s="320"/>
      <c r="AZ131" s="320"/>
      <c r="BA131" s="320"/>
      <c r="BB131" s="320"/>
      <c r="BC131" s="320"/>
      <c r="BD131" s="320"/>
      <c r="BE131" s="320"/>
      <c r="BF131" s="320"/>
      <c r="BG131" s="320"/>
      <c r="BH131" s="320"/>
      <c r="BI131" s="320"/>
      <c r="BJ131" s="320"/>
      <c r="BK131" s="320"/>
      <c r="BL131" s="320"/>
      <c r="BM131" s="320"/>
      <c r="BN131" s="320"/>
      <c r="BO131" s="320"/>
      <c r="BP131" s="320"/>
      <c r="BQ131" s="320"/>
      <c r="BR131" s="320"/>
      <c r="BS131" s="320"/>
      <c r="BT131" s="320"/>
      <c r="BU131" s="320"/>
      <c r="BV131" s="320"/>
      <c r="BW131" s="320"/>
      <c r="BX131" s="320"/>
      <c r="BY131" s="320"/>
      <c r="BZ131" s="320"/>
      <c r="CA131" s="320"/>
      <c r="CB131" s="320"/>
      <c r="CC131" s="320"/>
      <c r="CD131" s="320"/>
      <c r="CE131" s="320"/>
      <c r="CF131" s="320"/>
      <c r="CG131" s="320"/>
      <c r="CH131" s="320"/>
      <c r="CI131" s="320"/>
      <c r="CJ131" s="320"/>
      <c r="CK131" s="320"/>
      <c r="CL131" s="320"/>
      <c r="CM131" s="320"/>
      <c r="CN131" s="320"/>
      <c r="CO131" s="320"/>
      <c r="CP131" s="320"/>
      <c r="CQ131" s="320"/>
      <c r="CR131" s="320"/>
      <c r="CS131" s="320"/>
      <c r="CT131" s="320"/>
      <c r="CU131" s="320"/>
      <c r="CV131" s="320"/>
      <c r="CW131" s="320"/>
      <c r="CX131" s="320"/>
      <c r="CY131" s="320"/>
      <c r="CZ131" s="320"/>
      <c r="DA131" s="320"/>
      <c r="DB131" s="320"/>
      <c r="DC131" s="320"/>
      <c r="DD131" s="320"/>
      <c r="DE131" s="320"/>
      <c r="DF131" s="320"/>
      <c r="DG131" s="320"/>
      <c r="DH131" s="320"/>
      <c r="DI131" s="320"/>
      <c r="DJ131" s="320"/>
      <c r="DK131" s="320"/>
      <c r="DL131" s="320"/>
      <c r="DM131" s="320"/>
      <c r="DN131" s="320"/>
      <c r="DO131" s="320"/>
      <c r="DP131" s="320"/>
      <c r="DQ131" s="320"/>
      <c r="DR131" s="320"/>
      <c r="DS131" s="320"/>
      <c r="DT131" s="320"/>
      <c r="DU131" s="320"/>
      <c r="DV131" s="320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</row>
    <row r="132">
      <c r="A132" s="170"/>
      <c r="B132" s="170"/>
      <c r="C132" s="170"/>
      <c r="D132" s="170"/>
      <c r="E132" s="171"/>
      <c r="F132" s="320"/>
      <c r="G132" s="320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0"/>
      <c r="AH132" s="320"/>
      <c r="AI132" s="320"/>
      <c r="AJ132" s="320"/>
      <c r="AK132" s="320"/>
      <c r="AL132" s="320"/>
      <c r="AM132" s="320"/>
      <c r="AN132" s="320"/>
      <c r="AO132" s="320"/>
      <c r="AP132" s="320"/>
      <c r="AQ132" s="320"/>
      <c r="AR132" s="320"/>
      <c r="AS132" s="320"/>
      <c r="AT132" s="320"/>
      <c r="AU132" s="320"/>
      <c r="AV132" s="320"/>
      <c r="AW132" s="320"/>
      <c r="AX132" s="320"/>
      <c r="AY132" s="320"/>
      <c r="AZ132" s="320"/>
      <c r="BA132" s="320"/>
      <c r="BB132" s="320"/>
      <c r="BC132" s="320"/>
      <c r="BD132" s="320"/>
      <c r="BE132" s="320"/>
      <c r="BF132" s="320"/>
      <c r="BG132" s="320"/>
      <c r="BH132" s="320"/>
      <c r="BI132" s="320"/>
      <c r="BJ132" s="320"/>
      <c r="BK132" s="320"/>
      <c r="BL132" s="320"/>
      <c r="BM132" s="320"/>
      <c r="BN132" s="320"/>
      <c r="BO132" s="320"/>
      <c r="BP132" s="320"/>
      <c r="BQ132" s="320"/>
      <c r="BR132" s="320"/>
      <c r="BS132" s="320"/>
      <c r="BT132" s="320"/>
      <c r="BU132" s="320"/>
      <c r="BV132" s="320"/>
      <c r="BW132" s="320"/>
      <c r="BX132" s="320"/>
      <c r="BY132" s="320"/>
      <c r="BZ132" s="320"/>
      <c r="CA132" s="320"/>
      <c r="CB132" s="320"/>
      <c r="CC132" s="320"/>
      <c r="CD132" s="320"/>
      <c r="CE132" s="320"/>
      <c r="CF132" s="320"/>
      <c r="CG132" s="320"/>
      <c r="CH132" s="320"/>
      <c r="CI132" s="320"/>
      <c r="CJ132" s="320"/>
      <c r="CK132" s="320"/>
      <c r="CL132" s="320"/>
      <c r="CM132" s="320"/>
      <c r="CN132" s="320"/>
      <c r="CO132" s="320"/>
      <c r="CP132" s="320"/>
      <c r="CQ132" s="320"/>
      <c r="CR132" s="320"/>
      <c r="CS132" s="320"/>
      <c r="CT132" s="320"/>
      <c r="CU132" s="320"/>
      <c r="CV132" s="320"/>
      <c r="CW132" s="320"/>
      <c r="CX132" s="320"/>
      <c r="CY132" s="320"/>
      <c r="CZ132" s="320"/>
      <c r="DA132" s="320"/>
      <c r="DB132" s="320"/>
      <c r="DC132" s="320"/>
      <c r="DD132" s="320"/>
      <c r="DE132" s="320"/>
      <c r="DF132" s="320"/>
      <c r="DG132" s="320"/>
      <c r="DH132" s="320"/>
      <c r="DI132" s="320"/>
      <c r="DJ132" s="320"/>
      <c r="DK132" s="320"/>
      <c r="DL132" s="320"/>
      <c r="DM132" s="320"/>
      <c r="DN132" s="320"/>
      <c r="DO132" s="320"/>
      <c r="DP132" s="320"/>
      <c r="DQ132" s="320"/>
      <c r="DR132" s="320"/>
      <c r="DS132" s="320"/>
      <c r="DT132" s="320"/>
      <c r="DU132" s="320"/>
      <c r="DV132" s="320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</row>
    <row r="133">
      <c r="A133" s="170"/>
      <c r="B133" s="170"/>
      <c r="C133" s="170"/>
      <c r="D133" s="170"/>
      <c r="E133" s="171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320"/>
      <c r="AG133" s="320"/>
      <c r="AH133" s="320"/>
      <c r="AI133" s="320"/>
      <c r="AJ133" s="320"/>
      <c r="AK133" s="320"/>
      <c r="AL133" s="320"/>
      <c r="AM133" s="320"/>
      <c r="AN133" s="320"/>
      <c r="AO133" s="320"/>
      <c r="AP133" s="320"/>
      <c r="AQ133" s="320"/>
      <c r="AR133" s="320"/>
      <c r="AS133" s="320"/>
      <c r="AT133" s="320"/>
      <c r="AU133" s="320"/>
      <c r="AV133" s="320"/>
      <c r="AW133" s="320"/>
      <c r="AX133" s="320"/>
      <c r="AY133" s="320"/>
      <c r="AZ133" s="320"/>
      <c r="BA133" s="320"/>
      <c r="BB133" s="320"/>
      <c r="BC133" s="320"/>
      <c r="BD133" s="320"/>
      <c r="BE133" s="320"/>
      <c r="BF133" s="320"/>
      <c r="BG133" s="320"/>
      <c r="BH133" s="320"/>
      <c r="BI133" s="320"/>
      <c r="BJ133" s="320"/>
      <c r="BK133" s="320"/>
      <c r="BL133" s="320"/>
      <c r="BM133" s="320"/>
      <c r="BN133" s="320"/>
      <c r="BO133" s="320"/>
      <c r="BP133" s="320"/>
      <c r="BQ133" s="320"/>
      <c r="BR133" s="320"/>
      <c r="BS133" s="320"/>
      <c r="BT133" s="320"/>
      <c r="BU133" s="320"/>
      <c r="BV133" s="320"/>
      <c r="BW133" s="320"/>
      <c r="BX133" s="320"/>
      <c r="BY133" s="320"/>
      <c r="BZ133" s="320"/>
      <c r="CA133" s="320"/>
      <c r="CB133" s="320"/>
      <c r="CC133" s="320"/>
      <c r="CD133" s="320"/>
      <c r="CE133" s="320"/>
      <c r="CF133" s="320"/>
      <c r="CG133" s="320"/>
      <c r="CH133" s="320"/>
      <c r="CI133" s="320"/>
      <c r="CJ133" s="320"/>
      <c r="CK133" s="320"/>
      <c r="CL133" s="320"/>
      <c r="CM133" s="320"/>
      <c r="CN133" s="320"/>
      <c r="CO133" s="320"/>
      <c r="CP133" s="320"/>
      <c r="CQ133" s="320"/>
      <c r="CR133" s="320"/>
      <c r="CS133" s="320"/>
      <c r="CT133" s="320"/>
      <c r="CU133" s="320"/>
      <c r="CV133" s="320"/>
      <c r="CW133" s="320"/>
      <c r="CX133" s="320"/>
      <c r="CY133" s="320"/>
      <c r="CZ133" s="320"/>
      <c r="DA133" s="320"/>
      <c r="DB133" s="320"/>
      <c r="DC133" s="320"/>
      <c r="DD133" s="320"/>
      <c r="DE133" s="320"/>
      <c r="DF133" s="320"/>
      <c r="DG133" s="320"/>
      <c r="DH133" s="320"/>
      <c r="DI133" s="320"/>
      <c r="DJ133" s="320"/>
      <c r="DK133" s="320"/>
      <c r="DL133" s="320"/>
      <c r="DM133" s="320"/>
      <c r="DN133" s="320"/>
      <c r="DO133" s="320"/>
      <c r="DP133" s="320"/>
      <c r="DQ133" s="320"/>
      <c r="DR133" s="320"/>
      <c r="DS133" s="320"/>
      <c r="DT133" s="320"/>
      <c r="DU133" s="320"/>
      <c r="DV133" s="320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</row>
    <row r="134">
      <c r="A134" s="170"/>
      <c r="B134" s="170"/>
      <c r="C134" s="170"/>
      <c r="D134" s="170"/>
      <c r="E134" s="171"/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/>
      <c r="AF134" s="320"/>
      <c r="AG134" s="320"/>
      <c r="AH134" s="320"/>
      <c r="AI134" s="320"/>
      <c r="AJ134" s="320"/>
      <c r="AK134" s="320"/>
      <c r="AL134" s="320"/>
      <c r="AM134" s="320"/>
      <c r="AN134" s="320"/>
      <c r="AO134" s="320"/>
      <c r="AP134" s="320"/>
      <c r="AQ134" s="320"/>
      <c r="AR134" s="320"/>
      <c r="AS134" s="320"/>
      <c r="AT134" s="320"/>
      <c r="AU134" s="320"/>
      <c r="AV134" s="320"/>
      <c r="AW134" s="320"/>
      <c r="AX134" s="320"/>
      <c r="AY134" s="320"/>
      <c r="AZ134" s="320"/>
      <c r="BA134" s="320"/>
      <c r="BB134" s="320"/>
      <c r="BC134" s="320"/>
      <c r="BD134" s="320"/>
      <c r="BE134" s="320"/>
      <c r="BF134" s="320"/>
      <c r="BG134" s="320"/>
      <c r="BH134" s="320"/>
      <c r="BI134" s="320"/>
      <c r="BJ134" s="320"/>
      <c r="BK134" s="320"/>
      <c r="BL134" s="320"/>
      <c r="BM134" s="320"/>
      <c r="BN134" s="320"/>
      <c r="BO134" s="320"/>
      <c r="BP134" s="320"/>
      <c r="BQ134" s="320"/>
      <c r="BR134" s="320"/>
      <c r="BS134" s="320"/>
      <c r="BT134" s="320"/>
      <c r="BU134" s="320"/>
      <c r="BV134" s="320"/>
      <c r="BW134" s="320"/>
      <c r="BX134" s="320"/>
      <c r="BY134" s="320"/>
      <c r="BZ134" s="320"/>
      <c r="CA134" s="320"/>
      <c r="CB134" s="320"/>
      <c r="CC134" s="320"/>
      <c r="CD134" s="320"/>
      <c r="CE134" s="320"/>
      <c r="CF134" s="320"/>
      <c r="CG134" s="320"/>
      <c r="CH134" s="320"/>
      <c r="CI134" s="320"/>
      <c r="CJ134" s="320"/>
      <c r="CK134" s="320"/>
      <c r="CL134" s="320"/>
      <c r="CM134" s="320"/>
      <c r="CN134" s="320"/>
      <c r="CO134" s="320"/>
      <c r="CP134" s="320"/>
      <c r="CQ134" s="320"/>
      <c r="CR134" s="320"/>
      <c r="CS134" s="320"/>
      <c r="CT134" s="320"/>
      <c r="CU134" s="320"/>
      <c r="CV134" s="320"/>
      <c r="CW134" s="320"/>
      <c r="CX134" s="320"/>
      <c r="CY134" s="320"/>
      <c r="CZ134" s="320"/>
      <c r="DA134" s="320"/>
      <c r="DB134" s="320"/>
      <c r="DC134" s="320"/>
      <c r="DD134" s="320"/>
      <c r="DE134" s="320"/>
      <c r="DF134" s="320"/>
      <c r="DG134" s="320"/>
      <c r="DH134" s="320"/>
      <c r="DI134" s="320"/>
      <c r="DJ134" s="320"/>
      <c r="DK134" s="320"/>
      <c r="DL134" s="320"/>
      <c r="DM134" s="320"/>
      <c r="DN134" s="320"/>
      <c r="DO134" s="320"/>
      <c r="DP134" s="320"/>
      <c r="DQ134" s="320"/>
      <c r="DR134" s="320"/>
      <c r="DS134" s="320"/>
      <c r="DT134" s="320"/>
      <c r="DU134" s="320"/>
      <c r="DV134" s="320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</row>
    <row r="135">
      <c r="A135" s="170"/>
      <c r="B135" s="170"/>
      <c r="C135" s="170"/>
      <c r="D135" s="170"/>
      <c r="E135" s="171"/>
      <c r="F135" s="320"/>
      <c r="G135" s="320"/>
      <c r="H135" s="320"/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  <c r="Y135" s="320"/>
      <c r="Z135" s="320"/>
      <c r="AA135" s="320"/>
      <c r="AB135" s="320"/>
      <c r="AC135" s="320"/>
      <c r="AD135" s="320"/>
      <c r="AE135" s="320"/>
      <c r="AF135" s="320"/>
      <c r="AG135" s="320"/>
      <c r="AH135" s="320"/>
      <c r="AI135" s="320"/>
      <c r="AJ135" s="320"/>
      <c r="AK135" s="320"/>
      <c r="AL135" s="320"/>
      <c r="AM135" s="320"/>
      <c r="AN135" s="320"/>
      <c r="AO135" s="320"/>
      <c r="AP135" s="320"/>
      <c r="AQ135" s="320"/>
      <c r="AR135" s="320"/>
      <c r="AS135" s="320"/>
      <c r="AT135" s="320"/>
      <c r="AU135" s="320"/>
      <c r="AV135" s="320"/>
      <c r="AW135" s="320"/>
      <c r="AX135" s="320"/>
      <c r="AY135" s="320"/>
      <c r="AZ135" s="320"/>
      <c r="BA135" s="320"/>
      <c r="BB135" s="320"/>
      <c r="BC135" s="320"/>
      <c r="BD135" s="320"/>
      <c r="BE135" s="320"/>
      <c r="BF135" s="320"/>
      <c r="BG135" s="320"/>
      <c r="BH135" s="320"/>
      <c r="BI135" s="320"/>
      <c r="BJ135" s="320"/>
      <c r="BK135" s="320"/>
      <c r="BL135" s="320"/>
      <c r="BM135" s="320"/>
      <c r="BN135" s="320"/>
      <c r="BO135" s="320"/>
      <c r="BP135" s="320"/>
      <c r="BQ135" s="320"/>
      <c r="BR135" s="320"/>
      <c r="BS135" s="320"/>
      <c r="BT135" s="320"/>
      <c r="BU135" s="320"/>
      <c r="BV135" s="320"/>
      <c r="BW135" s="320"/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0"/>
      <c r="CK135" s="320"/>
      <c r="CL135" s="320"/>
      <c r="CM135" s="320"/>
      <c r="CN135" s="320"/>
      <c r="CO135" s="320"/>
      <c r="CP135" s="320"/>
      <c r="CQ135" s="320"/>
      <c r="CR135" s="320"/>
      <c r="CS135" s="320"/>
      <c r="CT135" s="320"/>
      <c r="CU135" s="320"/>
      <c r="CV135" s="320"/>
      <c r="CW135" s="320"/>
      <c r="CX135" s="320"/>
      <c r="CY135" s="320"/>
      <c r="CZ135" s="320"/>
      <c r="DA135" s="320"/>
      <c r="DB135" s="320"/>
      <c r="DC135" s="320"/>
      <c r="DD135" s="320"/>
      <c r="DE135" s="320"/>
      <c r="DF135" s="320"/>
      <c r="DG135" s="320"/>
      <c r="DH135" s="320"/>
      <c r="DI135" s="320"/>
      <c r="DJ135" s="320"/>
      <c r="DK135" s="320"/>
      <c r="DL135" s="320"/>
      <c r="DM135" s="320"/>
      <c r="DN135" s="320"/>
      <c r="DO135" s="320"/>
      <c r="DP135" s="320"/>
      <c r="DQ135" s="320"/>
      <c r="DR135" s="320"/>
      <c r="DS135" s="320"/>
      <c r="DT135" s="320"/>
      <c r="DU135" s="320"/>
      <c r="DV135" s="320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</row>
    <row r="136">
      <c r="A136" s="170"/>
      <c r="B136" s="170"/>
      <c r="C136" s="170"/>
      <c r="D136" s="170"/>
      <c r="E136" s="171"/>
      <c r="F136" s="320"/>
      <c r="G136" s="320"/>
      <c r="H136" s="320"/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/>
      <c r="AM136" s="320"/>
      <c r="AN136" s="320"/>
      <c r="AO136" s="320"/>
      <c r="AP136" s="320"/>
      <c r="AQ136" s="320"/>
      <c r="AR136" s="320"/>
      <c r="AS136" s="320"/>
      <c r="AT136" s="320"/>
      <c r="AU136" s="320"/>
      <c r="AV136" s="320"/>
      <c r="AW136" s="320"/>
      <c r="AX136" s="320"/>
      <c r="AY136" s="320"/>
      <c r="AZ136" s="320"/>
      <c r="BA136" s="320"/>
      <c r="BB136" s="320"/>
      <c r="BC136" s="320"/>
      <c r="BD136" s="320"/>
      <c r="BE136" s="320"/>
      <c r="BF136" s="320"/>
      <c r="BG136" s="320"/>
      <c r="BH136" s="320"/>
      <c r="BI136" s="320"/>
      <c r="BJ136" s="320"/>
      <c r="BK136" s="320"/>
      <c r="BL136" s="320"/>
      <c r="BM136" s="320"/>
      <c r="BN136" s="320"/>
      <c r="BO136" s="320"/>
      <c r="BP136" s="320"/>
      <c r="BQ136" s="320"/>
      <c r="BR136" s="320"/>
      <c r="BS136" s="320"/>
      <c r="BT136" s="320"/>
      <c r="BU136" s="320"/>
      <c r="BV136" s="320"/>
      <c r="BW136" s="320"/>
      <c r="BX136" s="320"/>
      <c r="BY136" s="320"/>
      <c r="BZ136" s="320"/>
      <c r="CA136" s="320"/>
      <c r="CB136" s="320"/>
      <c r="CC136" s="320"/>
      <c r="CD136" s="320"/>
      <c r="CE136" s="320"/>
      <c r="CF136" s="320"/>
      <c r="CG136" s="320"/>
      <c r="CH136" s="320"/>
      <c r="CI136" s="320"/>
      <c r="CJ136" s="320"/>
      <c r="CK136" s="320"/>
      <c r="CL136" s="320"/>
      <c r="CM136" s="320"/>
      <c r="CN136" s="320"/>
      <c r="CO136" s="320"/>
      <c r="CP136" s="320"/>
      <c r="CQ136" s="320"/>
      <c r="CR136" s="320"/>
      <c r="CS136" s="320"/>
      <c r="CT136" s="320"/>
      <c r="CU136" s="320"/>
      <c r="CV136" s="320"/>
      <c r="CW136" s="320"/>
      <c r="CX136" s="320"/>
      <c r="CY136" s="320"/>
      <c r="CZ136" s="320"/>
      <c r="DA136" s="320"/>
      <c r="DB136" s="320"/>
      <c r="DC136" s="320"/>
      <c r="DD136" s="320"/>
      <c r="DE136" s="320"/>
      <c r="DF136" s="320"/>
      <c r="DG136" s="320"/>
      <c r="DH136" s="320"/>
      <c r="DI136" s="320"/>
      <c r="DJ136" s="320"/>
      <c r="DK136" s="320"/>
      <c r="DL136" s="320"/>
      <c r="DM136" s="320"/>
      <c r="DN136" s="320"/>
      <c r="DO136" s="320"/>
      <c r="DP136" s="320"/>
      <c r="DQ136" s="320"/>
      <c r="DR136" s="320"/>
      <c r="DS136" s="320"/>
      <c r="DT136" s="320"/>
      <c r="DU136" s="320"/>
      <c r="DV136" s="320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</row>
    <row r="137">
      <c r="A137" s="170"/>
      <c r="B137" s="170"/>
      <c r="C137" s="170"/>
      <c r="D137" s="170"/>
      <c r="E137" s="171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0"/>
      <c r="AC137" s="320"/>
      <c r="AD137" s="320"/>
      <c r="AE137" s="320"/>
      <c r="AF137" s="320"/>
      <c r="AG137" s="320"/>
      <c r="AH137" s="320"/>
      <c r="AI137" s="320"/>
      <c r="AJ137" s="320"/>
      <c r="AK137" s="320"/>
      <c r="AL137" s="320"/>
      <c r="AM137" s="320"/>
      <c r="AN137" s="320"/>
      <c r="AO137" s="320"/>
      <c r="AP137" s="320"/>
      <c r="AQ137" s="320"/>
      <c r="AR137" s="320"/>
      <c r="AS137" s="320"/>
      <c r="AT137" s="320"/>
      <c r="AU137" s="320"/>
      <c r="AV137" s="320"/>
      <c r="AW137" s="320"/>
      <c r="AX137" s="320"/>
      <c r="AY137" s="320"/>
      <c r="AZ137" s="320"/>
      <c r="BA137" s="320"/>
      <c r="BB137" s="320"/>
      <c r="BC137" s="320"/>
      <c r="BD137" s="320"/>
      <c r="BE137" s="320"/>
      <c r="BF137" s="320"/>
      <c r="BG137" s="320"/>
      <c r="BH137" s="320"/>
      <c r="BI137" s="320"/>
      <c r="BJ137" s="320"/>
      <c r="BK137" s="320"/>
      <c r="BL137" s="320"/>
      <c r="BM137" s="320"/>
      <c r="BN137" s="320"/>
      <c r="BO137" s="320"/>
      <c r="BP137" s="320"/>
      <c r="BQ137" s="320"/>
      <c r="BR137" s="320"/>
      <c r="BS137" s="320"/>
      <c r="BT137" s="320"/>
      <c r="BU137" s="320"/>
      <c r="BV137" s="320"/>
      <c r="BW137" s="320"/>
      <c r="BX137" s="320"/>
      <c r="BY137" s="320"/>
      <c r="BZ137" s="320"/>
      <c r="CA137" s="320"/>
      <c r="CB137" s="320"/>
      <c r="CC137" s="320"/>
      <c r="CD137" s="320"/>
      <c r="CE137" s="320"/>
      <c r="CF137" s="320"/>
      <c r="CG137" s="320"/>
      <c r="CH137" s="320"/>
      <c r="CI137" s="320"/>
      <c r="CJ137" s="320"/>
      <c r="CK137" s="320"/>
      <c r="CL137" s="320"/>
      <c r="CM137" s="320"/>
      <c r="CN137" s="320"/>
      <c r="CO137" s="320"/>
      <c r="CP137" s="320"/>
      <c r="CQ137" s="320"/>
      <c r="CR137" s="320"/>
      <c r="CS137" s="320"/>
      <c r="CT137" s="320"/>
      <c r="CU137" s="320"/>
      <c r="CV137" s="320"/>
      <c r="CW137" s="320"/>
      <c r="CX137" s="320"/>
      <c r="CY137" s="320"/>
      <c r="CZ137" s="320"/>
      <c r="DA137" s="320"/>
      <c r="DB137" s="320"/>
      <c r="DC137" s="320"/>
      <c r="DD137" s="320"/>
      <c r="DE137" s="320"/>
      <c r="DF137" s="320"/>
      <c r="DG137" s="320"/>
      <c r="DH137" s="320"/>
      <c r="DI137" s="320"/>
      <c r="DJ137" s="320"/>
      <c r="DK137" s="320"/>
      <c r="DL137" s="320"/>
      <c r="DM137" s="320"/>
      <c r="DN137" s="320"/>
      <c r="DO137" s="320"/>
      <c r="DP137" s="320"/>
      <c r="DQ137" s="320"/>
      <c r="DR137" s="320"/>
      <c r="DS137" s="320"/>
      <c r="DT137" s="320"/>
      <c r="DU137" s="320"/>
      <c r="DV137" s="320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</row>
    <row r="138">
      <c r="A138" s="170"/>
      <c r="B138" s="170"/>
      <c r="C138" s="170"/>
      <c r="D138" s="170"/>
      <c r="E138" s="171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0"/>
      <c r="AH138" s="320"/>
      <c r="AI138" s="320"/>
      <c r="AJ138" s="320"/>
      <c r="AK138" s="320"/>
      <c r="AL138" s="320"/>
      <c r="AM138" s="320"/>
      <c r="AN138" s="320"/>
      <c r="AO138" s="320"/>
      <c r="AP138" s="320"/>
      <c r="AQ138" s="320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0"/>
      <c r="BB138" s="320"/>
      <c r="BC138" s="320"/>
      <c r="BD138" s="320"/>
      <c r="BE138" s="320"/>
      <c r="BF138" s="320"/>
      <c r="BG138" s="320"/>
      <c r="BH138" s="320"/>
      <c r="BI138" s="320"/>
      <c r="BJ138" s="320"/>
      <c r="BK138" s="320"/>
      <c r="BL138" s="320"/>
      <c r="BM138" s="320"/>
      <c r="BN138" s="320"/>
      <c r="BO138" s="320"/>
      <c r="BP138" s="320"/>
      <c r="BQ138" s="320"/>
      <c r="BR138" s="320"/>
      <c r="BS138" s="320"/>
      <c r="BT138" s="320"/>
      <c r="BU138" s="320"/>
      <c r="BV138" s="320"/>
      <c r="BW138" s="320"/>
      <c r="BX138" s="320"/>
      <c r="BY138" s="320"/>
      <c r="BZ138" s="320"/>
      <c r="CA138" s="320"/>
      <c r="CB138" s="320"/>
      <c r="CC138" s="320"/>
      <c r="CD138" s="320"/>
      <c r="CE138" s="320"/>
      <c r="CF138" s="320"/>
      <c r="CG138" s="320"/>
      <c r="CH138" s="320"/>
      <c r="CI138" s="320"/>
      <c r="CJ138" s="320"/>
      <c r="CK138" s="320"/>
      <c r="CL138" s="320"/>
      <c r="CM138" s="320"/>
      <c r="CN138" s="320"/>
      <c r="CO138" s="320"/>
      <c r="CP138" s="320"/>
      <c r="CQ138" s="320"/>
      <c r="CR138" s="320"/>
      <c r="CS138" s="320"/>
      <c r="CT138" s="320"/>
      <c r="CU138" s="320"/>
      <c r="CV138" s="320"/>
      <c r="CW138" s="320"/>
      <c r="CX138" s="320"/>
      <c r="CY138" s="320"/>
      <c r="CZ138" s="320"/>
      <c r="DA138" s="320"/>
      <c r="DB138" s="320"/>
      <c r="DC138" s="320"/>
      <c r="DD138" s="320"/>
      <c r="DE138" s="320"/>
      <c r="DF138" s="320"/>
      <c r="DG138" s="320"/>
      <c r="DH138" s="320"/>
      <c r="DI138" s="320"/>
      <c r="DJ138" s="320"/>
      <c r="DK138" s="320"/>
      <c r="DL138" s="320"/>
      <c r="DM138" s="320"/>
      <c r="DN138" s="320"/>
      <c r="DO138" s="320"/>
      <c r="DP138" s="320"/>
      <c r="DQ138" s="320"/>
      <c r="DR138" s="320"/>
      <c r="DS138" s="320"/>
      <c r="DT138" s="320"/>
      <c r="DU138" s="320"/>
      <c r="DV138" s="320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</row>
    <row r="139">
      <c r="A139" s="170"/>
      <c r="B139" s="170"/>
      <c r="C139" s="170"/>
      <c r="D139" s="170"/>
      <c r="E139" s="171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/>
      <c r="AF139" s="320"/>
      <c r="AG139" s="320"/>
      <c r="AH139" s="320"/>
      <c r="AI139" s="320"/>
      <c r="AJ139" s="320"/>
      <c r="AK139" s="320"/>
      <c r="AL139" s="320"/>
      <c r="AM139" s="320"/>
      <c r="AN139" s="320"/>
      <c r="AO139" s="320"/>
      <c r="AP139" s="320"/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20"/>
      <c r="BC139" s="320"/>
      <c r="BD139" s="320"/>
      <c r="BE139" s="320"/>
      <c r="BF139" s="320"/>
      <c r="BG139" s="320"/>
      <c r="BH139" s="320"/>
      <c r="BI139" s="320"/>
      <c r="BJ139" s="320"/>
      <c r="BK139" s="320"/>
      <c r="BL139" s="320"/>
      <c r="BM139" s="320"/>
      <c r="BN139" s="320"/>
      <c r="BO139" s="320"/>
      <c r="BP139" s="320"/>
      <c r="BQ139" s="320"/>
      <c r="BR139" s="320"/>
      <c r="BS139" s="320"/>
      <c r="BT139" s="320"/>
      <c r="BU139" s="320"/>
      <c r="BV139" s="320"/>
      <c r="BW139" s="320"/>
      <c r="BX139" s="320"/>
      <c r="BY139" s="320"/>
      <c r="BZ139" s="320"/>
      <c r="CA139" s="320"/>
      <c r="CB139" s="320"/>
      <c r="CC139" s="320"/>
      <c r="CD139" s="320"/>
      <c r="CE139" s="320"/>
      <c r="CF139" s="320"/>
      <c r="CG139" s="320"/>
      <c r="CH139" s="320"/>
      <c r="CI139" s="320"/>
      <c r="CJ139" s="320"/>
      <c r="CK139" s="320"/>
      <c r="CL139" s="320"/>
      <c r="CM139" s="320"/>
      <c r="CN139" s="320"/>
      <c r="CO139" s="320"/>
      <c r="CP139" s="320"/>
      <c r="CQ139" s="320"/>
      <c r="CR139" s="320"/>
      <c r="CS139" s="320"/>
      <c r="CT139" s="320"/>
      <c r="CU139" s="320"/>
      <c r="CV139" s="320"/>
      <c r="CW139" s="320"/>
      <c r="CX139" s="320"/>
      <c r="CY139" s="320"/>
      <c r="CZ139" s="320"/>
      <c r="DA139" s="320"/>
      <c r="DB139" s="320"/>
      <c r="DC139" s="320"/>
      <c r="DD139" s="320"/>
      <c r="DE139" s="320"/>
      <c r="DF139" s="320"/>
      <c r="DG139" s="320"/>
      <c r="DH139" s="320"/>
      <c r="DI139" s="320"/>
      <c r="DJ139" s="320"/>
      <c r="DK139" s="320"/>
      <c r="DL139" s="320"/>
      <c r="DM139" s="320"/>
      <c r="DN139" s="320"/>
      <c r="DO139" s="320"/>
      <c r="DP139" s="320"/>
      <c r="DQ139" s="320"/>
      <c r="DR139" s="320"/>
      <c r="DS139" s="320"/>
      <c r="DT139" s="320"/>
      <c r="DU139" s="320"/>
      <c r="DV139" s="320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</row>
    <row r="140">
      <c r="A140" s="170"/>
      <c r="B140" s="170"/>
      <c r="C140" s="170"/>
      <c r="D140" s="170"/>
      <c r="E140" s="171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  <c r="AC140" s="320"/>
      <c r="AD140" s="320"/>
      <c r="AE140" s="320"/>
      <c r="AF140" s="320"/>
      <c r="AG140" s="320"/>
      <c r="AH140" s="320"/>
      <c r="AI140" s="320"/>
      <c r="AJ140" s="320"/>
      <c r="AK140" s="320"/>
      <c r="AL140" s="320"/>
      <c r="AM140" s="320"/>
      <c r="AN140" s="320"/>
      <c r="AO140" s="320"/>
      <c r="AP140" s="320"/>
      <c r="AQ140" s="320"/>
      <c r="AR140" s="320"/>
      <c r="AS140" s="320"/>
      <c r="AT140" s="320"/>
      <c r="AU140" s="320"/>
      <c r="AV140" s="320"/>
      <c r="AW140" s="320"/>
      <c r="AX140" s="320"/>
      <c r="AY140" s="320"/>
      <c r="AZ140" s="320"/>
      <c r="BA140" s="320"/>
      <c r="BB140" s="320"/>
      <c r="BC140" s="320"/>
      <c r="BD140" s="320"/>
      <c r="BE140" s="320"/>
      <c r="BF140" s="320"/>
      <c r="BG140" s="320"/>
      <c r="BH140" s="320"/>
      <c r="BI140" s="320"/>
      <c r="BJ140" s="320"/>
      <c r="BK140" s="320"/>
      <c r="BL140" s="320"/>
      <c r="BM140" s="320"/>
      <c r="BN140" s="320"/>
      <c r="BO140" s="320"/>
      <c r="BP140" s="320"/>
      <c r="BQ140" s="320"/>
      <c r="BR140" s="320"/>
      <c r="BS140" s="320"/>
      <c r="BT140" s="320"/>
      <c r="BU140" s="320"/>
      <c r="BV140" s="320"/>
      <c r="BW140" s="320"/>
      <c r="BX140" s="320"/>
      <c r="BY140" s="320"/>
      <c r="BZ140" s="320"/>
      <c r="CA140" s="320"/>
      <c r="CB140" s="320"/>
      <c r="CC140" s="320"/>
      <c r="CD140" s="320"/>
      <c r="CE140" s="320"/>
      <c r="CF140" s="320"/>
      <c r="CG140" s="320"/>
      <c r="CH140" s="320"/>
      <c r="CI140" s="320"/>
      <c r="CJ140" s="320"/>
      <c r="CK140" s="320"/>
      <c r="CL140" s="320"/>
      <c r="CM140" s="320"/>
      <c r="CN140" s="320"/>
      <c r="CO140" s="320"/>
      <c r="CP140" s="320"/>
      <c r="CQ140" s="320"/>
      <c r="CR140" s="320"/>
      <c r="CS140" s="320"/>
      <c r="CT140" s="320"/>
      <c r="CU140" s="320"/>
      <c r="CV140" s="320"/>
      <c r="CW140" s="320"/>
      <c r="CX140" s="320"/>
      <c r="CY140" s="320"/>
      <c r="CZ140" s="320"/>
      <c r="DA140" s="320"/>
      <c r="DB140" s="320"/>
      <c r="DC140" s="320"/>
      <c r="DD140" s="320"/>
      <c r="DE140" s="320"/>
      <c r="DF140" s="320"/>
      <c r="DG140" s="320"/>
      <c r="DH140" s="320"/>
      <c r="DI140" s="320"/>
      <c r="DJ140" s="320"/>
      <c r="DK140" s="320"/>
      <c r="DL140" s="320"/>
      <c r="DM140" s="320"/>
      <c r="DN140" s="320"/>
      <c r="DO140" s="320"/>
      <c r="DP140" s="320"/>
      <c r="DQ140" s="320"/>
      <c r="DR140" s="320"/>
      <c r="DS140" s="320"/>
      <c r="DT140" s="320"/>
      <c r="DU140" s="320"/>
      <c r="DV140" s="320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</row>
    <row r="141">
      <c r="A141" s="170"/>
      <c r="B141" s="170"/>
      <c r="C141" s="170"/>
      <c r="D141" s="170"/>
      <c r="E141" s="171"/>
      <c r="F141" s="320"/>
      <c r="G141" s="320"/>
      <c r="H141" s="320"/>
      <c r="I141" s="320"/>
      <c r="J141" s="320"/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  <c r="AC141" s="320"/>
      <c r="AD141" s="320"/>
      <c r="AE141" s="320"/>
      <c r="AF141" s="320"/>
      <c r="AG141" s="320"/>
      <c r="AH141" s="320"/>
      <c r="AI141" s="320"/>
      <c r="AJ141" s="320"/>
      <c r="AK141" s="320"/>
      <c r="AL141" s="320"/>
      <c r="AM141" s="320"/>
      <c r="AN141" s="320"/>
      <c r="AO141" s="320"/>
      <c r="AP141" s="320"/>
      <c r="AQ141" s="320"/>
      <c r="AR141" s="320"/>
      <c r="AS141" s="320"/>
      <c r="AT141" s="320"/>
      <c r="AU141" s="320"/>
      <c r="AV141" s="320"/>
      <c r="AW141" s="320"/>
      <c r="AX141" s="320"/>
      <c r="AY141" s="320"/>
      <c r="AZ141" s="320"/>
      <c r="BA141" s="320"/>
      <c r="BB141" s="320"/>
      <c r="BC141" s="320"/>
      <c r="BD141" s="320"/>
      <c r="BE141" s="320"/>
      <c r="BF141" s="320"/>
      <c r="BG141" s="320"/>
      <c r="BH141" s="320"/>
      <c r="BI141" s="320"/>
      <c r="BJ141" s="320"/>
      <c r="BK141" s="320"/>
      <c r="BL141" s="320"/>
      <c r="BM141" s="320"/>
      <c r="BN141" s="320"/>
      <c r="BO141" s="320"/>
      <c r="BP141" s="320"/>
      <c r="BQ141" s="320"/>
      <c r="BR141" s="320"/>
      <c r="BS141" s="320"/>
      <c r="BT141" s="320"/>
      <c r="BU141" s="320"/>
      <c r="BV141" s="320"/>
      <c r="BW141" s="320"/>
      <c r="BX141" s="320"/>
      <c r="BY141" s="320"/>
      <c r="BZ141" s="320"/>
      <c r="CA141" s="320"/>
      <c r="CB141" s="320"/>
      <c r="CC141" s="320"/>
      <c r="CD141" s="320"/>
      <c r="CE141" s="320"/>
      <c r="CF141" s="320"/>
      <c r="CG141" s="320"/>
      <c r="CH141" s="320"/>
      <c r="CI141" s="320"/>
      <c r="CJ141" s="320"/>
      <c r="CK141" s="320"/>
      <c r="CL141" s="320"/>
      <c r="CM141" s="320"/>
      <c r="CN141" s="320"/>
      <c r="CO141" s="320"/>
      <c r="CP141" s="320"/>
      <c r="CQ141" s="320"/>
      <c r="CR141" s="320"/>
      <c r="CS141" s="320"/>
      <c r="CT141" s="320"/>
      <c r="CU141" s="320"/>
      <c r="CV141" s="320"/>
      <c r="CW141" s="320"/>
      <c r="CX141" s="320"/>
      <c r="CY141" s="320"/>
      <c r="CZ141" s="320"/>
      <c r="DA141" s="320"/>
      <c r="DB141" s="320"/>
      <c r="DC141" s="320"/>
      <c r="DD141" s="320"/>
      <c r="DE141" s="320"/>
      <c r="DF141" s="320"/>
      <c r="DG141" s="320"/>
      <c r="DH141" s="320"/>
      <c r="DI141" s="320"/>
      <c r="DJ141" s="320"/>
      <c r="DK141" s="320"/>
      <c r="DL141" s="320"/>
      <c r="DM141" s="320"/>
      <c r="DN141" s="320"/>
      <c r="DO141" s="320"/>
      <c r="DP141" s="320"/>
      <c r="DQ141" s="320"/>
      <c r="DR141" s="320"/>
      <c r="DS141" s="320"/>
      <c r="DT141" s="320"/>
      <c r="DU141" s="320"/>
      <c r="DV141" s="320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</row>
    <row r="142">
      <c r="A142" s="170"/>
      <c r="B142" s="170"/>
      <c r="C142" s="170"/>
      <c r="D142" s="170"/>
      <c r="E142" s="171"/>
      <c r="F142" s="320"/>
      <c r="G142" s="320"/>
      <c r="H142" s="320"/>
      <c r="I142" s="320"/>
      <c r="J142" s="320"/>
      <c r="K142" s="320"/>
      <c r="L142" s="320"/>
      <c r="M142" s="320"/>
      <c r="N142" s="320"/>
      <c r="O142" s="320"/>
      <c r="P142" s="320"/>
      <c r="Q142" s="320"/>
      <c r="R142" s="320"/>
      <c r="S142" s="320"/>
      <c r="T142" s="320"/>
      <c r="U142" s="320"/>
      <c r="V142" s="320"/>
      <c r="W142" s="320"/>
      <c r="X142" s="320"/>
      <c r="Y142" s="320"/>
      <c r="Z142" s="320"/>
      <c r="AA142" s="320"/>
      <c r="AB142" s="320"/>
      <c r="AC142" s="320"/>
      <c r="AD142" s="320"/>
      <c r="AE142" s="320"/>
      <c r="AF142" s="320"/>
      <c r="AG142" s="320"/>
      <c r="AH142" s="320"/>
      <c r="AI142" s="320"/>
      <c r="AJ142" s="320"/>
      <c r="AK142" s="320"/>
      <c r="AL142" s="320"/>
      <c r="AM142" s="320"/>
      <c r="AN142" s="320"/>
      <c r="AO142" s="320"/>
      <c r="AP142" s="320"/>
      <c r="AQ142" s="320"/>
      <c r="AR142" s="320"/>
      <c r="AS142" s="320"/>
      <c r="AT142" s="320"/>
      <c r="AU142" s="320"/>
      <c r="AV142" s="320"/>
      <c r="AW142" s="320"/>
      <c r="AX142" s="320"/>
      <c r="AY142" s="320"/>
      <c r="AZ142" s="320"/>
      <c r="BA142" s="320"/>
      <c r="BB142" s="320"/>
      <c r="BC142" s="320"/>
      <c r="BD142" s="320"/>
      <c r="BE142" s="320"/>
      <c r="BF142" s="320"/>
      <c r="BG142" s="320"/>
      <c r="BH142" s="320"/>
      <c r="BI142" s="320"/>
      <c r="BJ142" s="320"/>
      <c r="BK142" s="320"/>
      <c r="BL142" s="320"/>
      <c r="BM142" s="320"/>
      <c r="BN142" s="320"/>
      <c r="BO142" s="320"/>
      <c r="BP142" s="320"/>
      <c r="BQ142" s="320"/>
      <c r="BR142" s="320"/>
      <c r="BS142" s="320"/>
      <c r="BT142" s="320"/>
      <c r="BU142" s="320"/>
      <c r="BV142" s="320"/>
      <c r="BW142" s="320"/>
      <c r="BX142" s="320"/>
      <c r="BY142" s="320"/>
      <c r="BZ142" s="320"/>
      <c r="CA142" s="320"/>
      <c r="CB142" s="320"/>
      <c r="CC142" s="320"/>
      <c r="CD142" s="320"/>
      <c r="CE142" s="320"/>
      <c r="CF142" s="320"/>
      <c r="CG142" s="320"/>
      <c r="CH142" s="320"/>
      <c r="CI142" s="320"/>
      <c r="CJ142" s="320"/>
      <c r="CK142" s="320"/>
      <c r="CL142" s="320"/>
      <c r="CM142" s="320"/>
      <c r="CN142" s="320"/>
      <c r="CO142" s="320"/>
      <c r="CP142" s="320"/>
      <c r="CQ142" s="320"/>
      <c r="CR142" s="320"/>
      <c r="CS142" s="320"/>
      <c r="CT142" s="320"/>
      <c r="CU142" s="320"/>
      <c r="CV142" s="320"/>
      <c r="CW142" s="320"/>
      <c r="CX142" s="320"/>
      <c r="CY142" s="320"/>
      <c r="CZ142" s="320"/>
      <c r="DA142" s="320"/>
      <c r="DB142" s="320"/>
      <c r="DC142" s="320"/>
      <c r="DD142" s="320"/>
      <c r="DE142" s="320"/>
      <c r="DF142" s="320"/>
      <c r="DG142" s="320"/>
      <c r="DH142" s="320"/>
      <c r="DI142" s="320"/>
      <c r="DJ142" s="320"/>
      <c r="DK142" s="320"/>
      <c r="DL142" s="320"/>
      <c r="DM142" s="320"/>
      <c r="DN142" s="320"/>
      <c r="DO142" s="320"/>
      <c r="DP142" s="320"/>
      <c r="DQ142" s="320"/>
      <c r="DR142" s="320"/>
      <c r="DS142" s="320"/>
      <c r="DT142" s="320"/>
      <c r="DU142" s="320"/>
      <c r="DV142" s="320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</row>
    <row r="143">
      <c r="A143" s="170"/>
      <c r="B143" s="170"/>
      <c r="C143" s="170"/>
      <c r="D143" s="170"/>
      <c r="E143" s="171"/>
      <c r="F143" s="320"/>
      <c r="G143" s="320"/>
      <c r="H143" s="320"/>
      <c r="I143" s="320"/>
      <c r="J143" s="320"/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320"/>
      <c r="V143" s="320"/>
      <c r="W143" s="320"/>
      <c r="X143" s="320"/>
      <c r="Y143" s="320"/>
      <c r="Z143" s="320"/>
      <c r="AA143" s="320"/>
      <c r="AB143" s="320"/>
      <c r="AC143" s="320"/>
      <c r="AD143" s="320"/>
      <c r="AE143" s="320"/>
      <c r="AF143" s="320"/>
      <c r="AG143" s="320"/>
      <c r="AH143" s="320"/>
      <c r="AI143" s="320"/>
      <c r="AJ143" s="320"/>
      <c r="AK143" s="320"/>
      <c r="AL143" s="320"/>
      <c r="AM143" s="320"/>
      <c r="AN143" s="320"/>
      <c r="AO143" s="320"/>
      <c r="AP143" s="320"/>
      <c r="AQ143" s="320"/>
      <c r="AR143" s="320"/>
      <c r="AS143" s="320"/>
      <c r="AT143" s="320"/>
      <c r="AU143" s="320"/>
      <c r="AV143" s="320"/>
      <c r="AW143" s="320"/>
      <c r="AX143" s="320"/>
      <c r="AY143" s="320"/>
      <c r="AZ143" s="320"/>
      <c r="BA143" s="320"/>
      <c r="BB143" s="320"/>
      <c r="BC143" s="320"/>
      <c r="BD143" s="320"/>
      <c r="BE143" s="320"/>
      <c r="BF143" s="320"/>
      <c r="BG143" s="320"/>
      <c r="BH143" s="320"/>
      <c r="BI143" s="320"/>
      <c r="BJ143" s="320"/>
      <c r="BK143" s="320"/>
      <c r="BL143" s="320"/>
      <c r="BM143" s="320"/>
      <c r="BN143" s="320"/>
      <c r="BO143" s="320"/>
      <c r="BP143" s="320"/>
      <c r="BQ143" s="320"/>
      <c r="BR143" s="320"/>
      <c r="BS143" s="320"/>
      <c r="BT143" s="320"/>
      <c r="BU143" s="320"/>
      <c r="BV143" s="320"/>
      <c r="BW143" s="320"/>
      <c r="BX143" s="320"/>
      <c r="BY143" s="320"/>
      <c r="BZ143" s="320"/>
      <c r="CA143" s="320"/>
      <c r="CB143" s="320"/>
      <c r="CC143" s="320"/>
      <c r="CD143" s="320"/>
      <c r="CE143" s="320"/>
      <c r="CF143" s="320"/>
      <c r="CG143" s="320"/>
      <c r="CH143" s="320"/>
      <c r="CI143" s="320"/>
      <c r="CJ143" s="320"/>
      <c r="CK143" s="320"/>
      <c r="CL143" s="320"/>
      <c r="CM143" s="320"/>
      <c r="CN143" s="320"/>
      <c r="CO143" s="320"/>
      <c r="CP143" s="320"/>
      <c r="CQ143" s="320"/>
      <c r="CR143" s="320"/>
      <c r="CS143" s="320"/>
      <c r="CT143" s="320"/>
      <c r="CU143" s="320"/>
      <c r="CV143" s="320"/>
      <c r="CW143" s="320"/>
      <c r="CX143" s="320"/>
      <c r="CY143" s="320"/>
      <c r="CZ143" s="320"/>
      <c r="DA143" s="320"/>
      <c r="DB143" s="320"/>
      <c r="DC143" s="320"/>
      <c r="DD143" s="320"/>
      <c r="DE143" s="320"/>
      <c r="DF143" s="320"/>
      <c r="DG143" s="320"/>
      <c r="DH143" s="320"/>
      <c r="DI143" s="320"/>
      <c r="DJ143" s="320"/>
      <c r="DK143" s="320"/>
      <c r="DL143" s="320"/>
      <c r="DM143" s="320"/>
      <c r="DN143" s="320"/>
      <c r="DO143" s="320"/>
      <c r="DP143" s="320"/>
      <c r="DQ143" s="320"/>
      <c r="DR143" s="320"/>
      <c r="DS143" s="320"/>
      <c r="DT143" s="320"/>
      <c r="DU143" s="320"/>
      <c r="DV143" s="320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</row>
    <row r="144">
      <c r="A144" s="170"/>
      <c r="B144" s="170"/>
      <c r="C144" s="170"/>
      <c r="D144" s="170"/>
      <c r="E144" s="171"/>
      <c r="F144" s="320"/>
      <c r="G144" s="320"/>
      <c r="H144" s="320"/>
      <c r="I144" s="320"/>
      <c r="J144" s="320"/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0"/>
      <c r="AB144" s="320"/>
      <c r="AC144" s="320"/>
      <c r="AD144" s="320"/>
      <c r="AE144" s="320"/>
      <c r="AF144" s="320"/>
      <c r="AG144" s="320"/>
      <c r="AH144" s="320"/>
      <c r="AI144" s="320"/>
      <c r="AJ144" s="320"/>
      <c r="AK144" s="320"/>
      <c r="AL144" s="320"/>
      <c r="AM144" s="320"/>
      <c r="AN144" s="320"/>
      <c r="AO144" s="320"/>
      <c r="AP144" s="320"/>
      <c r="AQ144" s="320"/>
      <c r="AR144" s="320"/>
      <c r="AS144" s="320"/>
      <c r="AT144" s="320"/>
      <c r="AU144" s="320"/>
      <c r="AV144" s="320"/>
      <c r="AW144" s="320"/>
      <c r="AX144" s="320"/>
      <c r="AY144" s="320"/>
      <c r="AZ144" s="320"/>
      <c r="BA144" s="320"/>
      <c r="BB144" s="320"/>
      <c r="BC144" s="320"/>
      <c r="BD144" s="320"/>
      <c r="BE144" s="320"/>
      <c r="BF144" s="320"/>
      <c r="BG144" s="320"/>
      <c r="BH144" s="320"/>
      <c r="BI144" s="320"/>
      <c r="BJ144" s="320"/>
      <c r="BK144" s="320"/>
      <c r="BL144" s="320"/>
      <c r="BM144" s="320"/>
      <c r="BN144" s="320"/>
      <c r="BO144" s="320"/>
      <c r="BP144" s="320"/>
      <c r="BQ144" s="320"/>
      <c r="BR144" s="320"/>
      <c r="BS144" s="320"/>
      <c r="BT144" s="320"/>
      <c r="BU144" s="320"/>
      <c r="BV144" s="320"/>
      <c r="BW144" s="320"/>
      <c r="BX144" s="320"/>
      <c r="BY144" s="320"/>
      <c r="BZ144" s="320"/>
      <c r="CA144" s="320"/>
      <c r="CB144" s="320"/>
      <c r="CC144" s="320"/>
      <c r="CD144" s="320"/>
      <c r="CE144" s="320"/>
      <c r="CF144" s="320"/>
      <c r="CG144" s="320"/>
      <c r="CH144" s="320"/>
      <c r="CI144" s="320"/>
      <c r="CJ144" s="320"/>
      <c r="CK144" s="320"/>
      <c r="CL144" s="320"/>
      <c r="CM144" s="320"/>
      <c r="CN144" s="320"/>
      <c r="CO144" s="320"/>
      <c r="CP144" s="320"/>
      <c r="CQ144" s="320"/>
      <c r="CR144" s="320"/>
      <c r="CS144" s="320"/>
      <c r="CT144" s="320"/>
      <c r="CU144" s="320"/>
      <c r="CV144" s="320"/>
      <c r="CW144" s="320"/>
      <c r="CX144" s="320"/>
      <c r="CY144" s="320"/>
      <c r="CZ144" s="320"/>
      <c r="DA144" s="320"/>
      <c r="DB144" s="320"/>
      <c r="DC144" s="320"/>
      <c r="DD144" s="320"/>
      <c r="DE144" s="320"/>
      <c r="DF144" s="320"/>
      <c r="DG144" s="320"/>
      <c r="DH144" s="320"/>
      <c r="DI144" s="320"/>
      <c r="DJ144" s="320"/>
      <c r="DK144" s="320"/>
      <c r="DL144" s="320"/>
      <c r="DM144" s="320"/>
      <c r="DN144" s="320"/>
      <c r="DO144" s="320"/>
      <c r="DP144" s="320"/>
      <c r="DQ144" s="320"/>
      <c r="DR144" s="320"/>
      <c r="DS144" s="320"/>
      <c r="DT144" s="320"/>
      <c r="DU144" s="320"/>
      <c r="DV144" s="320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</row>
    <row r="145">
      <c r="A145" s="170"/>
      <c r="B145" s="170"/>
      <c r="C145" s="170"/>
      <c r="D145" s="170"/>
      <c r="E145" s="171"/>
      <c r="F145" s="320"/>
      <c r="G145" s="320"/>
      <c r="H145" s="320"/>
      <c r="I145" s="320"/>
      <c r="J145" s="320"/>
      <c r="K145" s="320"/>
      <c r="L145" s="320"/>
      <c r="M145" s="320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0"/>
      <c r="Z145" s="320"/>
      <c r="AA145" s="320"/>
      <c r="AB145" s="320"/>
      <c r="AC145" s="320"/>
      <c r="AD145" s="320"/>
      <c r="AE145" s="320"/>
      <c r="AF145" s="320"/>
      <c r="AG145" s="320"/>
      <c r="AH145" s="320"/>
      <c r="AI145" s="320"/>
      <c r="AJ145" s="320"/>
      <c r="AK145" s="320"/>
      <c r="AL145" s="320"/>
      <c r="AM145" s="320"/>
      <c r="AN145" s="320"/>
      <c r="AO145" s="320"/>
      <c r="AP145" s="320"/>
      <c r="AQ145" s="320"/>
      <c r="AR145" s="320"/>
      <c r="AS145" s="320"/>
      <c r="AT145" s="320"/>
      <c r="AU145" s="320"/>
      <c r="AV145" s="320"/>
      <c r="AW145" s="320"/>
      <c r="AX145" s="320"/>
      <c r="AY145" s="320"/>
      <c r="AZ145" s="320"/>
      <c r="BA145" s="320"/>
      <c r="BB145" s="320"/>
      <c r="BC145" s="320"/>
      <c r="BD145" s="320"/>
      <c r="BE145" s="320"/>
      <c r="BF145" s="320"/>
      <c r="BG145" s="320"/>
      <c r="BH145" s="320"/>
      <c r="BI145" s="320"/>
      <c r="BJ145" s="320"/>
      <c r="BK145" s="320"/>
      <c r="BL145" s="320"/>
      <c r="BM145" s="320"/>
      <c r="BN145" s="320"/>
      <c r="BO145" s="320"/>
      <c r="BP145" s="320"/>
      <c r="BQ145" s="320"/>
      <c r="BR145" s="320"/>
      <c r="BS145" s="320"/>
      <c r="BT145" s="320"/>
      <c r="BU145" s="320"/>
      <c r="BV145" s="320"/>
      <c r="BW145" s="320"/>
      <c r="BX145" s="320"/>
      <c r="BY145" s="320"/>
      <c r="BZ145" s="320"/>
      <c r="CA145" s="320"/>
      <c r="CB145" s="320"/>
      <c r="CC145" s="320"/>
      <c r="CD145" s="320"/>
      <c r="CE145" s="320"/>
      <c r="CF145" s="320"/>
      <c r="CG145" s="320"/>
      <c r="CH145" s="320"/>
      <c r="CI145" s="320"/>
      <c r="CJ145" s="320"/>
      <c r="CK145" s="320"/>
      <c r="CL145" s="320"/>
      <c r="CM145" s="320"/>
      <c r="CN145" s="320"/>
      <c r="CO145" s="320"/>
      <c r="CP145" s="320"/>
      <c r="CQ145" s="320"/>
      <c r="CR145" s="320"/>
      <c r="CS145" s="320"/>
      <c r="CT145" s="320"/>
      <c r="CU145" s="320"/>
      <c r="CV145" s="320"/>
      <c r="CW145" s="320"/>
      <c r="CX145" s="320"/>
      <c r="CY145" s="320"/>
      <c r="CZ145" s="320"/>
      <c r="DA145" s="320"/>
      <c r="DB145" s="320"/>
      <c r="DC145" s="320"/>
      <c r="DD145" s="320"/>
      <c r="DE145" s="320"/>
      <c r="DF145" s="320"/>
      <c r="DG145" s="320"/>
      <c r="DH145" s="320"/>
      <c r="DI145" s="320"/>
      <c r="DJ145" s="320"/>
      <c r="DK145" s="320"/>
      <c r="DL145" s="320"/>
      <c r="DM145" s="320"/>
      <c r="DN145" s="320"/>
      <c r="DO145" s="320"/>
      <c r="DP145" s="320"/>
      <c r="DQ145" s="320"/>
      <c r="DR145" s="320"/>
      <c r="DS145" s="320"/>
      <c r="DT145" s="320"/>
      <c r="DU145" s="320"/>
      <c r="DV145" s="320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</row>
    <row r="146">
      <c r="A146" s="170"/>
      <c r="B146" s="170"/>
      <c r="C146" s="170"/>
      <c r="D146" s="170"/>
      <c r="E146" s="171"/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0"/>
      <c r="AH146" s="320"/>
      <c r="AI146" s="320"/>
      <c r="AJ146" s="320"/>
      <c r="AK146" s="320"/>
      <c r="AL146" s="320"/>
      <c r="AM146" s="320"/>
      <c r="AN146" s="320"/>
      <c r="AO146" s="320"/>
      <c r="AP146" s="320"/>
      <c r="AQ146" s="320"/>
      <c r="AR146" s="320"/>
      <c r="AS146" s="320"/>
      <c r="AT146" s="320"/>
      <c r="AU146" s="320"/>
      <c r="AV146" s="320"/>
      <c r="AW146" s="320"/>
      <c r="AX146" s="320"/>
      <c r="AY146" s="320"/>
      <c r="AZ146" s="320"/>
      <c r="BA146" s="320"/>
      <c r="BB146" s="320"/>
      <c r="BC146" s="320"/>
      <c r="BD146" s="320"/>
      <c r="BE146" s="320"/>
      <c r="BF146" s="320"/>
      <c r="BG146" s="320"/>
      <c r="BH146" s="320"/>
      <c r="BI146" s="320"/>
      <c r="BJ146" s="320"/>
      <c r="BK146" s="320"/>
      <c r="BL146" s="320"/>
      <c r="BM146" s="320"/>
      <c r="BN146" s="320"/>
      <c r="BO146" s="320"/>
      <c r="BP146" s="320"/>
      <c r="BQ146" s="320"/>
      <c r="BR146" s="320"/>
      <c r="BS146" s="320"/>
      <c r="BT146" s="320"/>
      <c r="BU146" s="320"/>
      <c r="BV146" s="320"/>
      <c r="BW146" s="320"/>
      <c r="BX146" s="320"/>
      <c r="BY146" s="320"/>
      <c r="BZ146" s="320"/>
      <c r="CA146" s="320"/>
      <c r="CB146" s="320"/>
      <c r="CC146" s="320"/>
      <c r="CD146" s="320"/>
      <c r="CE146" s="320"/>
      <c r="CF146" s="320"/>
      <c r="CG146" s="320"/>
      <c r="CH146" s="320"/>
      <c r="CI146" s="320"/>
      <c r="CJ146" s="320"/>
      <c r="CK146" s="320"/>
      <c r="CL146" s="320"/>
      <c r="CM146" s="320"/>
      <c r="CN146" s="320"/>
      <c r="CO146" s="320"/>
      <c r="CP146" s="320"/>
      <c r="CQ146" s="320"/>
      <c r="CR146" s="320"/>
      <c r="CS146" s="320"/>
      <c r="CT146" s="320"/>
      <c r="CU146" s="320"/>
      <c r="CV146" s="320"/>
      <c r="CW146" s="320"/>
      <c r="CX146" s="320"/>
      <c r="CY146" s="320"/>
      <c r="CZ146" s="320"/>
      <c r="DA146" s="320"/>
      <c r="DB146" s="320"/>
      <c r="DC146" s="320"/>
      <c r="DD146" s="320"/>
      <c r="DE146" s="320"/>
      <c r="DF146" s="320"/>
      <c r="DG146" s="320"/>
      <c r="DH146" s="320"/>
      <c r="DI146" s="320"/>
      <c r="DJ146" s="320"/>
      <c r="DK146" s="320"/>
      <c r="DL146" s="320"/>
      <c r="DM146" s="320"/>
      <c r="DN146" s="320"/>
      <c r="DO146" s="320"/>
      <c r="DP146" s="320"/>
      <c r="DQ146" s="320"/>
      <c r="DR146" s="320"/>
      <c r="DS146" s="320"/>
      <c r="DT146" s="320"/>
      <c r="DU146" s="320"/>
      <c r="DV146" s="320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</row>
    <row r="147">
      <c r="A147" s="170"/>
      <c r="B147" s="170"/>
      <c r="C147" s="170"/>
      <c r="D147" s="170"/>
      <c r="E147" s="171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0"/>
      <c r="AH147" s="320"/>
      <c r="AI147" s="320"/>
      <c r="AJ147" s="320"/>
      <c r="AK147" s="320"/>
      <c r="AL147" s="320"/>
      <c r="AM147" s="320"/>
      <c r="AN147" s="320"/>
      <c r="AO147" s="320"/>
      <c r="AP147" s="320"/>
      <c r="AQ147" s="320"/>
      <c r="AR147" s="320"/>
      <c r="AS147" s="320"/>
      <c r="AT147" s="320"/>
      <c r="AU147" s="320"/>
      <c r="AV147" s="320"/>
      <c r="AW147" s="320"/>
      <c r="AX147" s="320"/>
      <c r="AY147" s="320"/>
      <c r="AZ147" s="320"/>
      <c r="BA147" s="320"/>
      <c r="BB147" s="320"/>
      <c r="BC147" s="320"/>
      <c r="BD147" s="320"/>
      <c r="BE147" s="320"/>
      <c r="BF147" s="320"/>
      <c r="BG147" s="320"/>
      <c r="BH147" s="320"/>
      <c r="BI147" s="320"/>
      <c r="BJ147" s="320"/>
      <c r="BK147" s="320"/>
      <c r="BL147" s="320"/>
      <c r="BM147" s="320"/>
      <c r="BN147" s="320"/>
      <c r="BO147" s="320"/>
      <c r="BP147" s="320"/>
      <c r="BQ147" s="320"/>
      <c r="BR147" s="320"/>
      <c r="BS147" s="320"/>
      <c r="BT147" s="320"/>
      <c r="BU147" s="320"/>
      <c r="BV147" s="320"/>
      <c r="BW147" s="320"/>
      <c r="BX147" s="320"/>
      <c r="BY147" s="320"/>
      <c r="BZ147" s="320"/>
      <c r="CA147" s="320"/>
      <c r="CB147" s="320"/>
      <c r="CC147" s="320"/>
      <c r="CD147" s="320"/>
      <c r="CE147" s="320"/>
      <c r="CF147" s="320"/>
      <c r="CG147" s="320"/>
      <c r="CH147" s="320"/>
      <c r="CI147" s="320"/>
      <c r="CJ147" s="320"/>
      <c r="CK147" s="320"/>
      <c r="CL147" s="320"/>
      <c r="CM147" s="320"/>
      <c r="CN147" s="320"/>
      <c r="CO147" s="320"/>
      <c r="CP147" s="320"/>
      <c r="CQ147" s="320"/>
      <c r="CR147" s="320"/>
      <c r="CS147" s="320"/>
      <c r="CT147" s="320"/>
      <c r="CU147" s="320"/>
      <c r="CV147" s="320"/>
      <c r="CW147" s="320"/>
      <c r="CX147" s="320"/>
      <c r="CY147" s="320"/>
      <c r="CZ147" s="320"/>
      <c r="DA147" s="320"/>
      <c r="DB147" s="320"/>
      <c r="DC147" s="320"/>
      <c r="DD147" s="320"/>
      <c r="DE147" s="320"/>
      <c r="DF147" s="320"/>
      <c r="DG147" s="320"/>
      <c r="DH147" s="320"/>
      <c r="DI147" s="320"/>
      <c r="DJ147" s="320"/>
      <c r="DK147" s="320"/>
      <c r="DL147" s="320"/>
      <c r="DM147" s="320"/>
      <c r="DN147" s="320"/>
      <c r="DO147" s="320"/>
      <c r="DP147" s="320"/>
      <c r="DQ147" s="320"/>
      <c r="DR147" s="320"/>
      <c r="DS147" s="320"/>
      <c r="DT147" s="320"/>
      <c r="DU147" s="320"/>
      <c r="DV147" s="320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</row>
    <row r="148">
      <c r="A148" s="170"/>
      <c r="B148" s="170"/>
      <c r="C148" s="170"/>
      <c r="D148" s="170"/>
      <c r="E148" s="171"/>
      <c r="F148" s="320"/>
      <c r="G148" s="320"/>
      <c r="H148" s="320"/>
      <c r="I148" s="320"/>
      <c r="J148" s="320"/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0"/>
      <c r="Z148" s="320"/>
      <c r="AA148" s="320"/>
      <c r="AB148" s="320"/>
      <c r="AC148" s="320"/>
      <c r="AD148" s="320"/>
      <c r="AE148" s="320"/>
      <c r="AF148" s="320"/>
      <c r="AG148" s="320"/>
      <c r="AH148" s="320"/>
      <c r="AI148" s="320"/>
      <c r="AJ148" s="320"/>
      <c r="AK148" s="320"/>
      <c r="AL148" s="320"/>
      <c r="AM148" s="320"/>
      <c r="AN148" s="320"/>
      <c r="AO148" s="320"/>
      <c r="AP148" s="320"/>
      <c r="AQ148" s="320"/>
      <c r="AR148" s="320"/>
      <c r="AS148" s="320"/>
      <c r="AT148" s="320"/>
      <c r="AU148" s="320"/>
      <c r="AV148" s="320"/>
      <c r="AW148" s="320"/>
      <c r="AX148" s="320"/>
      <c r="AY148" s="320"/>
      <c r="AZ148" s="320"/>
      <c r="BA148" s="320"/>
      <c r="BB148" s="320"/>
      <c r="BC148" s="320"/>
      <c r="BD148" s="320"/>
      <c r="BE148" s="320"/>
      <c r="BF148" s="320"/>
      <c r="BG148" s="320"/>
      <c r="BH148" s="320"/>
      <c r="BI148" s="320"/>
      <c r="BJ148" s="320"/>
      <c r="BK148" s="320"/>
      <c r="BL148" s="320"/>
      <c r="BM148" s="320"/>
      <c r="BN148" s="320"/>
      <c r="BO148" s="320"/>
      <c r="BP148" s="320"/>
      <c r="BQ148" s="320"/>
      <c r="BR148" s="320"/>
      <c r="BS148" s="320"/>
      <c r="BT148" s="320"/>
      <c r="BU148" s="320"/>
      <c r="BV148" s="320"/>
      <c r="BW148" s="320"/>
      <c r="BX148" s="320"/>
      <c r="BY148" s="320"/>
      <c r="BZ148" s="320"/>
      <c r="CA148" s="320"/>
      <c r="CB148" s="320"/>
      <c r="CC148" s="320"/>
      <c r="CD148" s="320"/>
      <c r="CE148" s="320"/>
      <c r="CF148" s="320"/>
      <c r="CG148" s="320"/>
      <c r="CH148" s="320"/>
      <c r="CI148" s="320"/>
      <c r="CJ148" s="320"/>
      <c r="CK148" s="320"/>
      <c r="CL148" s="320"/>
      <c r="CM148" s="320"/>
      <c r="CN148" s="320"/>
      <c r="CO148" s="320"/>
      <c r="CP148" s="320"/>
      <c r="CQ148" s="320"/>
      <c r="CR148" s="320"/>
      <c r="CS148" s="320"/>
      <c r="CT148" s="320"/>
      <c r="CU148" s="320"/>
      <c r="CV148" s="320"/>
      <c r="CW148" s="320"/>
      <c r="CX148" s="320"/>
      <c r="CY148" s="320"/>
      <c r="CZ148" s="320"/>
      <c r="DA148" s="320"/>
      <c r="DB148" s="320"/>
      <c r="DC148" s="320"/>
      <c r="DD148" s="320"/>
      <c r="DE148" s="320"/>
      <c r="DF148" s="320"/>
      <c r="DG148" s="320"/>
      <c r="DH148" s="320"/>
      <c r="DI148" s="320"/>
      <c r="DJ148" s="320"/>
      <c r="DK148" s="320"/>
      <c r="DL148" s="320"/>
      <c r="DM148" s="320"/>
      <c r="DN148" s="320"/>
      <c r="DO148" s="320"/>
      <c r="DP148" s="320"/>
      <c r="DQ148" s="320"/>
      <c r="DR148" s="320"/>
      <c r="DS148" s="320"/>
      <c r="DT148" s="320"/>
      <c r="DU148" s="320"/>
      <c r="DV148" s="320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</row>
    <row r="149">
      <c r="A149" s="170"/>
      <c r="B149" s="170"/>
      <c r="C149" s="170"/>
      <c r="D149" s="170"/>
      <c r="E149" s="171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  <c r="AH149" s="320"/>
      <c r="AI149" s="320"/>
      <c r="AJ149" s="320"/>
      <c r="AK149" s="320"/>
      <c r="AL149" s="320"/>
      <c r="AM149" s="320"/>
      <c r="AN149" s="320"/>
      <c r="AO149" s="320"/>
      <c r="AP149" s="320"/>
      <c r="AQ149" s="320"/>
      <c r="AR149" s="320"/>
      <c r="AS149" s="320"/>
      <c r="AT149" s="320"/>
      <c r="AU149" s="320"/>
      <c r="AV149" s="320"/>
      <c r="AW149" s="320"/>
      <c r="AX149" s="320"/>
      <c r="AY149" s="320"/>
      <c r="AZ149" s="320"/>
      <c r="BA149" s="320"/>
      <c r="BB149" s="320"/>
      <c r="BC149" s="320"/>
      <c r="BD149" s="320"/>
      <c r="BE149" s="320"/>
      <c r="BF149" s="320"/>
      <c r="BG149" s="320"/>
      <c r="BH149" s="320"/>
      <c r="BI149" s="320"/>
      <c r="BJ149" s="320"/>
      <c r="BK149" s="320"/>
      <c r="BL149" s="320"/>
      <c r="BM149" s="320"/>
      <c r="BN149" s="320"/>
      <c r="BO149" s="320"/>
      <c r="BP149" s="320"/>
      <c r="BQ149" s="320"/>
      <c r="BR149" s="320"/>
      <c r="BS149" s="320"/>
      <c r="BT149" s="320"/>
      <c r="BU149" s="320"/>
      <c r="BV149" s="320"/>
      <c r="BW149" s="320"/>
      <c r="BX149" s="320"/>
      <c r="BY149" s="320"/>
      <c r="BZ149" s="320"/>
      <c r="CA149" s="320"/>
      <c r="CB149" s="320"/>
      <c r="CC149" s="320"/>
      <c r="CD149" s="320"/>
      <c r="CE149" s="320"/>
      <c r="CF149" s="320"/>
      <c r="CG149" s="320"/>
      <c r="CH149" s="320"/>
      <c r="CI149" s="320"/>
      <c r="CJ149" s="320"/>
      <c r="CK149" s="320"/>
      <c r="CL149" s="320"/>
      <c r="CM149" s="320"/>
      <c r="CN149" s="320"/>
      <c r="CO149" s="320"/>
      <c r="CP149" s="320"/>
      <c r="CQ149" s="320"/>
      <c r="CR149" s="320"/>
      <c r="CS149" s="320"/>
      <c r="CT149" s="320"/>
      <c r="CU149" s="320"/>
      <c r="CV149" s="320"/>
      <c r="CW149" s="320"/>
      <c r="CX149" s="320"/>
      <c r="CY149" s="320"/>
      <c r="CZ149" s="320"/>
      <c r="DA149" s="320"/>
      <c r="DB149" s="320"/>
      <c r="DC149" s="320"/>
      <c r="DD149" s="320"/>
      <c r="DE149" s="320"/>
      <c r="DF149" s="320"/>
      <c r="DG149" s="320"/>
      <c r="DH149" s="320"/>
      <c r="DI149" s="320"/>
      <c r="DJ149" s="320"/>
      <c r="DK149" s="320"/>
      <c r="DL149" s="320"/>
      <c r="DM149" s="320"/>
      <c r="DN149" s="320"/>
      <c r="DO149" s="320"/>
      <c r="DP149" s="320"/>
      <c r="DQ149" s="320"/>
      <c r="DR149" s="320"/>
      <c r="DS149" s="320"/>
      <c r="DT149" s="320"/>
      <c r="DU149" s="320"/>
      <c r="DV149" s="320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</row>
    <row r="150">
      <c r="A150" s="170"/>
      <c r="B150" s="170"/>
      <c r="C150" s="170"/>
      <c r="D150" s="170"/>
      <c r="E150" s="171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  <c r="AC150" s="320"/>
      <c r="AD150" s="320"/>
      <c r="AE150" s="320"/>
      <c r="AF150" s="320"/>
      <c r="AG150" s="320"/>
      <c r="AH150" s="320"/>
      <c r="AI150" s="320"/>
      <c r="AJ150" s="320"/>
      <c r="AK150" s="320"/>
      <c r="AL150" s="320"/>
      <c r="AM150" s="320"/>
      <c r="AN150" s="320"/>
      <c r="AO150" s="320"/>
      <c r="AP150" s="320"/>
      <c r="AQ150" s="320"/>
      <c r="AR150" s="320"/>
      <c r="AS150" s="320"/>
      <c r="AT150" s="320"/>
      <c r="AU150" s="320"/>
      <c r="AV150" s="320"/>
      <c r="AW150" s="320"/>
      <c r="AX150" s="320"/>
      <c r="AY150" s="320"/>
      <c r="AZ150" s="320"/>
      <c r="BA150" s="320"/>
      <c r="BB150" s="320"/>
      <c r="BC150" s="320"/>
      <c r="BD150" s="320"/>
      <c r="BE150" s="320"/>
      <c r="BF150" s="320"/>
      <c r="BG150" s="320"/>
      <c r="BH150" s="320"/>
      <c r="BI150" s="320"/>
      <c r="BJ150" s="320"/>
      <c r="BK150" s="320"/>
      <c r="BL150" s="320"/>
      <c r="BM150" s="320"/>
      <c r="BN150" s="320"/>
      <c r="BO150" s="320"/>
      <c r="BP150" s="320"/>
      <c r="BQ150" s="320"/>
      <c r="BR150" s="320"/>
      <c r="BS150" s="320"/>
      <c r="BT150" s="320"/>
      <c r="BU150" s="320"/>
      <c r="BV150" s="320"/>
      <c r="BW150" s="320"/>
      <c r="BX150" s="320"/>
      <c r="BY150" s="320"/>
      <c r="BZ150" s="320"/>
      <c r="CA150" s="320"/>
      <c r="CB150" s="320"/>
      <c r="CC150" s="320"/>
      <c r="CD150" s="320"/>
      <c r="CE150" s="320"/>
      <c r="CF150" s="320"/>
      <c r="CG150" s="320"/>
      <c r="CH150" s="320"/>
      <c r="CI150" s="320"/>
      <c r="CJ150" s="320"/>
      <c r="CK150" s="320"/>
      <c r="CL150" s="320"/>
      <c r="CM150" s="320"/>
      <c r="CN150" s="320"/>
      <c r="CO150" s="320"/>
      <c r="CP150" s="320"/>
      <c r="CQ150" s="320"/>
      <c r="CR150" s="320"/>
      <c r="CS150" s="320"/>
      <c r="CT150" s="320"/>
      <c r="CU150" s="320"/>
      <c r="CV150" s="320"/>
      <c r="CW150" s="320"/>
      <c r="CX150" s="320"/>
      <c r="CY150" s="320"/>
      <c r="CZ150" s="320"/>
      <c r="DA150" s="320"/>
      <c r="DB150" s="320"/>
      <c r="DC150" s="320"/>
      <c r="DD150" s="320"/>
      <c r="DE150" s="320"/>
      <c r="DF150" s="320"/>
      <c r="DG150" s="320"/>
      <c r="DH150" s="320"/>
      <c r="DI150" s="320"/>
      <c r="DJ150" s="320"/>
      <c r="DK150" s="320"/>
      <c r="DL150" s="320"/>
      <c r="DM150" s="320"/>
      <c r="DN150" s="320"/>
      <c r="DO150" s="320"/>
      <c r="DP150" s="320"/>
      <c r="DQ150" s="320"/>
      <c r="DR150" s="320"/>
      <c r="DS150" s="320"/>
      <c r="DT150" s="320"/>
      <c r="DU150" s="320"/>
      <c r="DV150" s="320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</row>
    <row r="151">
      <c r="A151" s="170"/>
      <c r="B151" s="170"/>
      <c r="C151" s="170"/>
      <c r="D151" s="170"/>
      <c r="E151" s="171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  <c r="AH151" s="320"/>
      <c r="AI151" s="320"/>
      <c r="AJ151" s="320"/>
      <c r="AK151" s="320"/>
      <c r="AL151" s="320"/>
      <c r="AM151" s="320"/>
      <c r="AN151" s="320"/>
      <c r="AO151" s="320"/>
      <c r="AP151" s="320"/>
      <c r="AQ151" s="320"/>
      <c r="AR151" s="320"/>
      <c r="AS151" s="320"/>
      <c r="AT151" s="320"/>
      <c r="AU151" s="320"/>
      <c r="AV151" s="320"/>
      <c r="AW151" s="320"/>
      <c r="AX151" s="320"/>
      <c r="AY151" s="320"/>
      <c r="AZ151" s="320"/>
      <c r="BA151" s="320"/>
      <c r="BB151" s="320"/>
      <c r="BC151" s="320"/>
      <c r="BD151" s="320"/>
      <c r="BE151" s="320"/>
      <c r="BF151" s="320"/>
      <c r="BG151" s="320"/>
      <c r="BH151" s="320"/>
      <c r="BI151" s="320"/>
      <c r="BJ151" s="320"/>
      <c r="BK151" s="320"/>
      <c r="BL151" s="320"/>
      <c r="BM151" s="320"/>
      <c r="BN151" s="320"/>
      <c r="BO151" s="320"/>
      <c r="BP151" s="320"/>
      <c r="BQ151" s="320"/>
      <c r="BR151" s="320"/>
      <c r="BS151" s="320"/>
      <c r="BT151" s="320"/>
      <c r="BU151" s="320"/>
      <c r="BV151" s="320"/>
      <c r="BW151" s="320"/>
      <c r="BX151" s="320"/>
      <c r="BY151" s="320"/>
      <c r="BZ151" s="320"/>
      <c r="CA151" s="320"/>
      <c r="CB151" s="320"/>
      <c r="CC151" s="320"/>
      <c r="CD151" s="320"/>
      <c r="CE151" s="320"/>
      <c r="CF151" s="320"/>
      <c r="CG151" s="320"/>
      <c r="CH151" s="320"/>
      <c r="CI151" s="320"/>
      <c r="CJ151" s="320"/>
      <c r="CK151" s="320"/>
      <c r="CL151" s="320"/>
      <c r="CM151" s="320"/>
      <c r="CN151" s="320"/>
      <c r="CO151" s="320"/>
      <c r="CP151" s="320"/>
      <c r="CQ151" s="320"/>
      <c r="CR151" s="320"/>
      <c r="CS151" s="320"/>
      <c r="CT151" s="320"/>
      <c r="CU151" s="320"/>
      <c r="CV151" s="320"/>
      <c r="CW151" s="320"/>
      <c r="CX151" s="320"/>
      <c r="CY151" s="320"/>
      <c r="CZ151" s="320"/>
      <c r="DA151" s="320"/>
      <c r="DB151" s="320"/>
      <c r="DC151" s="320"/>
      <c r="DD151" s="320"/>
      <c r="DE151" s="320"/>
      <c r="DF151" s="320"/>
      <c r="DG151" s="320"/>
      <c r="DH151" s="320"/>
      <c r="DI151" s="320"/>
      <c r="DJ151" s="320"/>
      <c r="DK151" s="320"/>
      <c r="DL151" s="320"/>
      <c r="DM151" s="320"/>
      <c r="DN151" s="320"/>
      <c r="DO151" s="320"/>
      <c r="DP151" s="320"/>
      <c r="DQ151" s="320"/>
      <c r="DR151" s="320"/>
      <c r="DS151" s="320"/>
      <c r="DT151" s="320"/>
      <c r="DU151" s="320"/>
      <c r="DV151" s="320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</row>
    <row r="152">
      <c r="A152" s="170"/>
      <c r="B152" s="170"/>
      <c r="C152" s="170"/>
      <c r="D152" s="170"/>
      <c r="E152" s="171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0"/>
      <c r="AM152" s="320"/>
      <c r="AN152" s="320"/>
      <c r="AO152" s="320"/>
      <c r="AP152" s="320"/>
      <c r="AQ152" s="320"/>
      <c r="AR152" s="320"/>
      <c r="AS152" s="320"/>
      <c r="AT152" s="320"/>
      <c r="AU152" s="320"/>
      <c r="AV152" s="320"/>
      <c r="AW152" s="320"/>
      <c r="AX152" s="320"/>
      <c r="AY152" s="320"/>
      <c r="AZ152" s="320"/>
      <c r="BA152" s="320"/>
      <c r="BB152" s="320"/>
      <c r="BC152" s="320"/>
      <c r="BD152" s="320"/>
      <c r="BE152" s="320"/>
      <c r="BF152" s="320"/>
      <c r="BG152" s="320"/>
      <c r="BH152" s="320"/>
      <c r="BI152" s="320"/>
      <c r="BJ152" s="320"/>
      <c r="BK152" s="320"/>
      <c r="BL152" s="320"/>
      <c r="BM152" s="320"/>
      <c r="BN152" s="320"/>
      <c r="BO152" s="320"/>
      <c r="BP152" s="320"/>
      <c r="BQ152" s="320"/>
      <c r="BR152" s="320"/>
      <c r="BS152" s="320"/>
      <c r="BT152" s="320"/>
      <c r="BU152" s="320"/>
      <c r="BV152" s="320"/>
      <c r="BW152" s="320"/>
      <c r="BX152" s="320"/>
      <c r="BY152" s="320"/>
      <c r="BZ152" s="320"/>
      <c r="CA152" s="320"/>
      <c r="CB152" s="320"/>
      <c r="CC152" s="320"/>
      <c r="CD152" s="320"/>
      <c r="CE152" s="320"/>
      <c r="CF152" s="320"/>
      <c r="CG152" s="320"/>
      <c r="CH152" s="320"/>
      <c r="CI152" s="320"/>
      <c r="CJ152" s="320"/>
      <c r="CK152" s="320"/>
      <c r="CL152" s="320"/>
      <c r="CM152" s="320"/>
      <c r="CN152" s="320"/>
      <c r="CO152" s="320"/>
      <c r="CP152" s="320"/>
      <c r="CQ152" s="320"/>
      <c r="CR152" s="320"/>
      <c r="CS152" s="320"/>
      <c r="CT152" s="320"/>
      <c r="CU152" s="320"/>
      <c r="CV152" s="320"/>
      <c r="CW152" s="320"/>
      <c r="CX152" s="320"/>
      <c r="CY152" s="320"/>
      <c r="CZ152" s="320"/>
      <c r="DA152" s="320"/>
      <c r="DB152" s="320"/>
      <c r="DC152" s="320"/>
      <c r="DD152" s="320"/>
      <c r="DE152" s="320"/>
      <c r="DF152" s="320"/>
      <c r="DG152" s="320"/>
      <c r="DH152" s="320"/>
      <c r="DI152" s="320"/>
      <c r="DJ152" s="320"/>
      <c r="DK152" s="320"/>
      <c r="DL152" s="320"/>
      <c r="DM152" s="320"/>
      <c r="DN152" s="320"/>
      <c r="DO152" s="320"/>
      <c r="DP152" s="320"/>
      <c r="DQ152" s="320"/>
      <c r="DR152" s="320"/>
      <c r="DS152" s="320"/>
      <c r="DT152" s="320"/>
      <c r="DU152" s="320"/>
      <c r="DV152" s="320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</row>
    <row r="153">
      <c r="A153" s="170"/>
      <c r="B153" s="170"/>
      <c r="C153" s="170"/>
      <c r="D153" s="170"/>
      <c r="E153" s="171"/>
      <c r="F153" s="320"/>
      <c r="G153" s="320"/>
      <c r="H153" s="320"/>
      <c r="I153" s="320"/>
      <c r="J153" s="320"/>
      <c r="K153" s="320"/>
      <c r="L153" s="320"/>
      <c r="M153" s="320"/>
      <c r="N153" s="320"/>
      <c r="O153" s="320"/>
      <c r="P153" s="320"/>
      <c r="Q153" s="320"/>
      <c r="R153" s="320"/>
      <c r="S153" s="320"/>
      <c r="T153" s="320"/>
      <c r="U153" s="320"/>
      <c r="V153" s="320"/>
      <c r="W153" s="320"/>
      <c r="X153" s="320"/>
      <c r="Y153" s="320"/>
      <c r="Z153" s="320"/>
      <c r="AA153" s="320"/>
      <c r="AB153" s="320"/>
      <c r="AC153" s="320"/>
      <c r="AD153" s="320"/>
      <c r="AE153" s="320"/>
      <c r="AF153" s="320"/>
      <c r="AG153" s="320"/>
      <c r="AH153" s="320"/>
      <c r="AI153" s="320"/>
      <c r="AJ153" s="320"/>
      <c r="AK153" s="320"/>
      <c r="AL153" s="320"/>
      <c r="AM153" s="320"/>
      <c r="AN153" s="320"/>
      <c r="AO153" s="320"/>
      <c r="AP153" s="320"/>
      <c r="AQ153" s="320"/>
      <c r="AR153" s="320"/>
      <c r="AS153" s="320"/>
      <c r="AT153" s="320"/>
      <c r="AU153" s="320"/>
      <c r="AV153" s="320"/>
      <c r="AW153" s="320"/>
      <c r="AX153" s="320"/>
      <c r="AY153" s="320"/>
      <c r="AZ153" s="320"/>
      <c r="BA153" s="320"/>
      <c r="BB153" s="320"/>
      <c r="BC153" s="320"/>
      <c r="BD153" s="320"/>
      <c r="BE153" s="320"/>
      <c r="BF153" s="320"/>
      <c r="BG153" s="320"/>
      <c r="BH153" s="320"/>
      <c r="BI153" s="320"/>
      <c r="BJ153" s="320"/>
      <c r="BK153" s="320"/>
      <c r="BL153" s="320"/>
      <c r="BM153" s="320"/>
      <c r="BN153" s="320"/>
      <c r="BO153" s="320"/>
      <c r="BP153" s="320"/>
      <c r="BQ153" s="320"/>
      <c r="BR153" s="320"/>
      <c r="BS153" s="320"/>
      <c r="BT153" s="320"/>
      <c r="BU153" s="320"/>
      <c r="BV153" s="320"/>
      <c r="BW153" s="320"/>
      <c r="BX153" s="320"/>
      <c r="BY153" s="320"/>
      <c r="BZ153" s="320"/>
      <c r="CA153" s="320"/>
      <c r="CB153" s="320"/>
      <c r="CC153" s="320"/>
      <c r="CD153" s="320"/>
      <c r="CE153" s="320"/>
      <c r="CF153" s="320"/>
      <c r="CG153" s="320"/>
      <c r="CH153" s="320"/>
      <c r="CI153" s="320"/>
      <c r="CJ153" s="320"/>
      <c r="CK153" s="320"/>
      <c r="CL153" s="320"/>
      <c r="CM153" s="320"/>
      <c r="CN153" s="320"/>
      <c r="CO153" s="320"/>
      <c r="CP153" s="320"/>
      <c r="CQ153" s="320"/>
      <c r="CR153" s="320"/>
      <c r="CS153" s="320"/>
      <c r="CT153" s="320"/>
      <c r="CU153" s="320"/>
      <c r="CV153" s="320"/>
      <c r="CW153" s="320"/>
      <c r="CX153" s="320"/>
      <c r="CY153" s="320"/>
      <c r="CZ153" s="320"/>
      <c r="DA153" s="320"/>
      <c r="DB153" s="320"/>
      <c r="DC153" s="320"/>
      <c r="DD153" s="320"/>
      <c r="DE153" s="320"/>
      <c r="DF153" s="320"/>
      <c r="DG153" s="320"/>
      <c r="DH153" s="320"/>
      <c r="DI153" s="320"/>
      <c r="DJ153" s="320"/>
      <c r="DK153" s="320"/>
      <c r="DL153" s="320"/>
      <c r="DM153" s="320"/>
      <c r="DN153" s="320"/>
      <c r="DO153" s="320"/>
      <c r="DP153" s="320"/>
      <c r="DQ153" s="320"/>
      <c r="DR153" s="320"/>
      <c r="DS153" s="320"/>
      <c r="DT153" s="320"/>
      <c r="DU153" s="320"/>
      <c r="DV153" s="320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</row>
    <row r="154">
      <c r="A154" s="170"/>
      <c r="B154" s="170"/>
      <c r="C154" s="170"/>
      <c r="D154" s="170"/>
      <c r="E154" s="171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0"/>
      <c r="AM154" s="320"/>
      <c r="AN154" s="320"/>
      <c r="AO154" s="320"/>
      <c r="AP154" s="320"/>
      <c r="AQ154" s="320"/>
      <c r="AR154" s="320"/>
      <c r="AS154" s="320"/>
      <c r="AT154" s="320"/>
      <c r="AU154" s="320"/>
      <c r="AV154" s="320"/>
      <c r="AW154" s="320"/>
      <c r="AX154" s="320"/>
      <c r="AY154" s="320"/>
      <c r="AZ154" s="320"/>
      <c r="BA154" s="320"/>
      <c r="BB154" s="320"/>
      <c r="BC154" s="320"/>
      <c r="BD154" s="320"/>
      <c r="BE154" s="320"/>
      <c r="BF154" s="320"/>
      <c r="BG154" s="320"/>
      <c r="BH154" s="320"/>
      <c r="BI154" s="320"/>
      <c r="BJ154" s="320"/>
      <c r="BK154" s="320"/>
      <c r="BL154" s="320"/>
      <c r="BM154" s="320"/>
      <c r="BN154" s="320"/>
      <c r="BO154" s="320"/>
      <c r="BP154" s="320"/>
      <c r="BQ154" s="320"/>
      <c r="BR154" s="320"/>
      <c r="BS154" s="320"/>
      <c r="BT154" s="320"/>
      <c r="BU154" s="320"/>
      <c r="BV154" s="320"/>
      <c r="BW154" s="320"/>
      <c r="BX154" s="320"/>
      <c r="BY154" s="320"/>
      <c r="BZ154" s="320"/>
      <c r="CA154" s="320"/>
      <c r="CB154" s="320"/>
      <c r="CC154" s="320"/>
      <c r="CD154" s="320"/>
      <c r="CE154" s="320"/>
      <c r="CF154" s="320"/>
      <c r="CG154" s="320"/>
      <c r="CH154" s="320"/>
      <c r="CI154" s="320"/>
      <c r="CJ154" s="320"/>
      <c r="CK154" s="320"/>
      <c r="CL154" s="320"/>
      <c r="CM154" s="320"/>
      <c r="CN154" s="320"/>
      <c r="CO154" s="320"/>
      <c r="CP154" s="320"/>
      <c r="CQ154" s="320"/>
      <c r="CR154" s="320"/>
      <c r="CS154" s="320"/>
      <c r="CT154" s="320"/>
      <c r="CU154" s="320"/>
      <c r="CV154" s="320"/>
      <c r="CW154" s="320"/>
      <c r="CX154" s="320"/>
      <c r="CY154" s="320"/>
      <c r="CZ154" s="320"/>
      <c r="DA154" s="320"/>
      <c r="DB154" s="320"/>
      <c r="DC154" s="320"/>
      <c r="DD154" s="320"/>
      <c r="DE154" s="320"/>
      <c r="DF154" s="320"/>
      <c r="DG154" s="320"/>
      <c r="DH154" s="320"/>
      <c r="DI154" s="320"/>
      <c r="DJ154" s="320"/>
      <c r="DK154" s="320"/>
      <c r="DL154" s="320"/>
      <c r="DM154" s="320"/>
      <c r="DN154" s="320"/>
      <c r="DO154" s="320"/>
      <c r="DP154" s="320"/>
      <c r="DQ154" s="320"/>
      <c r="DR154" s="320"/>
      <c r="DS154" s="320"/>
      <c r="DT154" s="320"/>
      <c r="DU154" s="320"/>
      <c r="DV154" s="320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</row>
    <row r="155">
      <c r="A155" s="170"/>
      <c r="B155" s="170"/>
      <c r="C155" s="170"/>
      <c r="D155" s="170"/>
      <c r="E155" s="171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0"/>
      <c r="Z155" s="320"/>
      <c r="AA155" s="320"/>
      <c r="AB155" s="320"/>
      <c r="AC155" s="320"/>
      <c r="AD155" s="320"/>
      <c r="AE155" s="320"/>
      <c r="AF155" s="320"/>
      <c r="AG155" s="320"/>
      <c r="AH155" s="320"/>
      <c r="AI155" s="320"/>
      <c r="AJ155" s="320"/>
      <c r="AK155" s="320"/>
      <c r="AL155" s="320"/>
      <c r="AM155" s="320"/>
      <c r="AN155" s="320"/>
      <c r="AO155" s="320"/>
      <c r="AP155" s="320"/>
      <c r="AQ155" s="320"/>
      <c r="AR155" s="320"/>
      <c r="AS155" s="320"/>
      <c r="AT155" s="320"/>
      <c r="AU155" s="320"/>
      <c r="AV155" s="320"/>
      <c r="AW155" s="320"/>
      <c r="AX155" s="320"/>
      <c r="AY155" s="320"/>
      <c r="AZ155" s="320"/>
      <c r="BA155" s="320"/>
      <c r="BB155" s="320"/>
      <c r="BC155" s="320"/>
      <c r="BD155" s="320"/>
      <c r="BE155" s="320"/>
      <c r="BF155" s="320"/>
      <c r="BG155" s="320"/>
      <c r="BH155" s="320"/>
      <c r="BI155" s="320"/>
      <c r="BJ155" s="320"/>
      <c r="BK155" s="320"/>
      <c r="BL155" s="320"/>
      <c r="BM155" s="320"/>
      <c r="BN155" s="320"/>
      <c r="BO155" s="320"/>
      <c r="BP155" s="320"/>
      <c r="BQ155" s="320"/>
      <c r="BR155" s="320"/>
      <c r="BS155" s="320"/>
      <c r="BT155" s="320"/>
      <c r="BU155" s="320"/>
      <c r="BV155" s="320"/>
      <c r="BW155" s="320"/>
      <c r="BX155" s="320"/>
      <c r="BY155" s="320"/>
      <c r="BZ155" s="320"/>
      <c r="CA155" s="320"/>
      <c r="CB155" s="320"/>
      <c r="CC155" s="320"/>
      <c r="CD155" s="320"/>
      <c r="CE155" s="320"/>
      <c r="CF155" s="320"/>
      <c r="CG155" s="320"/>
      <c r="CH155" s="320"/>
      <c r="CI155" s="320"/>
      <c r="CJ155" s="320"/>
      <c r="CK155" s="320"/>
      <c r="CL155" s="320"/>
      <c r="CM155" s="320"/>
      <c r="CN155" s="320"/>
      <c r="CO155" s="320"/>
      <c r="CP155" s="320"/>
      <c r="CQ155" s="320"/>
      <c r="CR155" s="320"/>
      <c r="CS155" s="320"/>
      <c r="CT155" s="320"/>
      <c r="CU155" s="320"/>
      <c r="CV155" s="320"/>
      <c r="CW155" s="320"/>
      <c r="CX155" s="320"/>
      <c r="CY155" s="320"/>
      <c r="CZ155" s="320"/>
      <c r="DA155" s="320"/>
      <c r="DB155" s="320"/>
      <c r="DC155" s="320"/>
      <c r="DD155" s="320"/>
      <c r="DE155" s="320"/>
      <c r="DF155" s="320"/>
      <c r="DG155" s="320"/>
      <c r="DH155" s="320"/>
      <c r="DI155" s="320"/>
      <c r="DJ155" s="320"/>
      <c r="DK155" s="320"/>
      <c r="DL155" s="320"/>
      <c r="DM155" s="320"/>
      <c r="DN155" s="320"/>
      <c r="DO155" s="320"/>
      <c r="DP155" s="320"/>
      <c r="DQ155" s="320"/>
      <c r="DR155" s="320"/>
      <c r="DS155" s="320"/>
      <c r="DT155" s="320"/>
      <c r="DU155" s="320"/>
      <c r="DV155" s="320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</row>
    <row r="156">
      <c r="A156" s="170"/>
      <c r="B156" s="170"/>
      <c r="C156" s="170"/>
      <c r="D156" s="170"/>
      <c r="E156" s="171"/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0"/>
      <c r="Z156" s="320"/>
      <c r="AA156" s="320"/>
      <c r="AB156" s="320"/>
      <c r="AC156" s="320"/>
      <c r="AD156" s="320"/>
      <c r="AE156" s="320"/>
      <c r="AF156" s="320"/>
      <c r="AG156" s="320"/>
      <c r="AH156" s="320"/>
      <c r="AI156" s="320"/>
      <c r="AJ156" s="320"/>
      <c r="AK156" s="320"/>
      <c r="AL156" s="320"/>
      <c r="AM156" s="320"/>
      <c r="AN156" s="320"/>
      <c r="AO156" s="320"/>
      <c r="AP156" s="320"/>
      <c r="AQ156" s="320"/>
      <c r="AR156" s="320"/>
      <c r="AS156" s="320"/>
      <c r="AT156" s="320"/>
      <c r="AU156" s="320"/>
      <c r="AV156" s="320"/>
      <c r="AW156" s="320"/>
      <c r="AX156" s="320"/>
      <c r="AY156" s="320"/>
      <c r="AZ156" s="320"/>
      <c r="BA156" s="320"/>
      <c r="BB156" s="320"/>
      <c r="BC156" s="320"/>
      <c r="BD156" s="320"/>
      <c r="BE156" s="320"/>
      <c r="BF156" s="320"/>
      <c r="BG156" s="320"/>
      <c r="BH156" s="320"/>
      <c r="BI156" s="320"/>
      <c r="BJ156" s="320"/>
      <c r="BK156" s="320"/>
      <c r="BL156" s="320"/>
      <c r="BM156" s="320"/>
      <c r="BN156" s="320"/>
      <c r="BO156" s="320"/>
      <c r="BP156" s="320"/>
      <c r="BQ156" s="320"/>
      <c r="BR156" s="320"/>
      <c r="BS156" s="320"/>
      <c r="BT156" s="320"/>
      <c r="BU156" s="320"/>
      <c r="BV156" s="320"/>
      <c r="BW156" s="320"/>
      <c r="BX156" s="320"/>
      <c r="BY156" s="320"/>
      <c r="BZ156" s="320"/>
      <c r="CA156" s="320"/>
      <c r="CB156" s="320"/>
      <c r="CC156" s="320"/>
      <c r="CD156" s="320"/>
      <c r="CE156" s="320"/>
      <c r="CF156" s="320"/>
      <c r="CG156" s="320"/>
      <c r="CH156" s="320"/>
      <c r="CI156" s="320"/>
      <c r="CJ156" s="320"/>
      <c r="CK156" s="320"/>
      <c r="CL156" s="320"/>
      <c r="CM156" s="320"/>
      <c r="CN156" s="320"/>
      <c r="CO156" s="320"/>
      <c r="CP156" s="320"/>
      <c r="CQ156" s="320"/>
      <c r="CR156" s="320"/>
      <c r="CS156" s="320"/>
      <c r="CT156" s="320"/>
      <c r="CU156" s="320"/>
      <c r="CV156" s="320"/>
      <c r="CW156" s="320"/>
      <c r="CX156" s="320"/>
      <c r="CY156" s="320"/>
      <c r="CZ156" s="320"/>
      <c r="DA156" s="320"/>
      <c r="DB156" s="320"/>
      <c r="DC156" s="320"/>
      <c r="DD156" s="320"/>
      <c r="DE156" s="320"/>
      <c r="DF156" s="320"/>
      <c r="DG156" s="320"/>
      <c r="DH156" s="320"/>
      <c r="DI156" s="320"/>
      <c r="DJ156" s="320"/>
      <c r="DK156" s="320"/>
      <c r="DL156" s="320"/>
      <c r="DM156" s="320"/>
      <c r="DN156" s="320"/>
      <c r="DO156" s="320"/>
      <c r="DP156" s="320"/>
      <c r="DQ156" s="320"/>
      <c r="DR156" s="320"/>
      <c r="DS156" s="320"/>
      <c r="DT156" s="320"/>
      <c r="DU156" s="320"/>
      <c r="DV156" s="320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</row>
    <row r="157">
      <c r="A157" s="170"/>
      <c r="B157" s="170"/>
      <c r="C157" s="170"/>
      <c r="D157" s="170"/>
      <c r="E157" s="171"/>
      <c r="F157" s="320"/>
      <c r="G157" s="320"/>
      <c r="H157" s="320"/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0"/>
      <c r="AB157" s="320"/>
      <c r="AC157" s="320"/>
      <c r="AD157" s="320"/>
      <c r="AE157" s="320"/>
      <c r="AF157" s="320"/>
      <c r="AG157" s="320"/>
      <c r="AH157" s="320"/>
      <c r="AI157" s="320"/>
      <c r="AJ157" s="320"/>
      <c r="AK157" s="320"/>
      <c r="AL157" s="320"/>
      <c r="AM157" s="320"/>
      <c r="AN157" s="320"/>
      <c r="AO157" s="320"/>
      <c r="AP157" s="320"/>
      <c r="AQ157" s="320"/>
      <c r="AR157" s="320"/>
      <c r="AS157" s="320"/>
      <c r="AT157" s="320"/>
      <c r="AU157" s="320"/>
      <c r="AV157" s="320"/>
      <c r="AW157" s="320"/>
      <c r="AX157" s="320"/>
      <c r="AY157" s="320"/>
      <c r="AZ157" s="320"/>
      <c r="BA157" s="320"/>
      <c r="BB157" s="320"/>
      <c r="BC157" s="320"/>
      <c r="BD157" s="320"/>
      <c r="BE157" s="320"/>
      <c r="BF157" s="320"/>
      <c r="BG157" s="320"/>
      <c r="BH157" s="320"/>
      <c r="BI157" s="320"/>
      <c r="BJ157" s="320"/>
      <c r="BK157" s="320"/>
      <c r="BL157" s="320"/>
      <c r="BM157" s="320"/>
      <c r="BN157" s="320"/>
      <c r="BO157" s="320"/>
      <c r="BP157" s="320"/>
      <c r="BQ157" s="320"/>
      <c r="BR157" s="320"/>
      <c r="BS157" s="320"/>
      <c r="BT157" s="320"/>
      <c r="BU157" s="320"/>
      <c r="BV157" s="320"/>
      <c r="BW157" s="320"/>
      <c r="BX157" s="320"/>
      <c r="BY157" s="320"/>
      <c r="BZ157" s="320"/>
      <c r="CA157" s="320"/>
      <c r="CB157" s="320"/>
      <c r="CC157" s="320"/>
      <c r="CD157" s="320"/>
      <c r="CE157" s="320"/>
      <c r="CF157" s="320"/>
      <c r="CG157" s="320"/>
      <c r="CH157" s="320"/>
      <c r="CI157" s="320"/>
      <c r="CJ157" s="320"/>
      <c r="CK157" s="320"/>
      <c r="CL157" s="320"/>
      <c r="CM157" s="320"/>
      <c r="CN157" s="320"/>
      <c r="CO157" s="320"/>
      <c r="CP157" s="320"/>
      <c r="CQ157" s="320"/>
      <c r="CR157" s="320"/>
      <c r="CS157" s="320"/>
      <c r="CT157" s="320"/>
      <c r="CU157" s="320"/>
      <c r="CV157" s="320"/>
      <c r="CW157" s="320"/>
      <c r="CX157" s="320"/>
      <c r="CY157" s="320"/>
      <c r="CZ157" s="320"/>
      <c r="DA157" s="320"/>
      <c r="DB157" s="320"/>
      <c r="DC157" s="320"/>
      <c r="DD157" s="320"/>
      <c r="DE157" s="320"/>
      <c r="DF157" s="320"/>
      <c r="DG157" s="320"/>
      <c r="DH157" s="320"/>
      <c r="DI157" s="320"/>
      <c r="DJ157" s="320"/>
      <c r="DK157" s="320"/>
      <c r="DL157" s="320"/>
      <c r="DM157" s="320"/>
      <c r="DN157" s="320"/>
      <c r="DO157" s="320"/>
      <c r="DP157" s="320"/>
      <c r="DQ157" s="320"/>
      <c r="DR157" s="320"/>
      <c r="DS157" s="320"/>
      <c r="DT157" s="320"/>
      <c r="DU157" s="320"/>
      <c r="DV157" s="320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</row>
    <row r="158">
      <c r="A158" s="170"/>
      <c r="B158" s="170"/>
      <c r="C158" s="170"/>
      <c r="D158" s="170"/>
      <c r="E158" s="171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320"/>
      <c r="AB158" s="320"/>
      <c r="AC158" s="320"/>
      <c r="AD158" s="320"/>
      <c r="AE158" s="320"/>
      <c r="AF158" s="320"/>
      <c r="AG158" s="320"/>
      <c r="AH158" s="320"/>
      <c r="AI158" s="320"/>
      <c r="AJ158" s="320"/>
      <c r="AK158" s="320"/>
      <c r="AL158" s="320"/>
      <c r="AM158" s="320"/>
      <c r="AN158" s="320"/>
      <c r="AO158" s="320"/>
      <c r="AP158" s="320"/>
      <c r="AQ158" s="320"/>
      <c r="AR158" s="320"/>
      <c r="AS158" s="320"/>
      <c r="AT158" s="320"/>
      <c r="AU158" s="320"/>
      <c r="AV158" s="320"/>
      <c r="AW158" s="320"/>
      <c r="AX158" s="320"/>
      <c r="AY158" s="320"/>
      <c r="AZ158" s="320"/>
      <c r="BA158" s="320"/>
      <c r="BB158" s="320"/>
      <c r="BC158" s="320"/>
      <c r="BD158" s="320"/>
      <c r="BE158" s="320"/>
      <c r="BF158" s="320"/>
      <c r="BG158" s="320"/>
      <c r="BH158" s="320"/>
      <c r="BI158" s="320"/>
      <c r="BJ158" s="320"/>
      <c r="BK158" s="320"/>
      <c r="BL158" s="320"/>
      <c r="BM158" s="320"/>
      <c r="BN158" s="320"/>
      <c r="BO158" s="320"/>
      <c r="BP158" s="320"/>
      <c r="BQ158" s="320"/>
      <c r="BR158" s="320"/>
      <c r="BS158" s="320"/>
      <c r="BT158" s="320"/>
      <c r="BU158" s="320"/>
      <c r="BV158" s="320"/>
      <c r="BW158" s="320"/>
      <c r="BX158" s="320"/>
      <c r="BY158" s="320"/>
      <c r="BZ158" s="320"/>
      <c r="CA158" s="320"/>
      <c r="CB158" s="320"/>
      <c r="CC158" s="320"/>
      <c r="CD158" s="320"/>
      <c r="CE158" s="320"/>
      <c r="CF158" s="320"/>
      <c r="CG158" s="320"/>
      <c r="CH158" s="320"/>
      <c r="CI158" s="320"/>
      <c r="CJ158" s="320"/>
      <c r="CK158" s="320"/>
      <c r="CL158" s="320"/>
      <c r="CM158" s="320"/>
      <c r="CN158" s="320"/>
      <c r="CO158" s="320"/>
      <c r="CP158" s="320"/>
      <c r="CQ158" s="320"/>
      <c r="CR158" s="320"/>
      <c r="CS158" s="320"/>
      <c r="CT158" s="320"/>
      <c r="CU158" s="320"/>
      <c r="CV158" s="320"/>
      <c r="CW158" s="320"/>
      <c r="CX158" s="320"/>
      <c r="CY158" s="320"/>
      <c r="CZ158" s="320"/>
      <c r="DA158" s="320"/>
      <c r="DB158" s="320"/>
      <c r="DC158" s="320"/>
      <c r="DD158" s="320"/>
      <c r="DE158" s="320"/>
      <c r="DF158" s="320"/>
      <c r="DG158" s="320"/>
      <c r="DH158" s="320"/>
      <c r="DI158" s="320"/>
      <c r="DJ158" s="320"/>
      <c r="DK158" s="320"/>
      <c r="DL158" s="320"/>
      <c r="DM158" s="320"/>
      <c r="DN158" s="320"/>
      <c r="DO158" s="320"/>
      <c r="DP158" s="320"/>
      <c r="DQ158" s="320"/>
      <c r="DR158" s="320"/>
      <c r="DS158" s="320"/>
      <c r="DT158" s="320"/>
      <c r="DU158" s="320"/>
      <c r="DV158" s="320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</row>
    <row r="159">
      <c r="A159" s="170"/>
      <c r="B159" s="170"/>
      <c r="C159" s="170"/>
      <c r="D159" s="170"/>
      <c r="E159" s="171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  <c r="AC159" s="320"/>
      <c r="AD159" s="320"/>
      <c r="AE159" s="320"/>
      <c r="AF159" s="320"/>
      <c r="AG159" s="320"/>
      <c r="AH159" s="320"/>
      <c r="AI159" s="320"/>
      <c r="AJ159" s="320"/>
      <c r="AK159" s="320"/>
      <c r="AL159" s="320"/>
      <c r="AM159" s="320"/>
      <c r="AN159" s="320"/>
      <c r="AO159" s="320"/>
      <c r="AP159" s="320"/>
      <c r="AQ159" s="320"/>
      <c r="AR159" s="320"/>
      <c r="AS159" s="320"/>
      <c r="AT159" s="320"/>
      <c r="AU159" s="320"/>
      <c r="AV159" s="320"/>
      <c r="AW159" s="320"/>
      <c r="AX159" s="320"/>
      <c r="AY159" s="320"/>
      <c r="AZ159" s="320"/>
      <c r="BA159" s="320"/>
      <c r="BB159" s="320"/>
      <c r="BC159" s="320"/>
      <c r="BD159" s="320"/>
      <c r="BE159" s="320"/>
      <c r="BF159" s="320"/>
      <c r="BG159" s="320"/>
      <c r="BH159" s="320"/>
      <c r="BI159" s="320"/>
      <c r="BJ159" s="320"/>
      <c r="BK159" s="320"/>
      <c r="BL159" s="320"/>
      <c r="BM159" s="320"/>
      <c r="BN159" s="320"/>
      <c r="BO159" s="320"/>
      <c r="BP159" s="320"/>
      <c r="BQ159" s="320"/>
      <c r="BR159" s="320"/>
      <c r="BS159" s="320"/>
      <c r="BT159" s="320"/>
      <c r="BU159" s="320"/>
      <c r="BV159" s="320"/>
      <c r="BW159" s="320"/>
      <c r="BX159" s="320"/>
      <c r="BY159" s="320"/>
      <c r="BZ159" s="320"/>
      <c r="CA159" s="320"/>
      <c r="CB159" s="320"/>
      <c r="CC159" s="320"/>
      <c r="CD159" s="320"/>
      <c r="CE159" s="320"/>
      <c r="CF159" s="320"/>
      <c r="CG159" s="320"/>
      <c r="CH159" s="320"/>
      <c r="CI159" s="320"/>
      <c r="CJ159" s="320"/>
      <c r="CK159" s="320"/>
      <c r="CL159" s="320"/>
      <c r="CM159" s="320"/>
      <c r="CN159" s="320"/>
      <c r="CO159" s="320"/>
      <c r="CP159" s="320"/>
      <c r="CQ159" s="320"/>
      <c r="CR159" s="320"/>
      <c r="CS159" s="320"/>
      <c r="CT159" s="320"/>
      <c r="CU159" s="320"/>
      <c r="CV159" s="320"/>
      <c r="CW159" s="320"/>
      <c r="CX159" s="320"/>
      <c r="CY159" s="320"/>
      <c r="CZ159" s="320"/>
      <c r="DA159" s="320"/>
      <c r="DB159" s="320"/>
      <c r="DC159" s="320"/>
      <c r="DD159" s="320"/>
      <c r="DE159" s="320"/>
      <c r="DF159" s="320"/>
      <c r="DG159" s="320"/>
      <c r="DH159" s="320"/>
      <c r="DI159" s="320"/>
      <c r="DJ159" s="320"/>
      <c r="DK159" s="320"/>
      <c r="DL159" s="320"/>
      <c r="DM159" s="320"/>
      <c r="DN159" s="320"/>
      <c r="DO159" s="320"/>
      <c r="DP159" s="320"/>
      <c r="DQ159" s="320"/>
      <c r="DR159" s="320"/>
      <c r="DS159" s="320"/>
      <c r="DT159" s="320"/>
      <c r="DU159" s="320"/>
      <c r="DV159" s="320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</row>
    <row r="160">
      <c r="A160" s="170"/>
      <c r="B160" s="170"/>
      <c r="C160" s="170"/>
      <c r="D160" s="170"/>
      <c r="E160" s="171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  <c r="AC160" s="320"/>
      <c r="AD160" s="320"/>
      <c r="AE160" s="320"/>
      <c r="AF160" s="320"/>
      <c r="AG160" s="320"/>
      <c r="AH160" s="320"/>
      <c r="AI160" s="320"/>
      <c r="AJ160" s="320"/>
      <c r="AK160" s="320"/>
      <c r="AL160" s="320"/>
      <c r="AM160" s="320"/>
      <c r="AN160" s="320"/>
      <c r="AO160" s="320"/>
      <c r="AP160" s="320"/>
      <c r="AQ160" s="320"/>
      <c r="AR160" s="320"/>
      <c r="AS160" s="320"/>
      <c r="AT160" s="320"/>
      <c r="AU160" s="320"/>
      <c r="AV160" s="320"/>
      <c r="AW160" s="320"/>
      <c r="AX160" s="320"/>
      <c r="AY160" s="320"/>
      <c r="AZ160" s="320"/>
      <c r="BA160" s="320"/>
      <c r="BB160" s="320"/>
      <c r="BC160" s="320"/>
      <c r="BD160" s="320"/>
      <c r="BE160" s="320"/>
      <c r="BF160" s="320"/>
      <c r="BG160" s="320"/>
      <c r="BH160" s="320"/>
      <c r="BI160" s="320"/>
      <c r="BJ160" s="320"/>
      <c r="BK160" s="320"/>
      <c r="BL160" s="320"/>
      <c r="BM160" s="320"/>
      <c r="BN160" s="320"/>
      <c r="BO160" s="320"/>
      <c r="BP160" s="320"/>
      <c r="BQ160" s="320"/>
      <c r="BR160" s="320"/>
      <c r="BS160" s="320"/>
      <c r="BT160" s="320"/>
      <c r="BU160" s="320"/>
      <c r="BV160" s="320"/>
      <c r="BW160" s="320"/>
      <c r="BX160" s="320"/>
      <c r="BY160" s="320"/>
      <c r="BZ160" s="320"/>
      <c r="CA160" s="320"/>
      <c r="CB160" s="320"/>
      <c r="CC160" s="320"/>
      <c r="CD160" s="320"/>
      <c r="CE160" s="320"/>
      <c r="CF160" s="320"/>
      <c r="CG160" s="320"/>
      <c r="CH160" s="320"/>
      <c r="CI160" s="320"/>
      <c r="CJ160" s="320"/>
      <c r="CK160" s="320"/>
      <c r="CL160" s="320"/>
      <c r="CM160" s="320"/>
      <c r="CN160" s="320"/>
      <c r="CO160" s="320"/>
      <c r="CP160" s="320"/>
      <c r="CQ160" s="320"/>
      <c r="CR160" s="320"/>
      <c r="CS160" s="320"/>
      <c r="CT160" s="320"/>
      <c r="CU160" s="320"/>
      <c r="CV160" s="320"/>
      <c r="CW160" s="320"/>
      <c r="CX160" s="320"/>
      <c r="CY160" s="320"/>
      <c r="CZ160" s="320"/>
      <c r="DA160" s="320"/>
      <c r="DB160" s="320"/>
      <c r="DC160" s="320"/>
      <c r="DD160" s="320"/>
      <c r="DE160" s="320"/>
      <c r="DF160" s="320"/>
      <c r="DG160" s="320"/>
      <c r="DH160" s="320"/>
      <c r="DI160" s="320"/>
      <c r="DJ160" s="320"/>
      <c r="DK160" s="320"/>
      <c r="DL160" s="320"/>
      <c r="DM160" s="320"/>
      <c r="DN160" s="320"/>
      <c r="DO160" s="320"/>
      <c r="DP160" s="320"/>
      <c r="DQ160" s="320"/>
      <c r="DR160" s="320"/>
      <c r="DS160" s="320"/>
      <c r="DT160" s="320"/>
      <c r="DU160" s="320"/>
      <c r="DV160" s="320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</row>
    <row r="161">
      <c r="A161" s="170"/>
      <c r="B161" s="170"/>
      <c r="C161" s="170"/>
      <c r="D161" s="170"/>
      <c r="E161" s="171"/>
      <c r="F161" s="320"/>
      <c r="G161" s="320"/>
      <c r="H161" s="320"/>
      <c r="I161" s="320"/>
      <c r="J161" s="320"/>
      <c r="K161" s="320"/>
      <c r="L161" s="320"/>
      <c r="M161" s="320"/>
      <c r="N161" s="320"/>
      <c r="O161" s="320"/>
      <c r="P161" s="320"/>
      <c r="Q161" s="320"/>
      <c r="R161" s="320"/>
      <c r="S161" s="320"/>
      <c r="T161" s="320"/>
      <c r="U161" s="320"/>
      <c r="V161" s="320"/>
      <c r="W161" s="320"/>
      <c r="X161" s="320"/>
      <c r="Y161" s="320"/>
      <c r="Z161" s="320"/>
      <c r="AA161" s="320"/>
      <c r="AB161" s="320"/>
      <c r="AC161" s="320"/>
      <c r="AD161" s="320"/>
      <c r="AE161" s="320"/>
      <c r="AF161" s="320"/>
      <c r="AG161" s="320"/>
      <c r="AH161" s="320"/>
      <c r="AI161" s="320"/>
      <c r="AJ161" s="320"/>
      <c r="AK161" s="320"/>
      <c r="AL161" s="320"/>
      <c r="AM161" s="320"/>
      <c r="AN161" s="320"/>
      <c r="AO161" s="320"/>
      <c r="AP161" s="320"/>
      <c r="AQ161" s="320"/>
      <c r="AR161" s="320"/>
      <c r="AS161" s="320"/>
      <c r="AT161" s="320"/>
      <c r="AU161" s="320"/>
      <c r="AV161" s="320"/>
      <c r="AW161" s="320"/>
      <c r="AX161" s="320"/>
      <c r="AY161" s="320"/>
      <c r="AZ161" s="320"/>
      <c r="BA161" s="320"/>
      <c r="BB161" s="320"/>
      <c r="BC161" s="320"/>
      <c r="BD161" s="320"/>
      <c r="BE161" s="320"/>
      <c r="BF161" s="320"/>
      <c r="BG161" s="320"/>
      <c r="BH161" s="320"/>
      <c r="BI161" s="320"/>
      <c r="BJ161" s="320"/>
      <c r="BK161" s="320"/>
      <c r="BL161" s="320"/>
      <c r="BM161" s="320"/>
      <c r="BN161" s="320"/>
      <c r="BO161" s="320"/>
      <c r="BP161" s="320"/>
      <c r="BQ161" s="320"/>
      <c r="BR161" s="320"/>
      <c r="BS161" s="320"/>
      <c r="BT161" s="320"/>
      <c r="BU161" s="320"/>
      <c r="BV161" s="320"/>
      <c r="BW161" s="320"/>
      <c r="BX161" s="320"/>
      <c r="BY161" s="320"/>
      <c r="BZ161" s="320"/>
      <c r="CA161" s="320"/>
      <c r="CB161" s="320"/>
      <c r="CC161" s="320"/>
      <c r="CD161" s="320"/>
      <c r="CE161" s="320"/>
      <c r="CF161" s="320"/>
      <c r="CG161" s="320"/>
      <c r="CH161" s="320"/>
      <c r="CI161" s="320"/>
      <c r="CJ161" s="320"/>
      <c r="CK161" s="320"/>
      <c r="CL161" s="320"/>
      <c r="CM161" s="320"/>
      <c r="CN161" s="320"/>
      <c r="CO161" s="320"/>
      <c r="CP161" s="320"/>
      <c r="CQ161" s="320"/>
      <c r="CR161" s="320"/>
      <c r="CS161" s="320"/>
      <c r="CT161" s="320"/>
      <c r="CU161" s="320"/>
      <c r="CV161" s="320"/>
      <c r="CW161" s="320"/>
      <c r="CX161" s="320"/>
      <c r="CY161" s="320"/>
      <c r="CZ161" s="320"/>
      <c r="DA161" s="320"/>
      <c r="DB161" s="320"/>
      <c r="DC161" s="320"/>
      <c r="DD161" s="320"/>
      <c r="DE161" s="320"/>
      <c r="DF161" s="320"/>
      <c r="DG161" s="320"/>
      <c r="DH161" s="320"/>
      <c r="DI161" s="320"/>
      <c r="DJ161" s="320"/>
      <c r="DK161" s="320"/>
      <c r="DL161" s="320"/>
      <c r="DM161" s="320"/>
      <c r="DN161" s="320"/>
      <c r="DO161" s="320"/>
      <c r="DP161" s="320"/>
      <c r="DQ161" s="320"/>
      <c r="DR161" s="320"/>
      <c r="DS161" s="320"/>
      <c r="DT161" s="320"/>
      <c r="DU161" s="320"/>
      <c r="DV161" s="320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</row>
    <row r="162">
      <c r="A162" s="170"/>
      <c r="B162" s="170"/>
      <c r="C162" s="170"/>
      <c r="D162" s="170"/>
      <c r="E162" s="171"/>
      <c r="F162" s="320"/>
      <c r="G162" s="320"/>
      <c r="H162" s="320"/>
      <c r="I162" s="320"/>
      <c r="J162" s="320"/>
      <c r="K162" s="320"/>
      <c r="L162" s="320"/>
      <c r="M162" s="320"/>
      <c r="N162" s="320"/>
      <c r="O162" s="320"/>
      <c r="P162" s="320"/>
      <c r="Q162" s="320"/>
      <c r="R162" s="320"/>
      <c r="S162" s="320"/>
      <c r="T162" s="320"/>
      <c r="U162" s="320"/>
      <c r="V162" s="320"/>
      <c r="W162" s="320"/>
      <c r="X162" s="320"/>
      <c r="Y162" s="320"/>
      <c r="Z162" s="320"/>
      <c r="AA162" s="320"/>
      <c r="AB162" s="320"/>
      <c r="AC162" s="320"/>
      <c r="AD162" s="320"/>
      <c r="AE162" s="320"/>
      <c r="AF162" s="320"/>
      <c r="AG162" s="320"/>
      <c r="AH162" s="320"/>
      <c r="AI162" s="320"/>
      <c r="AJ162" s="320"/>
      <c r="AK162" s="320"/>
      <c r="AL162" s="320"/>
      <c r="AM162" s="320"/>
      <c r="AN162" s="320"/>
      <c r="AO162" s="320"/>
      <c r="AP162" s="320"/>
      <c r="AQ162" s="320"/>
      <c r="AR162" s="320"/>
      <c r="AS162" s="320"/>
      <c r="AT162" s="320"/>
      <c r="AU162" s="320"/>
      <c r="AV162" s="320"/>
      <c r="AW162" s="320"/>
      <c r="AX162" s="320"/>
      <c r="AY162" s="320"/>
      <c r="AZ162" s="320"/>
      <c r="BA162" s="320"/>
      <c r="BB162" s="320"/>
      <c r="BC162" s="320"/>
      <c r="BD162" s="320"/>
      <c r="BE162" s="320"/>
      <c r="BF162" s="320"/>
      <c r="BG162" s="320"/>
      <c r="BH162" s="320"/>
      <c r="BI162" s="320"/>
      <c r="BJ162" s="320"/>
      <c r="BK162" s="320"/>
      <c r="BL162" s="320"/>
      <c r="BM162" s="320"/>
      <c r="BN162" s="320"/>
      <c r="BO162" s="320"/>
      <c r="BP162" s="320"/>
      <c r="BQ162" s="320"/>
      <c r="BR162" s="320"/>
      <c r="BS162" s="320"/>
      <c r="BT162" s="320"/>
      <c r="BU162" s="320"/>
      <c r="BV162" s="320"/>
      <c r="BW162" s="320"/>
      <c r="BX162" s="320"/>
      <c r="BY162" s="320"/>
      <c r="BZ162" s="320"/>
      <c r="CA162" s="320"/>
      <c r="CB162" s="320"/>
      <c r="CC162" s="320"/>
      <c r="CD162" s="320"/>
      <c r="CE162" s="320"/>
      <c r="CF162" s="320"/>
      <c r="CG162" s="320"/>
      <c r="CH162" s="320"/>
      <c r="CI162" s="320"/>
      <c r="CJ162" s="320"/>
      <c r="CK162" s="320"/>
      <c r="CL162" s="320"/>
      <c r="CM162" s="320"/>
      <c r="CN162" s="320"/>
      <c r="CO162" s="320"/>
      <c r="CP162" s="320"/>
      <c r="CQ162" s="320"/>
      <c r="CR162" s="320"/>
      <c r="CS162" s="320"/>
      <c r="CT162" s="320"/>
      <c r="CU162" s="320"/>
      <c r="CV162" s="320"/>
      <c r="CW162" s="320"/>
      <c r="CX162" s="320"/>
      <c r="CY162" s="320"/>
      <c r="CZ162" s="320"/>
      <c r="DA162" s="320"/>
      <c r="DB162" s="320"/>
      <c r="DC162" s="320"/>
      <c r="DD162" s="320"/>
      <c r="DE162" s="320"/>
      <c r="DF162" s="320"/>
      <c r="DG162" s="320"/>
      <c r="DH162" s="320"/>
      <c r="DI162" s="320"/>
      <c r="DJ162" s="320"/>
      <c r="DK162" s="320"/>
      <c r="DL162" s="320"/>
      <c r="DM162" s="320"/>
      <c r="DN162" s="320"/>
      <c r="DO162" s="320"/>
      <c r="DP162" s="320"/>
      <c r="DQ162" s="320"/>
      <c r="DR162" s="320"/>
      <c r="DS162" s="320"/>
      <c r="DT162" s="320"/>
      <c r="DU162" s="320"/>
      <c r="DV162" s="320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</row>
    <row r="163">
      <c r="A163" s="170"/>
      <c r="B163" s="170"/>
      <c r="C163" s="170"/>
      <c r="D163" s="170"/>
      <c r="E163" s="171"/>
      <c r="F163" s="320"/>
      <c r="G163" s="320"/>
      <c r="H163" s="320"/>
      <c r="I163" s="320"/>
      <c r="J163" s="320"/>
      <c r="K163" s="320"/>
      <c r="L163" s="320"/>
      <c r="M163" s="320"/>
      <c r="N163" s="320"/>
      <c r="O163" s="320"/>
      <c r="P163" s="320"/>
      <c r="Q163" s="320"/>
      <c r="R163" s="320"/>
      <c r="S163" s="320"/>
      <c r="T163" s="320"/>
      <c r="U163" s="320"/>
      <c r="V163" s="320"/>
      <c r="W163" s="320"/>
      <c r="X163" s="320"/>
      <c r="Y163" s="320"/>
      <c r="Z163" s="320"/>
      <c r="AA163" s="320"/>
      <c r="AB163" s="320"/>
      <c r="AC163" s="320"/>
      <c r="AD163" s="320"/>
      <c r="AE163" s="320"/>
      <c r="AF163" s="320"/>
      <c r="AG163" s="320"/>
      <c r="AH163" s="320"/>
      <c r="AI163" s="320"/>
      <c r="AJ163" s="320"/>
      <c r="AK163" s="320"/>
      <c r="AL163" s="320"/>
      <c r="AM163" s="320"/>
      <c r="AN163" s="320"/>
      <c r="AO163" s="320"/>
      <c r="AP163" s="320"/>
      <c r="AQ163" s="320"/>
      <c r="AR163" s="320"/>
      <c r="AS163" s="320"/>
      <c r="AT163" s="320"/>
      <c r="AU163" s="320"/>
      <c r="AV163" s="320"/>
      <c r="AW163" s="320"/>
      <c r="AX163" s="320"/>
      <c r="AY163" s="320"/>
      <c r="AZ163" s="320"/>
      <c r="BA163" s="320"/>
      <c r="BB163" s="320"/>
      <c r="BC163" s="320"/>
      <c r="BD163" s="320"/>
      <c r="BE163" s="320"/>
      <c r="BF163" s="320"/>
      <c r="BG163" s="320"/>
      <c r="BH163" s="320"/>
      <c r="BI163" s="320"/>
      <c r="BJ163" s="320"/>
      <c r="BK163" s="320"/>
      <c r="BL163" s="320"/>
      <c r="BM163" s="320"/>
      <c r="BN163" s="320"/>
      <c r="BO163" s="320"/>
      <c r="BP163" s="320"/>
      <c r="BQ163" s="320"/>
      <c r="BR163" s="320"/>
      <c r="BS163" s="320"/>
      <c r="BT163" s="320"/>
      <c r="BU163" s="320"/>
      <c r="BV163" s="320"/>
      <c r="BW163" s="320"/>
      <c r="BX163" s="320"/>
      <c r="BY163" s="320"/>
      <c r="BZ163" s="320"/>
      <c r="CA163" s="320"/>
      <c r="CB163" s="320"/>
      <c r="CC163" s="320"/>
      <c r="CD163" s="320"/>
      <c r="CE163" s="320"/>
      <c r="CF163" s="320"/>
      <c r="CG163" s="320"/>
      <c r="CH163" s="320"/>
      <c r="CI163" s="320"/>
      <c r="CJ163" s="320"/>
      <c r="CK163" s="320"/>
      <c r="CL163" s="320"/>
      <c r="CM163" s="320"/>
      <c r="CN163" s="320"/>
      <c r="CO163" s="320"/>
      <c r="CP163" s="320"/>
      <c r="CQ163" s="320"/>
      <c r="CR163" s="320"/>
      <c r="CS163" s="320"/>
      <c r="CT163" s="320"/>
      <c r="CU163" s="320"/>
      <c r="CV163" s="320"/>
      <c r="CW163" s="320"/>
      <c r="CX163" s="320"/>
      <c r="CY163" s="320"/>
      <c r="CZ163" s="320"/>
      <c r="DA163" s="320"/>
      <c r="DB163" s="320"/>
      <c r="DC163" s="320"/>
      <c r="DD163" s="320"/>
      <c r="DE163" s="320"/>
      <c r="DF163" s="320"/>
      <c r="DG163" s="320"/>
      <c r="DH163" s="320"/>
      <c r="DI163" s="320"/>
      <c r="DJ163" s="320"/>
      <c r="DK163" s="320"/>
      <c r="DL163" s="320"/>
      <c r="DM163" s="320"/>
      <c r="DN163" s="320"/>
      <c r="DO163" s="320"/>
      <c r="DP163" s="320"/>
      <c r="DQ163" s="320"/>
      <c r="DR163" s="320"/>
      <c r="DS163" s="320"/>
      <c r="DT163" s="320"/>
      <c r="DU163" s="320"/>
      <c r="DV163" s="320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</row>
    <row r="164">
      <c r="A164" s="170"/>
      <c r="B164" s="170"/>
      <c r="C164" s="170"/>
      <c r="D164" s="170"/>
      <c r="E164" s="171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0"/>
      <c r="AC164" s="320"/>
      <c r="AD164" s="320"/>
      <c r="AE164" s="320"/>
      <c r="AF164" s="320"/>
      <c r="AG164" s="320"/>
      <c r="AH164" s="320"/>
      <c r="AI164" s="320"/>
      <c r="AJ164" s="320"/>
      <c r="AK164" s="320"/>
      <c r="AL164" s="320"/>
      <c r="AM164" s="320"/>
      <c r="AN164" s="320"/>
      <c r="AO164" s="320"/>
      <c r="AP164" s="320"/>
      <c r="AQ164" s="320"/>
      <c r="AR164" s="320"/>
      <c r="AS164" s="320"/>
      <c r="AT164" s="320"/>
      <c r="AU164" s="320"/>
      <c r="AV164" s="320"/>
      <c r="AW164" s="320"/>
      <c r="AX164" s="320"/>
      <c r="AY164" s="320"/>
      <c r="AZ164" s="320"/>
      <c r="BA164" s="320"/>
      <c r="BB164" s="320"/>
      <c r="BC164" s="320"/>
      <c r="BD164" s="320"/>
      <c r="BE164" s="320"/>
      <c r="BF164" s="320"/>
      <c r="BG164" s="320"/>
      <c r="BH164" s="320"/>
      <c r="BI164" s="320"/>
      <c r="BJ164" s="320"/>
      <c r="BK164" s="320"/>
      <c r="BL164" s="320"/>
      <c r="BM164" s="320"/>
      <c r="BN164" s="320"/>
      <c r="BO164" s="320"/>
      <c r="BP164" s="320"/>
      <c r="BQ164" s="320"/>
      <c r="BR164" s="320"/>
      <c r="BS164" s="320"/>
      <c r="BT164" s="320"/>
      <c r="BU164" s="320"/>
      <c r="BV164" s="320"/>
      <c r="BW164" s="320"/>
      <c r="BX164" s="320"/>
      <c r="BY164" s="320"/>
      <c r="BZ164" s="320"/>
      <c r="CA164" s="320"/>
      <c r="CB164" s="320"/>
      <c r="CC164" s="320"/>
      <c r="CD164" s="320"/>
      <c r="CE164" s="320"/>
      <c r="CF164" s="320"/>
      <c r="CG164" s="320"/>
      <c r="CH164" s="320"/>
      <c r="CI164" s="320"/>
      <c r="CJ164" s="320"/>
      <c r="CK164" s="320"/>
      <c r="CL164" s="320"/>
      <c r="CM164" s="320"/>
      <c r="CN164" s="320"/>
      <c r="CO164" s="320"/>
      <c r="CP164" s="320"/>
      <c r="CQ164" s="320"/>
      <c r="CR164" s="320"/>
      <c r="CS164" s="320"/>
      <c r="CT164" s="320"/>
      <c r="CU164" s="320"/>
      <c r="CV164" s="320"/>
      <c r="CW164" s="320"/>
      <c r="CX164" s="320"/>
      <c r="CY164" s="320"/>
      <c r="CZ164" s="320"/>
      <c r="DA164" s="320"/>
      <c r="DB164" s="320"/>
      <c r="DC164" s="320"/>
      <c r="DD164" s="320"/>
      <c r="DE164" s="320"/>
      <c r="DF164" s="320"/>
      <c r="DG164" s="320"/>
      <c r="DH164" s="320"/>
      <c r="DI164" s="320"/>
      <c r="DJ164" s="320"/>
      <c r="DK164" s="320"/>
      <c r="DL164" s="320"/>
      <c r="DM164" s="320"/>
      <c r="DN164" s="320"/>
      <c r="DO164" s="320"/>
      <c r="DP164" s="320"/>
      <c r="DQ164" s="320"/>
      <c r="DR164" s="320"/>
      <c r="DS164" s="320"/>
      <c r="DT164" s="320"/>
      <c r="DU164" s="320"/>
      <c r="DV164" s="320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</row>
    <row r="165">
      <c r="A165" s="170"/>
      <c r="B165" s="170"/>
      <c r="C165" s="170"/>
      <c r="D165" s="170"/>
      <c r="E165" s="171"/>
      <c r="F165" s="320"/>
      <c r="G165" s="320"/>
      <c r="H165" s="320"/>
      <c r="I165" s="320"/>
      <c r="J165" s="320"/>
      <c r="K165" s="320"/>
      <c r="L165" s="320"/>
      <c r="M165" s="320"/>
      <c r="N165" s="320"/>
      <c r="O165" s="320"/>
      <c r="P165" s="320"/>
      <c r="Q165" s="320"/>
      <c r="R165" s="320"/>
      <c r="S165" s="320"/>
      <c r="T165" s="320"/>
      <c r="U165" s="320"/>
      <c r="V165" s="320"/>
      <c r="W165" s="320"/>
      <c r="X165" s="320"/>
      <c r="Y165" s="320"/>
      <c r="Z165" s="320"/>
      <c r="AA165" s="320"/>
      <c r="AB165" s="320"/>
      <c r="AC165" s="320"/>
      <c r="AD165" s="320"/>
      <c r="AE165" s="320"/>
      <c r="AF165" s="320"/>
      <c r="AG165" s="320"/>
      <c r="AH165" s="320"/>
      <c r="AI165" s="320"/>
      <c r="AJ165" s="320"/>
      <c r="AK165" s="320"/>
      <c r="AL165" s="320"/>
      <c r="AM165" s="320"/>
      <c r="AN165" s="320"/>
      <c r="AO165" s="320"/>
      <c r="AP165" s="320"/>
      <c r="AQ165" s="320"/>
      <c r="AR165" s="320"/>
      <c r="AS165" s="320"/>
      <c r="AT165" s="320"/>
      <c r="AU165" s="320"/>
      <c r="AV165" s="320"/>
      <c r="AW165" s="320"/>
      <c r="AX165" s="320"/>
      <c r="AY165" s="320"/>
      <c r="AZ165" s="320"/>
      <c r="BA165" s="320"/>
      <c r="BB165" s="320"/>
      <c r="BC165" s="320"/>
      <c r="BD165" s="320"/>
      <c r="BE165" s="320"/>
      <c r="BF165" s="320"/>
      <c r="BG165" s="320"/>
      <c r="BH165" s="320"/>
      <c r="BI165" s="320"/>
      <c r="BJ165" s="320"/>
      <c r="BK165" s="320"/>
      <c r="BL165" s="320"/>
      <c r="BM165" s="320"/>
      <c r="BN165" s="320"/>
      <c r="BO165" s="320"/>
      <c r="BP165" s="320"/>
      <c r="BQ165" s="320"/>
      <c r="BR165" s="320"/>
      <c r="BS165" s="320"/>
      <c r="BT165" s="320"/>
      <c r="BU165" s="320"/>
      <c r="BV165" s="320"/>
      <c r="BW165" s="320"/>
      <c r="BX165" s="320"/>
      <c r="BY165" s="320"/>
      <c r="BZ165" s="320"/>
      <c r="CA165" s="320"/>
      <c r="CB165" s="320"/>
      <c r="CC165" s="320"/>
      <c r="CD165" s="320"/>
      <c r="CE165" s="320"/>
      <c r="CF165" s="320"/>
      <c r="CG165" s="320"/>
      <c r="CH165" s="320"/>
      <c r="CI165" s="320"/>
      <c r="CJ165" s="320"/>
      <c r="CK165" s="320"/>
      <c r="CL165" s="320"/>
      <c r="CM165" s="320"/>
      <c r="CN165" s="320"/>
      <c r="CO165" s="320"/>
      <c r="CP165" s="320"/>
      <c r="CQ165" s="320"/>
      <c r="CR165" s="320"/>
      <c r="CS165" s="320"/>
      <c r="CT165" s="320"/>
      <c r="CU165" s="320"/>
      <c r="CV165" s="320"/>
      <c r="CW165" s="320"/>
      <c r="CX165" s="320"/>
      <c r="CY165" s="320"/>
      <c r="CZ165" s="320"/>
      <c r="DA165" s="320"/>
      <c r="DB165" s="320"/>
      <c r="DC165" s="320"/>
      <c r="DD165" s="320"/>
      <c r="DE165" s="320"/>
      <c r="DF165" s="320"/>
      <c r="DG165" s="320"/>
      <c r="DH165" s="320"/>
      <c r="DI165" s="320"/>
      <c r="DJ165" s="320"/>
      <c r="DK165" s="320"/>
      <c r="DL165" s="320"/>
      <c r="DM165" s="320"/>
      <c r="DN165" s="320"/>
      <c r="DO165" s="320"/>
      <c r="DP165" s="320"/>
      <c r="DQ165" s="320"/>
      <c r="DR165" s="320"/>
      <c r="DS165" s="320"/>
      <c r="DT165" s="320"/>
      <c r="DU165" s="320"/>
      <c r="DV165" s="320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</row>
    <row r="166">
      <c r="A166" s="170"/>
      <c r="B166" s="170"/>
      <c r="C166" s="170"/>
      <c r="D166" s="170"/>
      <c r="E166" s="171"/>
      <c r="F166" s="320"/>
      <c r="G166" s="320"/>
      <c r="H166" s="320"/>
      <c r="I166" s="320"/>
      <c r="J166" s="320"/>
      <c r="K166" s="320"/>
      <c r="L166" s="320"/>
      <c r="M166" s="320"/>
      <c r="N166" s="320"/>
      <c r="O166" s="320"/>
      <c r="P166" s="320"/>
      <c r="Q166" s="320"/>
      <c r="R166" s="320"/>
      <c r="S166" s="320"/>
      <c r="T166" s="320"/>
      <c r="U166" s="320"/>
      <c r="V166" s="320"/>
      <c r="W166" s="320"/>
      <c r="X166" s="320"/>
      <c r="Y166" s="320"/>
      <c r="Z166" s="320"/>
      <c r="AA166" s="320"/>
      <c r="AB166" s="320"/>
      <c r="AC166" s="320"/>
      <c r="AD166" s="320"/>
      <c r="AE166" s="320"/>
      <c r="AF166" s="320"/>
      <c r="AG166" s="320"/>
      <c r="AH166" s="320"/>
      <c r="AI166" s="320"/>
      <c r="AJ166" s="320"/>
      <c r="AK166" s="320"/>
      <c r="AL166" s="320"/>
      <c r="AM166" s="320"/>
      <c r="AN166" s="320"/>
      <c r="AO166" s="320"/>
      <c r="AP166" s="320"/>
      <c r="AQ166" s="320"/>
      <c r="AR166" s="320"/>
      <c r="AS166" s="320"/>
      <c r="AT166" s="320"/>
      <c r="AU166" s="320"/>
      <c r="AV166" s="320"/>
      <c r="AW166" s="320"/>
      <c r="AX166" s="320"/>
      <c r="AY166" s="320"/>
      <c r="AZ166" s="320"/>
      <c r="BA166" s="320"/>
      <c r="BB166" s="320"/>
      <c r="BC166" s="320"/>
      <c r="BD166" s="320"/>
      <c r="BE166" s="320"/>
      <c r="BF166" s="320"/>
      <c r="BG166" s="320"/>
      <c r="BH166" s="320"/>
      <c r="BI166" s="320"/>
      <c r="BJ166" s="320"/>
      <c r="BK166" s="320"/>
      <c r="BL166" s="320"/>
      <c r="BM166" s="320"/>
      <c r="BN166" s="320"/>
      <c r="BO166" s="320"/>
      <c r="BP166" s="320"/>
      <c r="BQ166" s="320"/>
      <c r="BR166" s="320"/>
      <c r="BS166" s="320"/>
      <c r="BT166" s="320"/>
      <c r="BU166" s="320"/>
      <c r="BV166" s="320"/>
      <c r="BW166" s="320"/>
      <c r="BX166" s="320"/>
      <c r="BY166" s="320"/>
      <c r="BZ166" s="320"/>
      <c r="CA166" s="320"/>
      <c r="CB166" s="320"/>
      <c r="CC166" s="320"/>
      <c r="CD166" s="320"/>
      <c r="CE166" s="320"/>
      <c r="CF166" s="320"/>
      <c r="CG166" s="320"/>
      <c r="CH166" s="320"/>
      <c r="CI166" s="320"/>
      <c r="CJ166" s="320"/>
      <c r="CK166" s="320"/>
      <c r="CL166" s="320"/>
      <c r="CM166" s="320"/>
      <c r="CN166" s="320"/>
      <c r="CO166" s="320"/>
      <c r="CP166" s="320"/>
      <c r="CQ166" s="320"/>
      <c r="CR166" s="320"/>
      <c r="CS166" s="320"/>
      <c r="CT166" s="320"/>
      <c r="CU166" s="320"/>
      <c r="CV166" s="320"/>
      <c r="CW166" s="320"/>
      <c r="CX166" s="320"/>
      <c r="CY166" s="320"/>
      <c r="CZ166" s="320"/>
      <c r="DA166" s="320"/>
      <c r="DB166" s="320"/>
      <c r="DC166" s="320"/>
      <c r="DD166" s="320"/>
      <c r="DE166" s="320"/>
      <c r="DF166" s="320"/>
      <c r="DG166" s="320"/>
      <c r="DH166" s="320"/>
      <c r="DI166" s="320"/>
      <c r="DJ166" s="320"/>
      <c r="DK166" s="320"/>
      <c r="DL166" s="320"/>
      <c r="DM166" s="320"/>
      <c r="DN166" s="320"/>
      <c r="DO166" s="320"/>
      <c r="DP166" s="320"/>
      <c r="DQ166" s="320"/>
      <c r="DR166" s="320"/>
      <c r="DS166" s="320"/>
      <c r="DT166" s="320"/>
      <c r="DU166" s="320"/>
      <c r="DV166" s="320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</row>
    <row r="167">
      <c r="A167" s="170"/>
      <c r="B167" s="170"/>
      <c r="C167" s="170"/>
      <c r="D167" s="170"/>
      <c r="E167" s="171"/>
      <c r="F167" s="320"/>
      <c r="G167" s="320"/>
      <c r="H167" s="320"/>
      <c r="I167" s="320"/>
      <c r="J167" s="320"/>
      <c r="K167" s="320"/>
      <c r="L167" s="320"/>
      <c r="M167" s="320"/>
      <c r="N167" s="320"/>
      <c r="O167" s="320"/>
      <c r="P167" s="320"/>
      <c r="Q167" s="320"/>
      <c r="R167" s="320"/>
      <c r="S167" s="320"/>
      <c r="T167" s="320"/>
      <c r="U167" s="320"/>
      <c r="V167" s="320"/>
      <c r="W167" s="320"/>
      <c r="X167" s="320"/>
      <c r="Y167" s="320"/>
      <c r="Z167" s="320"/>
      <c r="AA167" s="320"/>
      <c r="AB167" s="320"/>
      <c r="AC167" s="320"/>
      <c r="AD167" s="320"/>
      <c r="AE167" s="320"/>
      <c r="AF167" s="320"/>
      <c r="AG167" s="320"/>
      <c r="AH167" s="320"/>
      <c r="AI167" s="320"/>
      <c r="AJ167" s="320"/>
      <c r="AK167" s="320"/>
      <c r="AL167" s="320"/>
      <c r="AM167" s="320"/>
      <c r="AN167" s="320"/>
      <c r="AO167" s="320"/>
      <c r="AP167" s="320"/>
      <c r="AQ167" s="320"/>
      <c r="AR167" s="320"/>
      <c r="AS167" s="320"/>
      <c r="AT167" s="320"/>
      <c r="AU167" s="320"/>
      <c r="AV167" s="320"/>
      <c r="AW167" s="320"/>
      <c r="AX167" s="320"/>
      <c r="AY167" s="320"/>
      <c r="AZ167" s="320"/>
      <c r="BA167" s="320"/>
      <c r="BB167" s="320"/>
      <c r="BC167" s="320"/>
      <c r="BD167" s="320"/>
      <c r="BE167" s="320"/>
      <c r="BF167" s="320"/>
      <c r="BG167" s="320"/>
      <c r="BH167" s="320"/>
      <c r="BI167" s="320"/>
      <c r="BJ167" s="320"/>
      <c r="BK167" s="320"/>
      <c r="BL167" s="320"/>
      <c r="BM167" s="320"/>
      <c r="BN167" s="320"/>
      <c r="BO167" s="320"/>
      <c r="BP167" s="320"/>
      <c r="BQ167" s="320"/>
      <c r="BR167" s="320"/>
      <c r="BS167" s="320"/>
      <c r="BT167" s="320"/>
      <c r="BU167" s="320"/>
      <c r="BV167" s="320"/>
      <c r="BW167" s="320"/>
      <c r="BX167" s="320"/>
      <c r="BY167" s="320"/>
      <c r="BZ167" s="320"/>
      <c r="CA167" s="320"/>
      <c r="CB167" s="320"/>
      <c r="CC167" s="320"/>
      <c r="CD167" s="320"/>
      <c r="CE167" s="320"/>
      <c r="CF167" s="320"/>
      <c r="CG167" s="320"/>
      <c r="CH167" s="320"/>
      <c r="CI167" s="320"/>
      <c r="CJ167" s="320"/>
      <c r="CK167" s="320"/>
      <c r="CL167" s="320"/>
      <c r="CM167" s="320"/>
      <c r="CN167" s="320"/>
      <c r="CO167" s="320"/>
      <c r="CP167" s="320"/>
      <c r="CQ167" s="320"/>
      <c r="CR167" s="320"/>
      <c r="CS167" s="320"/>
      <c r="CT167" s="320"/>
      <c r="CU167" s="320"/>
      <c r="CV167" s="320"/>
      <c r="CW167" s="320"/>
      <c r="CX167" s="320"/>
      <c r="CY167" s="320"/>
      <c r="CZ167" s="320"/>
      <c r="DA167" s="320"/>
      <c r="DB167" s="320"/>
      <c r="DC167" s="320"/>
      <c r="DD167" s="320"/>
      <c r="DE167" s="320"/>
      <c r="DF167" s="320"/>
      <c r="DG167" s="320"/>
      <c r="DH167" s="320"/>
      <c r="DI167" s="320"/>
      <c r="DJ167" s="320"/>
      <c r="DK167" s="320"/>
      <c r="DL167" s="320"/>
      <c r="DM167" s="320"/>
      <c r="DN167" s="320"/>
      <c r="DO167" s="320"/>
      <c r="DP167" s="320"/>
      <c r="DQ167" s="320"/>
      <c r="DR167" s="320"/>
      <c r="DS167" s="320"/>
      <c r="DT167" s="320"/>
      <c r="DU167" s="320"/>
      <c r="DV167" s="320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</row>
    <row r="168">
      <c r="A168" s="170"/>
      <c r="B168" s="170"/>
      <c r="C168" s="170"/>
      <c r="D168" s="170"/>
      <c r="E168" s="171"/>
      <c r="F168" s="320"/>
      <c r="G168" s="320"/>
      <c r="H168" s="320"/>
      <c r="I168" s="320"/>
      <c r="J168" s="320"/>
      <c r="K168" s="320"/>
      <c r="L168" s="320"/>
      <c r="M168" s="320"/>
      <c r="N168" s="320"/>
      <c r="O168" s="320"/>
      <c r="P168" s="320"/>
      <c r="Q168" s="320"/>
      <c r="R168" s="320"/>
      <c r="S168" s="320"/>
      <c r="T168" s="320"/>
      <c r="U168" s="320"/>
      <c r="V168" s="320"/>
      <c r="W168" s="320"/>
      <c r="X168" s="320"/>
      <c r="Y168" s="320"/>
      <c r="Z168" s="320"/>
      <c r="AA168" s="320"/>
      <c r="AB168" s="320"/>
      <c r="AC168" s="320"/>
      <c r="AD168" s="320"/>
      <c r="AE168" s="320"/>
      <c r="AF168" s="320"/>
      <c r="AG168" s="320"/>
      <c r="AH168" s="320"/>
      <c r="AI168" s="320"/>
      <c r="AJ168" s="320"/>
      <c r="AK168" s="320"/>
      <c r="AL168" s="320"/>
      <c r="AM168" s="320"/>
      <c r="AN168" s="320"/>
      <c r="AO168" s="320"/>
      <c r="AP168" s="320"/>
      <c r="AQ168" s="320"/>
      <c r="AR168" s="320"/>
      <c r="AS168" s="320"/>
      <c r="AT168" s="320"/>
      <c r="AU168" s="320"/>
      <c r="AV168" s="320"/>
      <c r="AW168" s="320"/>
      <c r="AX168" s="320"/>
      <c r="AY168" s="320"/>
      <c r="AZ168" s="320"/>
      <c r="BA168" s="320"/>
      <c r="BB168" s="320"/>
      <c r="BC168" s="320"/>
      <c r="BD168" s="320"/>
      <c r="BE168" s="320"/>
      <c r="BF168" s="320"/>
      <c r="BG168" s="320"/>
      <c r="BH168" s="320"/>
      <c r="BI168" s="320"/>
      <c r="BJ168" s="320"/>
      <c r="BK168" s="320"/>
      <c r="BL168" s="320"/>
      <c r="BM168" s="320"/>
      <c r="BN168" s="320"/>
      <c r="BO168" s="320"/>
      <c r="BP168" s="320"/>
      <c r="BQ168" s="320"/>
      <c r="BR168" s="320"/>
      <c r="BS168" s="320"/>
      <c r="BT168" s="320"/>
      <c r="BU168" s="320"/>
      <c r="BV168" s="320"/>
      <c r="BW168" s="320"/>
      <c r="BX168" s="320"/>
      <c r="BY168" s="320"/>
      <c r="BZ168" s="320"/>
      <c r="CA168" s="320"/>
      <c r="CB168" s="320"/>
      <c r="CC168" s="320"/>
      <c r="CD168" s="320"/>
      <c r="CE168" s="320"/>
      <c r="CF168" s="320"/>
      <c r="CG168" s="320"/>
      <c r="CH168" s="320"/>
      <c r="CI168" s="320"/>
      <c r="CJ168" s="320"/>
      <c r="CK168" s="320"/>
      <c r="CL168" s="320"/>
      <c r="CM168" s="320"/>
      <c r="CN168" s="320"/>
      <c r="CO168" s="320"/>
      <c r="CP168" s="320"/>
      <c r="CQ168" s="320"/>
      <c r="CR168" s="320"/>
      <c r="CS168" s="320"/>
      <c r="CT168" s="320"/>
      <c r="CU168" s="320"/>
      <c r="CV168" s="320"/>
      <c r="CW168" s="320"/>
      <c r="CX168" s="320"/>
      <c r="CY168" s="320"/>
      <c r="CZ168" s="320"/>
      <c r="DA168" s="320"/>
      <c r="DB168" s="320"/>
      <c r="DC168" s="320"/>
      <c r="DD168" s="320"/>
      <c r="DE168" s="320"/>
      <c r="DF168" s="320"/>
      <c r="DG168" s="320"/>
      <c r="DH168" s="320"/>
      <c r="DI168" s="320"/>
      <c r="DJ168" s="320"/>
      <c r="DK168" s="320"/>
      <c r="DL168" s="320"/>
      <c r="DM168" s="320"/>
      <c r="DN168" s="320"/>
      <c r="DO168" s="320"/>
      <c r="DP168" s="320"/>
      <c r="DQ168" s="320"/>
      <c r="DR168" s="320"/>
      <c r="DS168" s="320"/>
      <c r="DT168" s="320"/>
      <c r="DU168" s="320"/>
      <c r="DV168" s="320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</row>
    <row r="169">
      <c r="A169" s="170"/>
      <c r="B169" s="170"/>
      <c r="C169" s="170"/>
      <c r="D169" s="170"/>
      <c r="E169" s="171"/>
      <c r="F169" s="320"/>
      <c r="G169" s="320"/>
      <c r="H169" s="320"/>
      <c r="I169" s="320"/>
      <c r="J169" s="320"/>
      <c r="K169" s="320"/>
      <c r="L169" s="320"/>
      <c r="M169" s="320"/>
      <c r="N169" s="320"/>
      <c r="O169" s="320"/>
      <c r="P169" s="320"/>
      <c r="Q169" s="320"/>
      <c r="R169" s="320"/>
      <c r="S169" s="320"/>
      <c r="T169" s="320"/>
      <c r="U169" s="320"/>
      <c r="V169" s="320"/>
      <c r="W169" s="320"/>
      <c r="X169" s="320"/>
      <c r="Y169" s="320"/>
      <c r="Z169" s="320"/>
      <c r="AA169" s="320"/>
      <c r="AB169" s="320"/>
      <c r="AC169" s="320"/>
      <c r="AD169" s="320"/>
      <c r="AE169" s="320"/>
      <c r="AF169" s="320"/>
      <c r="AG169" s="320"/>
      <c r="AH169" s="320"/>
      <c r="AI169" s="320"/>
      <c r="AJ169" s="320"/>
      <c r="AK169" s="320"/>
      <c r="AL169" s="320"/>
      <c r="AM169" s="320"/>
      <c r="AN169" s="320"/>
      <c r="AO169" s="320"/>
      <c r="AP169" s="320"/>
      <c r="AQ169" s="320"/>
      <c r="AR169" s="320"/>
      <c r="AS169" s="320"/>
      <c r="AT169" s="320"/>
      <c r="AU169" s="320"/>
      <c r="AV169" s="320"/>
      <c r="AW169" s="320"/>
      <c r="AX169" s="320"/>
      <c r="AY169" s="320"/>
      <c r="AZ169" s="320"/>
      <c r="BA169" s="320"/>
      <c r="BB169" s="320"/>
      <c r="BC169" s="320"/>
      <c r="BD169" s="320"/>
      <c r="BE169" s="320"/>
      <c r="BF169" s="320"/>
      <c r="BG169" s="320"/>
      <c r="BH169" s="320"/>
      <c r="BI169" s="320"/>
      <c r="BJ169" s="320"/>
      <c r="BK169" s="320"/>
      <c r="BL169" s="320"/>
      <c r="BM169" s="320"/>
      <c r="BN169" s="320"/>
      <c r="BO169" s="320"/>
      <c r="BP169" s="320"/>
      <c r="BQ169" s="320"/>
      <c r="BR169" s="320"/>
      <c r="BS169" s="320"/>
      <c r="BT169" s="320"/>
      <c r="BU169" s="320"/>
      <c r="BV169" s="320"/>
      <c r="BW169" s="320"/>
      <c r="BX169" s="320"/>
      <c r="BY169" s="320"/>
      <c r="BZ169" s="320"/>
      <c r="CA169" s="320"/>
      <c r="CB169" s="320"/>
      <c r="CC169" s="320"/>
      <c r="CD169" s="320"/>
      <c r="CE169" s="320"/>
      <c r="CF169" s="320"/>
      <c r="CG169" s="320"/>
      <c r="CH169" s="320"/>
      <c r="CI169" s="320"/>
      <c r="CJ169" s="320"/>
      <c r="CK169" s="320"/>
      <c r="CL169" s="320"/>
      <c r="CM169" s="320"/>
      <c r="CN169" s="320"/>
      <c r="CO169" s="320"/>
      <c r="CP169" s="320"/>
      <c r="CQ169" s="320"/>
      <c r="CR169" s="320"/>
      <c r="CS169" s="320"/>
      <c r="CT169" s="320"/>
      <c r="CU169" s="320"/>
      <c r="CV169" s="320"/>
      <c r="CW169" s="320"/>
      <c r="CX169" s="320"/>
      <c r="CY169" s="320"/>
      <c r="CZ169" s="320"/>
      <c r="DA169" s="320"/>
      <c r="DB169" s="320"/>
      <c r="DC169" s="320"/>
      <c r="DD169" s="320"/>
      <c r="DE169" s="320"/>
      <c r="DF169" s="320"/>
      <c r="DG169" s="320"/>
      <c r="DH169" s="320"/>
      <c r="DI169" s="320"/>
      <c r="DJ169" s="320"/>
      <c r="DK169" s="320"/>
      <c r="DL169" s="320"/>
      <c r="DM169" s="320"/>
      <c r="DN169" s="320"/>
      <c r="DO169" s="320"/>
      <c r="DP169" s="320"/>
      <c r="DQ169" s="320"/>
      <c r="DR169" s="320"/>
      <c r="DS169" s="320"/>
      <c r="DT169" s="320"/>
      <c r="DU169" s="320"/>
      <c r="DV169" s="320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</row>
    <row r="170">
      <c r="A170" s="170"/>
      <c r="B170" s="170"/>
      <c r="C170" s="170"/>
      <c r="D170" s="170"/>
      <c r="E170" s="171"/>
      <c r="F170" s="320"/>
      <c r="G170" s="320"/>
      <c r="H170" s="320"/>
      <c r="I170" s="320"/>
      <c r="J170" s="320"/>
      <c r="K170" s="320"/>
      <c r="L170" s="320"/>
      <c r="M170" s="320"/>
      <c r="N170" s="320"/>
      <c r="O170" s="320"/>
      <c r="P170" s="320"/>
      <c r="Q170" s="320"/>
      <c r="R170" s="320"/>
      <c r="S170" s="320"/>
      <c r="T170" s="320"/>
      <c r="U170" s="320"/>
      <c r="V170" s="320"/>
      <c r="W170" s="320"/>
      <c r="X170" s="320"/>
      <c r="Y170" s="320"/>
      <c r="Z170" s="320"/>
      <c r="AA170" s="320"/>
      <c r="AB170" s="320"/>
      <c r="AC170" s="320"/>
      <c r="AD170" s="320"/>
      <c r="AE170" s="320"/>
      <c r="AF170" s="320"/>
      <c r="AG170" s="320"/>
      <c r="AH170" s="320"/>
      <c r="AI170" s="320"/>
      <c r="AJ170" s="320"/>
      <c r="AK170" s="320"/>
      <c r="AL170" s="320"/>
      <c r="AM170" s="320"/>
      <c r="AN170" s="320"/>
      <c r="AO170" s="320"/>
      <c r="AP170" s="320"/>
      <c r="AQ170" s="320"/>
      <c r="AR170" s="320"/>
      <c r="AS170" s="320"/>
      <c r="AT170" s="320"/>
      <c r="AU170" s="320"/>
      <c r="AV170" s="320"/>
      <c r="AW170" s="320"/>
      <c r="AX170" s="320"/>
      <c r="AY170" s="320"/>
      <c r="AZ170" s="320"/>
      <c r="BA170" s="320"/>
      <c r="BB170" s="320"/>
      <c r="BC170" s="320"/>
      <c r="BD170" s="320"/>
      <c r="BE170" s="320"/>
      <c r="BF170" s="320"/>
      <c r="BG170" s="320"/>
      <c r="BH170" s="320"/>
      <c r="BI170" s="320"/>
      <c r="BJ170" s="320"/>
      <c r="BK170" s="320"/>
      <c r="BL170" s="320"/>
      <c r="BM170" s="320"/>
      <c r="BN170" s="320"/>
      <c r="BO170" s="320"/>
      <c r="BP170" s="320"/>
      <c r="BQ170" s="320"/>
      <c r="BR170" s="320"/>
      <c r="BS170" s="320"/>
      <c r="BT170" s="320"/>
      <c r="BU170" s="320"/>
      <c r="BV170" s="320"/>
      <c r="BW170" s="320"/>
      <c r="BX170" s="320"/>
      <c r="BY170" s="320"/>
      <c r="BZ170" s="320"/>
      <c r="CA170" s="320"/>
      <c r="CB170" s="320"/>
      <c r="CC170" s="320"/>
      <c r="CD170" s="320"/>
      <c r="CE170" s="320"/>
      <c r="CF170" s="320"/>
      <c r="CG170" s="320"/>
      <c r="CH170" s="320"/>
      <c r="CI170" s="320"/>
      <c r="CJ170" s="320"/>
      <c r="CK170" s="320"/>
      <c r="CL170" s="320"/>
      <c r="CM170" s="320"/>
      <c r="CN170" s="320"/>
      <c r="CO170" s="320"/>
      <c r="CP170" s="320"/>
      <c r="CQ170" s="320"/>
      <c r="CR170" s="320"/>
      <c r="CS170" s="320"/>
      <c r="CT170" s="320"/>
      <c r="CU170" s="320"/>
      <c r="CV170" s="320"/>
      <c r="CW170" s="320"/>
      <c r="CX170" s="320"/>
      <c r="CY170" s="320"/>
      <c r="CZ170" s="320"/>
      <c r="DA170" s="320"/>
      <c r="DB170" s="320"/>
      <c r="DC170" s="320"/>
      <c r="DD170" s="320"/>
      <c r="DE170" s="320"/>
      <c r="DF170" s="320"/>
      <c r="DG170" s="320"/>
      <c r="DH170" s="320"/>
      <c r="DI170" s="320"/>
      <c r="DJ170" s="320"/>
      <c r="DK170" s="320"/>
      <c r="DL170" s="320"/>
      <c r="DM170" s="320"/>
      <c r="DN170" s="320"/>
      <c r="DO170" s="320"/>
      <c r="DP170" s="320"/>
      <c r="DQ170" s="320"/>
      <c r="DR170" s="320"/>
      <c r="DS170" s="320"/>
      <c r="DT170" s="320"/>
      <c r="DU170" s="320"/>
      <c r="DV170" s="320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</row>
    <row r="171">
      <c r="A171" s="170"/>
      <c r="B171" s="170"/>
      <c r="C171" s="170"/>
      <c r="D171" s="170"/>
      <c r="E171" s="171"/>
      <c r="F171" s="320"/>
      <c r="G171" s="320"/>
      <c r="H171" s="320"/>
      <c r="I171" s="320"/>
      <c r="J171" s="320"/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0"/>
      <c r="X171" s="320"/>
      <c r="Y171" s="320"/>
      <c r="Z171" s="320"/>
      <c r="AA171" s="320"/>
      <c r="AB171" s="320"/>
      <c r="AC171" s="320"/>
      <c r="AD171" s="320"/>
      <c r="AE171" s="320"/>
      <c r="AF171" s="320"/>
      <c r="AG171" s="320"/>
      <c r="AH171" s="320"/>
      <c r="AI171" s="320"/>
      <c r="AJ171" s="320"/>
      <c r="AK171" s="320"/>
      <c r="AL171" s="320"/>
      <c r="AM171" s="320"/>
      <c r="AN171" s="320"/>
      <c r="AO171" s="320"/>
      <c r="AP171" s="320"/>
      <c r="AQ171" s="320"/>
      <c r="AR171" s="320"/>
      <c r="AS171" s="320"/>
      <c r="AT171" s="320"/>
      <c r="AU171" s="320"/>
      <c r="AV171" s="320"/>
      <c r="AW171" s="320"/>
      <c r="AX171" s="320"/>
      <c r="AY171" s="320"/>
      <c r="AZ171" s="320"/>
      <c r="BA171" s="320"/>
      <c r="BB171" s="320"/>
      <c r="BC171" s="320"/>
      <c r="BD171" s="320"/>
      <c r="BE171" s="320"/>
      <c r="BF171" s="320"/>
      <c r="BG171" s="320"/>
      <c r="BH171" s="320"/>
      <c r="BI171" s="320"/>
      <c r="BJ171" s="320"/>
      <c r="BK171" s="320"/>
      <c r="BL171" s="320"/>
      <c r="BM171" s="320"/>
      <c r="BN171" s="320"/>
      <c r="BO171" s="320"/>
      <c r="BP171" s="320"/>
      <c r="BQ171" s="320"/>
      <c r="BR171" s="320"/>
      <c r="BS171" s="320"/>
      <c r="BT171" s="320"/>
      <c r="BU171" s="320"/>
      <c r="BV171" s="320"/>
      <c r="BW171" s="320"/>
      <c r="BX171" s="320"/>
      <c r="BY171" s="320"/>
      <c r="BZ171" s="320"/>
      <c r="CA171" s="320"/>
      <c r="CB171" s="320"/>
      <c r="CC171" s="320"/>
      <c r="CD171" s="320"/>
      <c r="CE171" s="320"/>
      <c r="CF171" s="320"/>
      <c r="CG171" s="320"/>
      <c r="CH171" s="320"/>
      <c r="CI171" s="320"/>
      <c r="CJ171" s="320"/>
      <c r="CK171" s="320"/>
      <c r="CL171" s="320"/>
      <c r="CM171" s="320"/>
      <c r="CN171" s="320"/>
      <c r="CO171" s="320"/>
      <c r="CP171" s="320"/>
      <c r="CQ171" s="320"/>
      <c r="CR171" s="320"/>
      <c r="CS171" s="320"/>
      <c r="CT171" s="320"/>
      <c r="CU171" s="320"/>
      <c r="CV171" s="320"/>
      <c r="CW171" s="320"/>
      <c r="CX171" s="320"/>
      <c r="CY171" s="320"/>
      <c r="CZ171" s="320"/>
      <c r="DA171" s="320"/>
      <c r="DB171" s="320"/>
      <c r="DC171" s="320"/>
      <c r="DD171" s="320"/>
      <c r="DE171" s="320"/>
      <c r="DF171" s="320"/>
      <c r="DG171" s="320"/>
      <c r="DH171" s="320"/>
      <c r="DI171" s="320"/>
      <c r="DJ171" s="320"/>
      <c r="DK171" s="320"/>
      <c r="DL171" s="320"/>
      <c r="DM171" s="320"/>
      <c r="DN171" s="320"/>
      <c r="DO171" s="320"/>
      <c r="DP171" s="320"/>
      <c r="DQ171" s="320"/>
      <c r="DR171" s="320"/>
      <c r="DS171" s="320"/>
      <c r="DT171" s="320"/>
      <c r="DU171" s="320"/>
      <c r="DV171" s="320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</row>
    <row r="172">
      <c r="A172" s="170"/>
      <c r="B172" s="170"/>
      <c r="C172" s="170"/>
      <c r="D172" s="170"/>
      <c r="E172" s="171"/>
      <c r="F172" s="320"/>
      <c r="G172" s="320"/>
      <c r="H172" s="320"/>
      <c r="I172" s="320"/>
      <c r="J172" s="320"/>
      <c r="K172" s="320"/>
      <c r="L172" s="320"/>
      <c r="M172" s="320"/>
      <c r="N172" s="320"/>
      <c r="O172" s="320"/>
      <c r="P172" s="320"/>
      <c r="Q172" s="320"/>
      <c r="R172" s="320"/>
      <c r="S172" s="320"/>
      <c r="T172" s="320"/>
      <c r="U172" s="320"/>
      <c r="V172" s="320"/>
      <c r="W172" s="320"/>
      <c r="X172" s="320"/>
      <c r="Y172" s="320"/>
      <c r="Z172" s="320"/>
      <c r="AA172" s="320"/>
      <c r="AB172" s="320"/>
      <c r="AC172" s="320"/>
      <c r="AD172" s="320"/>
      <c r="AE172" s="320"/>
      <c r="AF172" s="320"/>
      <c r="AG172" s="320"/>
      <c r="AH172" s="320"/>
      <c r="AI172" s="320"/>
      <c r="AJ172" s="320"/>
      <c r="AK172" s="320"/>
      <c r="AL172" s="320"/>
      <c r="AM172" s="320"/>
      <c r="AN172" s="320"/>
      <c r="AO172" s="320"/>
      <c r="AP172" s="320"/>
      <c r="AQ172" s="320"/>
      <c r="AR172" s="320"/>
      <c r="AS172" s="320"/>
      <c r="AT172" s="320"/>
      <c r="AU172" s="320"/>
      <c r="AV172" s="320"/>
      <c r="AW172" s="320"/>
      <c r="AX172" s="320"/>
      <c r="AY172" s="320"/>
      <c r="AZ172" s="320"/>
      <c r="BA172" s="320"/>
      <c r="BB172" s="320"/>
      <c r="BC172" s="320"/>
      <c r="BD172" s="320"/>
      <c r="BE172" s="320"/>
      <c r="BF172" s="320"/>
      <c r="BG172" s="320"/>
      <c r="BH172" s="320"/>
      <c r="BI172" s="320"/>
      <c r="BJ172" s="320"/>
      <c r="BK172" s="320"/>
      <c r="BL172" s="320"/>
      <c r="BM172" s="320"/>
      <c r="BN172" s="320"/>
      <c r="BO172" s="320"/>
      <c r="BP172" s="320"/>
      <c r="BQ172" s="320"/>
      <c r="BR172" s="320"/>
      <c r="BS172" s="320"/>
      <c r="BT172" s="320"/>
      <c r="BU172" s="320"/>
      <c r="BV172" s="320"/>
      <c r="BW172" s="320"/>
      <c r="BX172" s="320"/>
      <c r="BY172" s="320"/>
      <c r="BZ172" s="320"/>
      <c r="CA172" s="320"/>
      <c r="CB172" s="320"/>
      <c r="CC172" s="320"/>
      <c r="CD172" s="320"/>
      <c r="CE172" s="320"/>
      <c r="CF172" s="320"/>
      <c r="CG172" s="320"/>
      <c r="CH172" s="320"/>
      <c r="CI172" s="320"/>
      <c r="CJ172" s="320"/>
      <c r="CK172" s="320"/>
      <c r="CL172" s="320"/>
      <c r="CM172" s="320"/>
      <c r="CN172" s="320"/>
      <c r="CO172" s="320"/>
      <c r="CP172" s="320"/>
      <c r="CQ172" s="320"/>
      <c r="CR172" s="320"/>
      <c r="CS172" s="320"/>
      <c r="CT172" s="320"/>
      <c r="CU172" s="320"/>
      <c r="CV172" s="320"/>
      <c r="CW172" s="320"/>
      <c r="CX172" s="320"/>
      <c r="CY172" s="320"/>
      <c r="CZ172" s="320"/>
      <c r="DA172" s="320"/>
      <c r="DB172" s="320"/>
      <c r="DC172" s="320"/>
      <c r="DD172" s="320"/>
      <c r="DE172" s="320"/>
      <c r="DF172" s="320"/>
      <c r="DG172" s="320"/>
      <c r="DH172" s="320"/>
      <c r="DI172" s="320"/>
      <c r="DJ172" s="320"/>
      <c r="DK172" s="320"/>
      <c r="DL172" s="320"/>
      <c r="DM172" s="320"/>
      <c r="DN172" s="320"/>
      <c r="DO172" s="320"/>
      <c r="DP172" s="320"/>
      <c r="DQ172" s="320"/>
      <c r="DR172" s="320"/>
      <c r="DS172" s="320"/>
      <c r="DT172" s="320"/>
      <c r="DU172" s="320"/>
      <c r="DV172" s="320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</row>
    <row r="173">
      <c r="A173" s="170"/>
      <c r="B173" s="170"/>
      <c r="C173" s="170"/>
      <c r="D173" s="170"/>
      <c r="E173" s="171"/>
      <c r="F173" s="320"/>
      <c r="G173" s="320"/>
      <c r="H173" s="320"/>
      <c r="I173" s="320"/>
      <c r="J173" s="320"/>
      <c r="K173" s="320"/>
      <c r="L173" s="320"/>
      <c r="M173" s="320"/>
      <c r="N173" s="320"/>
      <c r="O173" s="320"/>
      <c r="P173" s="320"/>
      <c r="Q173" s="320"/>
      <c r="R173" s="320"/>
      <c r="S173" s="320"/>
      <c r="T173" s="320"/>
      <c r="U173" s="320"/>
      <c r="V173" s="320"/>
      <c r="W173" s="320"/>
      <c r="X173" s="320"/>
      <c r="Y173" s="320"/>
      <c r="Z173" s="320"/>
      <c r="AA173" s="320"/>
      <c r="AB173" s="320"/>
      <c r="AC173" s="320"/>
      <c r="AD173" s="320"/>
      <c r="AE173" s="320"/>
      <c r="AF173" s="320"/>
      <c r="AG173" s="320"/>
      <c r="AH173" s="320"/>
      <c r="AI173" s="320"/>
      <c r="AJ173" s="320"/>
      <c r="AK173" s="320"/>
      <c r="AL173" s="320"/>
      <c r="AM173" s="320"/>
      <c r="AN173" s="320"/>
      <c r="AO173" s="320"/>
      <c r="AP173" s="320"/>
      <c r="AQ173" s="320"/>
      <c r="AR173" s="320"/>
      <c r="AS173" s="320"/>
      <c r="AT173" s="320"/>
      <c r="AU173" s="320"/>
      <c r="AV173" s="320"/>
      <c r="AW173" s="320"/>
      <c r="AX173" s="320"/>
      <c r="AY173" s="320"/>
      <c r="AZ173" s="320"/>
      <c r="BA173" s="320"/>
      <c r="BB173" s="320"/>
      <c r="BC173" s="320"/>
      <c r="BD173" s="320"/>
      <c r="BE173" s="320"/>
      <c r="BF173" s="320"/>
      <c r="BG173" s="320"/>
      <c r="BH173" s="320"/>
      <c r="BI173" s="320"/>
      <c r="BJ173" s="320"/>
      <c r="BK173" s="320"/>
      <c r="BL173" s="320"/>
      <c r="BM173" s="320"/>
      <c r="BN173" s="320"/>
      <c r="BO173" s="320"/>
      <c r="BP173" s="320"/>
      <c r="BQ173" s="320"/>
      <c r="BR173" s="320"/>
      <c r="BS173" s="320"/>
      <c r="BT173" s="320"/>
      <c r="BU173" s="320"/>
      <c r="BV173" s="320"/>
      <c r="BW173" s="320"/>
      <c r="BX173" s="320"/>
      <c r="BY173" s="320"/>
      <c r="BZ173" s="320"/>
      <c r="CA173" s="320"/>
      <c r="CB173" s="320"/>
      <c r="CC173" s="320"/>
      <c r="CD173" s="320"/>
      <c r="CE173" s="320"/>
      <c r="CF173" s="320"/>
      <c r="CG173" s="320"/>
      <c r="CH173" s="320"/>
      <c r="CI173" s="320"/>
      <c r="CJ173" s="320"/>
      <c r="CK173" s="320"/>
      <c r="CL173" s="320"/>
      <c r="CM173" s="320"/>
      <c r="CN173" s="320"/>
      <c r="CO173" s="320"/>
      <c r="CP173" s="320"/>
      <c r="CQ173" s="320"/>
      <c r="CR173" s="320"/>
      <c r="CS173" s="320"/>
      <c r="CT173" s="320"/>
      <c r="CU173" s="320"/>
      <c r="CV173" s="320"/>
      <c r="CW173" s="320"/>
      <c r="CX173" s="320"/>
      <c r="CY173" s="320"/>
      <c r="CZ173" s="320"/>
      <c r="DA173" s="320"/>
      <c r="DB173" s="320"/>
      <c r="DC173" s="320"/>
      <c r="DD173" s="320"/>
      <c r="DE173" s="320"/>
      <c r="DF173" s="320"/>
      <c r="DG173" s="320"/>
      <c r="DH173" s="320"/>
      <c r="DI173" s="320"/>
      <c r="DJ173" s="320"/>
      <c r="DK173" s="320"/>
      <c r="DL173" s="320"/>
      <c r="DM173" s="320"/>
      <c r="DN173" s="320"/>
      <c r="DO173" s="320"/>
      <c r="DP173" s="320"/>
      <c r="DQ173" s="320"/>
      <c r="DR173" s="320"/>
      <c r="DS173" s="320"/>
      <c r="DT173" s="320"/>
      <c r="DU173" s="320"/>
      <c r="DV173" s="320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</row>
    <row r="174">
      <c r="A174" s="170"/>
      <c r="B174" s="170"/>
      <c r="C174" s="170"/>
      <c r="D174" s="170"/>
      <c r="E174" s="171"/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  <c r="Q174" s="320"/>
      <c r="R174" s="320"/>
      <c r="S174" s="320"/>
      <c r="T174" s="320"/>
      <c r="U174" s="320"/>
      <c r="V174" s="320"/>
      <c r="W174" s="320"/>
      <c r="X174" s="320"/>
      <c r="Y174" s="320"/>
      <c r="Z174" s="320"/>
      <c r="AA174" s="320"/>
      <c r="AB174" s="320"/>
      <c r="AC174" s="320"/>
      <c r="AD174" s="320"/>
      <c r="AE174" s="320"/>
      <c r="AF174" s="320"/>
      <c r="AG174" s="320"/>
      <c r="AH174" s="320"/>
      <c r="AI174" s="320"/>
      <c r="AJ174" s="320"/>
      <c r="AK174" s="320"/>
      <c r="AL174" s="320"/>
      <c r="AM174" s="320"/>
      <c r="AN174" s="320"/>
      <c r="AO174" s="320"/>
      <c r="AP174" s="320"/>
      <c r="AQ174" s="320"/>
      <c r="AR174" s="320"/>
      <c r="AS174" s="320"/>
      <c r="AT174" s="320"/>
      <c r="AU174" s="320"/>
      <c r="AV174" s="320"/>
      <c r="AW174" s="320"/>
      <c r="AX174" s="320"/>
      <c r="AY174" s="320"/>
      <c r="AZ174" s="320"/>
      <c r="BA174" s="320"/>
      <c r="BB174" s="320"/>
      <c r="BC174" s="320"/>
      <c r="BD174" s="320"/>
      <c r="BE174" s="320"/>
      <c r="BF174" s="320"/>
      <c r="BG174" s="320"/>
      <c r="BH174" s="320"/>
      <c r="BI174" s="320"/>
      <c r="BJ174" s="320"/>
      <c r="BK174" s="320"/>
      <c r="BL174" s="320"/>
      <c r="BM174" s="320"/>
      <c r="BN174" s="320"/>
      <c r="BO174" s="320"/>
      <c r="BP174" s="320"/>
      <c r="BQ174" s="320"/>
      <c r="BR174" s="320"/>
      <c r="BS174" s="320"/>
      <c r="BT174" s="320"/>
      <c r="BU174" s="320"/>
      <c r="BV174" s="320"/>
      <c r="BW174" s="320"/>
      <c r="BX174" s="320"/>
      <c r="BY174" s="320"/>
      <c r="BZ174" s="320"/>
      <c r="CA174" s="320"/>
      <c r="CB174" s="320"/>
      <c r="CC174" s="320"/>
      <c r="CD174" s="320"/>
      <c r="CE174" s="320"/>
      <c r="CF174" s="320"/>
      <c r="CG174" s="320"/>
      <c r="CH174" s="320"/>
      <c r="CI174" s="320"/>
      <c r="CJ174" s="320"/>
      <c r="CK174" s="320"/>
      <c r="CL174" s="320"/>
      <c r="CM174" s="320"/>
      <c r="CN174" s="320"/>
      <c r="CO174" s="320"/>
      <c r="CP174" s="320"/>
      <c r="CQ174" s="320"/>
      <c r="CR174" s="320"/>
      <c r="CS174" s="320"/>
      <c r="CT174" s="320"/>
      <c r="CU174" s="320"/>
      <c r="CV174" s="320"/>
      <c r="CW174" s="320"/>
      <c r="CX174" s="320"/>
      <c r="CY174" s="320"/>
      <c r="CZ174" s="320"/>
      <c r="DA174" s="320"/>
      <c r="DB174" s="320"/>
      <c r="DC174" s="320"/>
      <c r="DD174" s="320"/>
      <c r="DE174" s="320"/>
      <c r="DF174" s="320"/>
      <c r="DG174" s="320"/>
      <c r="DH174" s="320"/>
      <c r="DI174" s="320"/>
      <c r="DJ174" s="320"/>
      <c r="DK174" s="320"/>
      <c r="DL174" s="320"/>
      <c r="DM174" s="320"/>
      <c r="DN174" s="320"/>
      <c r="DO174" s="320"/>
      <c r="DP174" s="320"/>
      <c r="DQ174" s="320"/>
      <c r="DR174" s="320"/>
      <c r="DS174" s="320"/>
      <c r="DT174" s="320"/>
      <c r="DU174" s="320"/>
      <c r="DV174" s="320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</row>
    <row r="175">
      <c r="A175" s="170"/>
      <c r="B175" s="170"/>
      <c r="C175" s="170"/>
      <c r="D175" s="170"/>
      <c r="E175" s="171"/>
      <c r="F175" s="320"/>
      <c r="G175" s="320"/>
      <c r="H175" s="320"/>
      <c r="I175" s="320"/>
      <c r="J175" s="320"/>
      <c r="K175" s="320"/>
      <c r="L175" s="320"/>
      <c r="M175" s="320"/>
      <c r="N175" s="320"/>
      <c r="O175" s="320"/>
      <c r="P175" s="320"/>
      <c r="Q175" s="320"/>
      <c r="R175" s="320"/>
      <c r="S175" s="320"/>
      <c r="T175" s="320"/>
      <c r="U175" s="320"/>
      <c r="V175" s="320"/>
      <c r="W175" s="320"/>
      <c r="X175" s="320"/>
      <c r="Y175" s="320"/>
      <c r="Z175" s="320"/>
      <c r="AA175" s="320"/>
      <c r="AB175" s="320"/>
      <c r="AC175" s="320"/>
      <c r="AD175" s="320"/>
      <c r="AE175" s="320"/>
      <c r="AF175" s="320"/>
      <c r="AG175" s="320"/>
      <c r="AH175" s="320"/>
      <c r="AI175" s="320"/>
      <c r="AJ175" s="320"/>
      <c r="AK175" s="320"/>
      <c r="AL175" s="320"/>
      <c r="AM175" s="320"/>
      <c r="AN175" s="320"/>
      <c r="AO175" s="320"/>
      <c r="AP175" s="320"/>
      <c r="AQ175" s="320"/>
      <c r="AR175" s="320"/>
      <c r="AS175" s="320"/>
      <c r="AT175" s="320"/>
      <c r="AU175" s="320"/>
      <c r="AV175" s="320"/>
      <c r="AW175" s="320"/>
      <c r="AX175" s="320"/>
      <c r="AY175" s="320"/>
      <c r="AZ175" s="320"/>
      <c r="BA175" s="320"/>
      <c r="BB175" s="320"/>
      <c r="BC175" s="320"/>
      <c r="BD175" s="320"/>
      <c r="BE175" s="320"/>
      <c r="BF175" s="320"/>
      <c r="BG175" s="320"/>
      <c r="BH175" s="320"/>
      <c r="BI175" s="320"/>
      <c r="BJ175" s="320"/>
      <c r="BK175" s="320"/>
      <c r="BL175" s="320"/>
      <c r="BM175" s="320"/>
      <c r="BN175" s="320"/>
      <c r="BO175" s="320"/>
      <c r="BP175" s="320"/>
      <c r="BQ175" s="320"/>
      <c r="BR175" s="320"/>
      <c r="BS175" s="320"/>
      <c r="BT175" s="320"/>
      <c r="BU175" s="320"/>
      <c r="BV175" s="320"/>
      <c r="BW175" s="320"/>
      <c r="BX175" s="320"/>
      <c r="BY175" s="320"/>
      <c r="BZ175" s="320"/>
      <c r="CA175" s="320"/>
      <c r="CB175" s="320"/>
      <c r="CC175" s="320"/>
      <c r="CD175" s="320"/>
      <c r="CE175" s="320"/>
      <c r="CF175" s="320"/>
      <c r="CG175" s="320"/>
      <c r="CH175" s="320"/>
      <c r="CI175" s="320"/>
      <c r="CJ175" s="320"/>
      <c r="CK175" s="320"/>
      <c r="CL175" s="320"/>
      <c r="CM175" s="320"/>
      <c r="CN175" s="320"/>
      <c r="CO175" s="320"/>
      <c r="CP175" s="320"/>
      <c r="CQ175" s="320"/>
      <c r="CR175" s="320"/>
      <c r="CS175" s="320"/>
      <c r="CT175" s="320"/>
      <c r="CU175" s="320"/>
      <c r="CV175" s="320"/>
      <c r="CW175" s="320"/>
      <c r="CX175" s="320"/>
      <c r="CY175" s="320"/>
      <c r="CZ175" s="320"/>
      <c r="DA175" s="320"/>
      <c r="DB175" s="320"/>
      <c r="DC175" s="320"/>
      <c r="DD175" s="320"/>
      <c r="DE175" s="320"/>
      <c r="DF175" s="320"/>
      <c r="DG175" s="320"/>
      <c r="DH175" s="320"/>
      <c r="DI175" s="320"/>
      <c r="DJ175" s="320"/>
      <c r="DK175" s="320"/>
      <c r="DL175" s="320"/>
      <c r="DM175" s="320"/>
      <c r="DN175" s="320"/>
      <c r="DO175" s="320"/>
      <c r="DP175" s="320"/>
      <c r="DQ175" s="320"/>
      <c r="DR175" s="320"/>
      <c r="DS175" s="320"/>
      <c r="DT175" s="320"/>
      <c r="DU175" s="320"/>
      <c r="DV175" s="320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</row>
    <row r="176">
      <c r="A176" s="170"/>
      <c r="B176" s="170"/>
      <c r="C176" s="170"/>
      <c r="D176" s="170"/>
      <c r="E176" s="171"/>
      <c r="F176" s="320"/>
      <c r="G176" s="320"/>
      <c r="H176" s="320"/>
      <c r="I176" s="320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20"/>
      <c r="W176" s="320"/>
      <c r="X176" s="320"/>
      <c r="Y176" s="320"/>
      <c r="Z176" s="320"/>
      <c r="AA176" s="320"/>
      <c r="AB176" s="320"/>
      <c r="AC176" s="320"/>
      <c r="AD176" s="320"/>
      <c r="AE176" s="320"/>
      <c r="AF176" s="320"/>
      <c r="AG176" s="320"/>
      <c r="AH176" s="320"/>
      <c r="AI176" s="320"/>
      <c r="AJ176" s="320"/>
      <c r="AK176" s="320"/>
      <c r="AL176" s="320"/>
      <c r="AM176" s="320"/>
      <c r="AN176" s="320"/>
      <c r="AO176" s="320"/>
      <c r="AP176" s="320"/>
      <c r="AQ176" s="320"/>
      <c r="AR176" s="320"/>
      <c r="AS176" s="320"/>
      <c r="AT176" s="320"/>
      <c r="AU176" s="320"/>
      <c r="AV176" s="320"/>
      <c r="AW176" s="320"/>
      <c r="AX176" s="320"/>
      <c r="AY176" s="320"/>
      <c r="AZ176" s="320"/>
      <c r="BA176" s="320"/>
      <c r="BB176" s="320"/>
      <c r="BC176" s="320"/>
      <c r="BD176" s="320"/>
      <c r="BE176" s="320"/>
      <c r="BF176" s="320"/>
      <c r="BG176" s="320"/>
      <c r="BH176" s="320"/>
      <c r="BI176" s="320"/>
      <c r="BJ176" s="320"/>
      <c r="BK176" s="320"/>
      <c r="BL176" s="320"/>
      <c r="BM176" s="320"/>
      <c r="BN176" s="320"/>
      <c r="BO176" s="320"/>
      <c r="BP176" s="320"/>
      <c r="BQ176" s="320"/>
      <c r="BR176" s="320"/>
      <c r="BS176" s="320"/>
      <c r="BT176" s="320"/>
      <c r="BU176" s="320"/>
      <c r="BV176" s="320"/>
      <c r="BW176" s="320"/>
      <c r="BX176" s="320"/>
      <c r="BY176" s="320"/>
      <c r="BZ176" s="320"/>
      <c r="CA176" s="320"/>
      <c r="CB176" s="320"/>
      <c r="CC176" s="320"/>
      <c r="CD176" s="320"/>
      <c r="CE176" s="320"/>
      <c r="CF176" s="320"/>
      <c r="CG176" s="320"/>
      <c r="CH176" s="320"/>
      <c r="CI176" s="320"/>
      <c r="CJ176" s="320"/>
      <c r="CK176" s="320"/>
      <c r="CL176" s="320"/>
      <c r="CM176" s="320"/>
      <c r="CN176" s="320"/>
      <c r="CO176" s="320"/>
      <c r="CP176" s="320"/>
      <c r="CQ176" s="320"/>
      <c r="CR176" s="320"/>
      <c r="CS176" s="320"/>
      <c r="CT176" s="320"/>
      <c r="CU176" s="320"/>
      <c r="CV176" s="320"/>
      <c r="CW176" s="320"/>
      <c r="CX176" s="320"/>
      <c r="CY176" s="320"/>
      <c r="CZ176" s="320"/>
      <c r="DA176" s="320"/>
      <c r="DB176" s="320"/>
      <c r="DC176" s="320"/>
      <c r="DD176" s="320"/>
      <c r="DE176" s="320"/>
      <c r="DF176" s="320"/>
      <c r="DG176" s="320"/>
      <c r="DH176" s="320"/>
      <c r="DI176" s="320"/>
      <c r="DJ176" s="320"/>
      <c r="DK176" s="320"/>
      <c r="DL176" s="320"/>
      <c r="DM176" s="320"/>
      <c r="DN176" s="320"/>
      <c r="DO176" s="320"/>
      <c r="DP176" s="320"/>
      <c r="DQ176" s="320"/>
      <c r="DR176" s="320"/>
      <c r="DS176" s="320"/>
      <c r="DT176" s="320"/>
      <c r="DU176" s="320"/>
      <c r="DV176" s="320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</row>
    <row r="177">
      <c r="A177" s="170"/>
      <c r="B177" s="170"/>
      <c r="C177" s="170"/>
      <c r="D177" s="170"/>
      <c r="E177" s="171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20"/>
      <c r="W177" s="320"/>
      <c r="X177" s="320"/>
      <c r="Y177" s="320"/>
      <c r="Z177" s="320"/>
      <c r="AA177" s="320"/>
      <c r="AB177" s="320"/>
      <c r="AC177" s="320"/>
      <c r="AD177" s="320"/>
      <c r="AE177" s="320"/>
      <c r="AF177" s="320"/>
      <c r="AG177" s="320"/>
      <c r="AH177" s="320"/>
      <c r="AI177" s="320"/>
      <c r="AJ177" s="320"/>
      <c r="AK177" s="320"/>
      <c r="AL177" s="320"/>
      <c r="AM177" s="320"/>
      <c r="AN177" s="320"/>
      <c r="AO177" s="320"/>
      <c r="AP177" s="320"/>
      <c r="AQ177" s="320"/>
      <c r="AR177" s="320"/>
      <c r="AS177" s="320"/>
      <c r="AT177" s="320"/>
      <c r="AU177" s="320"/>
      <c r="AV177" s="320"/>
      <c r="AW177" s="320"/>
      <c r="AX177" s="320"/>
      <c r="AY177" s="320"/>
      <c r="AZ177" s="320"/>
      <c r="BA177" s="320"/>
      <c r="BB177" s="320"/>
      <c r="BC177" s="320"/>
      <c r="BD177" s="320"/>
      <c r="BE177" s="320"/>
      <c r="BF177" s="320"/>
      <c r="BG177" s="320"/>
      <c r="BH177" s="320"/>
      <c r="BI177" s="320"/>
      <c r="BJ177" s="320"/>
      <c r="BK177" s="320"/>
      <c r="BL177" s="320"/>
      <c r="BM177" s="320"/>
      <c r="BN177" s="320"/>
      <c r="BO177" s="320"/>
      <c r="BP177" s="320"/>
      <c r="BQ177" s="320"/>
      <c r="BR177" s="320"/>
      <c r="BS177" s="320"/>
      <c r="BT177" s="320"/>
      <c r="BU177" s="320"/>
      <c r="BV177" s="320"/>
      <c r="BW177" s="320"/>
      <c r="BX177" s="320"/>
      <c r="BY177" s="320"/>
      <c r="BZ177" s="320"/>
      <c r="CA177" s="320"/>
      <c r="CB177" s="320"/>
      <c r="CC177" s="320"/>
      <c r="CD177" s="320"/>
      <c r="CE177" s="320"/>
      <c r="CF177" s="320"/>
      <c r="CG177" s="320"/>
      <c r="CH177" s="320"/>
      <c r="CI177" s="320"/>
      <c r="CJ177" s="320"/>
      <c r="CK177" s="320"/>
      <c r="CL177" s="320"/>
      <c r="CM177" s="320"/>
      <c r="CN177" s="320"/>
      <c r="CO177" s="320"/>
      <c r="CP177" s="320"/>
      <c r="CQ177" s="320"/>
      <c r="CR177" s="320"/>
      <c r="CS177" s="320"/>
      <c r="CT177" s="320"/>
      <c r="CU177" s="320"/>
      <c r="CV177" s="320"/>
      <c r="CW177" s="320"/>
      <c r="CX177" s="320"/>
      <c r="CY177" s="320"/>
      <c r="CZ177" s="320"/>
      <c r="DA177" s="320"/>
      <c r="DB177" s="320"/>
      <c r="DC177" s="320"/>
      <c r="DD177" s="320"/>
      <c r="DE177" s="320"/>
      <c r="DF177" s="320"/>
      <c r="DG177" s="320"/>
      <c r="DH177" s="320"/>
      <c r="DI177" s="320"/>
      <c r="DJ177" s="320"/>
      <c r="DK177" s="320"/>
      <c r="DL177" s="320"/>
      <c r="DM177" s="320"/>
      <c r="DN177" s="320"/>
      <c r="DO177" s="320"/>
      <c r="DP177" s="320"/>
      <c r="DQ177" s="320"/>
      <c r="DR177" s="320"/>
      <c r="DS177" s="320"/>
      <c r="DT177" s="320"/>
      <c r="DU177" s="320"/>
      <c r="DV177" s="320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</row>
    <row r="178">
      <c r="A178" s="170"/>
      <c r="B178" s="170"/>
      <c r="C178" s="170"/>
      <c r="D178" s="170"/>
      <c r="E178" s="171"/>
      <c r="F178" s="320"/>
      <c r="G178" s="320"/>
      <c r="H178" s="320"/>
      <c r="I178" s="320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0"/>
      <c r="Z178" s="320"/>
      <c r="AA178" s="320"/>
      <c r="AB178" s="320"/>
      <c r="AC178" s="320"/>
      <c r="AD178" s="320"/>
      <c r="AE178" s="320"/>
      <c r="AF178" s="320"/>
      <c r="AG178" s="320"/>
      <c r="AH178" s="320"/>
      <c r="AI178" s="320"/>
      <c r="AJ178" s="320"/>
      <c r="AK178" s="320"/>
      <c r="AL178" s="320"/>
      <c r="AM178" s="320"/>
      <c r="AN178" s="320"/>
      <c r="AO178" s="320"/>
      <c r="AP178" s="320"/>
      <c r="AQ178" s="320"/>
      <c r="AR178" s="320"/>
      <c r="AS178" s="320"/>
      <c r="AT178" s="320"/>
      <c r="AU178" s="320"/>
      <c r="AV178" s="320"/>
      <c r="AW178" s="320"/>
      <c r="AX178" s="320"/>
      <c r="AY178" s="320"/>
      <c r="AZ178" s="320"/>
      <c r="BA178" s="320"/>
      <c r="BB178" s="320"/>
      <c r="BC178" s="320"/>
      <c r="BD178" s="320"/>
      <c r="BE178" s="320"/>
      <c r="BF178" s="320"/>
      <c r="BG178" s="320"/>
      <c r="BH178" s="320"/>
      <c r="BI178" s="320"/>
      <c r="BJ178" s="320"/>
      <c r="BK178" s="320"/>
      <c r="BL178" s="320"/>
      <c r="BM178" s="320"/>
      <c r="BN178" s="320"/>
      <c r="BO178" s="320"/>
      <c r="BP178" s="320"/>
      <c r="BQ178" s="320"/>
      <c r="BR178" s="320"/>
      <c r="BS178" s="320"/>
      <c r="BT178" s="320"/>
      <c r="BU178" s="320"/>
      <c r="BV178" s="320"/>
      <c r="BW178" s="320"/>
      <c r="BX178" s="320"/>
      <c r="BY178" s="320"/>
      <c r="BZ178" s="320"/>
      <c r="CA178" s="320"/>
      <c r="CB178" s="320"/>
      <c r="CC178" s="320"/>
      <c r="CD178" s="320"/>
      <c r="CE178" s="320"/>
      <c r="CF178" s="320"/>
      <c r="CG178" s="320"/>
      <c r="CH178" s="320"/>
      <c r="CI178" s="320"/>
      <c r="CJ178" s="320"/>
      <c r="CK178" s="320"/>
      <c r="CL178" s="320"/>
      <c r="CM178" s="320"/>
      <c r="CN178" s="320"/>
      <c r="CO178" s="320"/>
      <c r="CP178" s="320"/>
      <c r="CQ178" s="320"/>
      <c r="CR178" s="320"/>
      <c r="CS178" s="320"/>
      <c r="CT178" s="320"/>
      <c r="CU178" s="320"/>
      <c r="CV178" s="320"/>
      <c r="CW178" s="320"/>
      <c r="CX178" s="320"/>
      <c r="CY178" s="320"/>
      <c r="CZ178" s="320"/>
      <c r="DA178" s="320"/>
      <c r="DB178" s="320"/>
      <c r="DC178" s="320"/>
      <c r="DD178" s="320"/>
      <c r="DE178" s="320"/>
      <c r="DF178" s="320"/>
      <c r="DG178" s="320"/>
      <c r="DH178" s="320"/>
      <c r="DI178" s="320"/>
      <c r="DJ178" s="320"/>
      <c r="DK178" s="320"/>
      <c r="DL178" s="320"/>
      <c r="DM178" s="320"/>
      <c r="DN178" s="320"/>
      <c r="DO178" s="320"/>
      <c r="DP178" s="320"/>
      <c r="DQ178" s="320"/>
      <c r="DR178" s="320"/>
      <c r="DS178" s="320"/>
      <c r="DT178" s="320"/>
      <c r="DU178" s="320"/>
      <c r="DV178" s="320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</row>
    <row r="179">
      <c r="A179" s="170"/>
      <c r="B179" s="170"/>
      <c r="C179" s="170"/>
      <c r="D179" s="170"/>
      <c r="E179" s="171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0"/>
      <c r="AB179" s="320"/>
      <c r="AC179" s="320"/>
      <c r="AD179" s="320"/>
      <c r="AE179" s="320"/>
      <c r="AF179" s="320"/>
      <c r="AG179" s="320"/>
      <c r="AH179" s="320"/>
      <c r="AI179" s="320"/>
      <c r="AJ179" s="320"/>
      <c r="AK179" s="320"/>
      <c r="AL179" s="320"/>
      <c r="AM179" s="320"/>
      <c r="AN179" s="320"/>
      <c r="AO179" s="320"/>
      <c r="AP179" s="320"/>
      <c r="AQ179" s="320"/>
      <c r="AR179" s="320"/>
      <c r="AS179" s="320"/>
      <c r="AT179" s="320"/>
      <c r="AU179" s="320"/>
      <c r="AV179" s="320"/>
      <c r="AW179" s="320"/>
      <c r="AX179" s="320"/>
      <c r="AY179" s="320"/>
      <c r="AZ179" s="320"/>
      <c r="BA179" s="320"/>
      <c r="BB179" s="320"/>
      <c r="BC179" s="320"/>
      <c r="BD179" s="320"/>
      <c r="BE179" s="320"/>
      <c r="BF179" s="320"/>
      <c r="BG179" s="320"/>
      <c r="BH179" s="320"/>
      <c r="BI179" s="320"/>
      <c r="BJ179" s="320"/>
      <c r="BK179" s="320"/>
      <c r="BL179" s="320"/>
      <c r="BM179" s="320"/>
      <c r="BN179" s="320"/>
      <c r="BO179" s="320"/>
      <c r="BP179" s="320"/>
      <c r="BQ179" s="320"/>
      <c r="BR179" s="320"/>
      <c r="BS179" s="320"/>
      <c r="BT179" s="320"/>
      <c r="BU179" s="320"/>
      <c r="BV179" s="320"/>
      <c r="BW179" s="320"/>
      <c r="BX179" s="320"/>
      <c r="BY179" s="320"/>
      <c r="BZ179" s="320"/>
      <c r="CA179" s="320"/>
      <c r="CB179" s="320"/>
      <c r="CC179" s="320"/>
      <c r="CD179" s="320"/>
      <c r="CE179" s="320"/>
      <c r="CF179" s="320"/>
      <c r="CG179" s="320"/>
      <c r="CH179" s="320"/>
      <c r="CI179" s="320"/>
      <c r="CJ179" s="320"/>
      <c r="CK179" s="320"/>
      <c r="CL179" s="320"/>
      <c r="CM179" s="320"/>
      <c r="CN179" s="320"/>
      <c r="CO179" s="320"/>
      <c r="CP179" s="320"/>
      <c r="CQ179" s="320"/>
      <c r="CR179" s="320"/>
      <c r="CS179" s="320"/>
      <c r="CT179" s="320"/>
      <c r="CU179" s="320"/>
      <c r="CV179" s="320"/>
      <c r="CW179" s="320"/>
      <c r="CX179" s="320"/>
      <c r="CY179" s="320"/>
      <c r="CZ179" s="320"/>
      <c r="DA179" s="320"/>
      <c r="DB179" s="320"/>
      <c r="DC179" s="320"/>
      <c r="DD179" s="320"/>
      <c r="DE179" s="320"/>
      <c r="DF179" s="320"/>
      <c r="DG179" s="320"/>
      <c r="DH179" s="320"/>
      <c r="DI179" s="320"/>
      <c r="DJ179" s="320"/>
      <c r="DK179" s="320"/>
      <c r="DL179" s="320"/>
      <c r="DM179" s="320"/>
      <c r="DN179" s="320"/>
      <c r="DO179" s="320"/>
      <c r="DP179" s="320"/>
      <c r="DQ179" s="320"/>
      <c r="DR179" s="320"/>
      <c r="DS179" s="320"/>
      <c r="DT179" s="320"/>
      <c r="DU179" s="320"/>
      <c r="DV179" s="320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</row>
    <row r="180">
      <c r="A180" s="170"/>
      <c r="B180" s="170"/>
      <c r="C180" s="170"/>
      <c r="D180" s="170"/>
      <c r="E180" s="171"/>
      <c r="F180" s="320"/>
      <c r="G180" s="320"/>
      <c r="H180" s="320"/>
      <c r="I180" s="320"/>
      <c r="J180" s="320"/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0"/>
      <c r="V180" s="320"/>
      <c r="W180" s="320"/>
      <c r="X180" s="320"/>
      <c r="Y180" s="320"/>
      <c r="Z180" s="320"/>
      <c r="AA180" s="320"/>
      <c r="AB180" s="320"/>
      <c r="AC180" s="320"/>
      <c r="AD180" s="320"/>
      <c r="AE180" s="320"/>
      <c r="AF180" s="320"/>
      <c r="AG180" s="320"/>
      <c r="AH180" s="320"/>
      <c r="AI180" s="320"/>
      <c r="AJ180" s="320"/>
      <c r="AK180" s="320"/>
      <c r="AL180" s="320"/>
      <c r="AM180" s="320"/>
      <c r="AN180" s="320"/>
      <c r="AO180" s="320"/>
      <c r="AP180" s="320"/>
      <c r="AQ180" s="320"/>
      <c r="AR180" s="320"/>
      <c r="AS180" s="320"/>
      <c r="AT180" s="320"/>
      <c r="AU180" s="320"/>
      <c r="AV180" s="320"/>
      <c r="AW180" s="320"/>
      <c r="AX180" s="320"/>
      <c r="AY180" s="320"/>
      <c r="AZ180" s="320"/>
      <c r="BA180" s="320"/>
      <c r="BB180" s="320"/>
      <c r="BC180" s="320"/>
      <c r="BD180" s="320"/>
      <c r="BE180" s="320"/>
      <c r="BF180" s="320"/>
      <c r="BG180" s="320"/>
      <c r="BH180" s="320"/>
      <c r="BI180" s="320"/>
      <c r="BJ180" s="320"/>
      <c r="BK180" s="320"/>
      <c r="BL180" s="320"/>
      <c r="BM180" s="320"/>
      <c r="BN180" s="320"/>
      <c r="BO180" s="320"/>
      <c r="BP180" s="320"/>
      <c r="BQ180" s="320"/>
      <c r="BR180" s="320"/>
      <c r="BS180" s="320"/>
      <c r="BT180" s="320"/>
      <c r="BU180" s="320"/>
      <c r="BV180" s="320"/>
      <c r="BW180" s="320"/>
      <c r="BX180" s="320"/>
      <c r="BY180" s="320"/>
      <c r="BZ180" s="320"/>
      <c r="CA180" s="320"/>
      <c r="CB180" s="320"/>
      <c r="CC180" s="320"/>
      <c r="CD180" s="320"/>
      <c r="CE180" s="320"/>
      <c r="CF180" s="320"/>
      <c r="CG180" s="320"/>
      <c r="CH180" s="320"/>
      <c r="CI180" s="320"/>
      <c r="CJ180" s="320"/>
      <c r="CK180" s="320"/>
      <c r="CL180" s="320"/>
      <c r="CM180" s="320"/>
      <c r="CN180" s="320"/>
      <c r="CO180" s="320"/>
      <c r="CP180" s="320"/>
      <c r="CQ180" s="320"/>
      <c r="CR180" s="320"/>
      <c r="CS180" s="320"/>
      <c r="CT180" s="320"/>
      <c r="CU180" s="320"/>
      <c r="CV180" s="320"/>
      <c r="CW180" s="320"/>
      <c r="CX180" s="320"/>
      <c r="CY180" s="320"/>
      <c r="CZ180" s="320"/>
      <c r="DA180" s="320"/>
      <c r="DB180" s="320"/>
      <c r="DC180" s="320"/>
      <c r="DD180" s="320"/>
      <c r="DE180" s="320"/>
      <c r="DF180" s="320"/>
      <c r="DG180" s="320"/>
      <c r="DH180" s="320"/>
      <c r="DI180" s="320"/>
      <c r="DJ180" s="320"/>
      <c r="DK180" s="320"/>
      <c r="DL180" s="320"/>
      <c r="DM180" s="320"/>
      <c r="DN180" s="320"/>
      <c r="DO180" s="320"/>
      <c r="DP180" s="320"/>
      <c r="DQ180" s="320"/>
      <c r="DR180" s="320"/>
      <c r="DS180" s="320"/>
      <c r="DT180" s="320"/>
      <c r="DU180" s="320"/>
      <c r="DV180" s="320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</row>
    <row r="181">
      <c r="A181" s="170"/>
      <c r="B181" s="170"/>
      <c r="C181" s="170"/>
      <c r="D181" s="170"/>
      <c r="E181" s="171"/>
      <c r="F181" s="320"/>
      <c r="G181" s="320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  <c r="V181" s="320"/>
      <c r="W181" s="320"/>
      <c r="X181" s="320"/>
      <c r="Y181" s="320"/>
      <c r="Z181" s="320"/>
      <c r="AA181" s="320"/>
      <c r="AB181" s="320"/>
      <c r="AC181" s="320"/>
      <c r="AD181" s="320"/>
      <c r="AE181" s="320"/>
      <c r="AF181" s="320"/>
      <c r="AG181" s="320"/>
      <c r="AH181" s="320"/>
      <c r="AI181" s="320"/>
      <c r="AJ181" s="320"/>
      <c r="AK181" s="320"/>
      <c r="AL181" s="320"/>
      <c r="AM181" s="320"/>
      <c r="AN181" s="320"/>
      <c r="AO181" s="320"/>
      <c r="AP181" s="320"/>
      <c r="AQ181" s="320"/>
      <c r="AR181" s="320"/>
      <c r="AS181" s="320"/>
      <c r="AT181" s="320"/>
      <c r="AU181" s="320"/>
      <c r="AV181" s="320"/>
      <c r="AW181" s="320"/>
      <c r="AX181" s="320"/>
      <c r="AY181" s="320"/>
      <c r="AZ181" s="320"/>
      <c r="BA181" s="320"/>
      <c r="BB181" s="320"/>
      <c r="BC181" s="320"/>
      <c r="BD181" s="320"/>
      <c r="BE181" s="320"/>
      <c r="BF181" s="320"/>
      <c r="BG181" s="320"/>
      <c r="BH181" s="320"/>
      <c r="BI181" s="320"/>
      <c r="BJ181" s="320"/>
      <c r="BK181" s="320"/>
      <c r="BL181" s="320"/>
      <c r="BM181" s="320"/>
      <c r="BN181" s="320"/>
      <c r="BO181" s="320"/>
      <c r="BP181" s="320"/>
      <c r="BQ181" s="320"/>
      <c r="BR181" s="320"/>
      <c r="BS181" s="320"/>
      <c r="BT181" s="320"/>
      <c r="BU181" s="320"/>
      <c r="BV181" s="320"/>
      <c r="BW181" s="320"/>
      <c r="BX181" s="320"/>
      <c r="BY181" s="320"/>
      <c r="BZ181" s="320"/>
      <c r="CA181" s="320"/>
      <c r="CB181" s="320"/>
      <c r="CC181" s="320"/>
      <c r="CD181" s="320"/>
      <c r="CE181" s="320"/>
      <c r="CF181" s="320"/>
      <c r="CG181" s="320"/>
      <c r="CH181" s="320"/>
      <c r="CI181" s="320"/>
      <c r="CJ181" s="320"/>
      <c r="CK181" s="320"/>
      <c r="CL181" s="320"/>
      <c r="CM181" s="320"/>
      <c r="CN181" s="320"/>
      <c r="CO181" s="320"/>
      <c r="CP181" s="320"/>
      <c r="CQ181" s="320"/>
      <c r="CR181" s="320"/>
      <c r="CS181" s="320"/>
      <c r="CT181" s="320"/>
      <c r="CU181" s="320"/>
      <c r="CV181" s="320"/>
      <c r="CW181" s="320"/>
      <c r="CX181" s="320"/>
      <c r="CY181" s="320"/>
      <c r="CZ181" s="320"/>
      <c r="DA181" s="320"/>
      <c r="DB181" s="320"/>
      <c r="DC181" s="320"/>
      <c r="DD181" s="320"/>
      <c r="DE181" s="320"/>
      <c r="DF181" s="320"/>
      <c r="DG181" s="320"/>
      <c r="DH181" s="320"/>
      <c r="DI181" s="320"/>
      <c r="DJ181" s="320"/>
      <c r="DK181" s="320"/>
      <c r="DL181" s="320"/>
      <c r="DM181" s="320"/>
      <c r="DN181" s="320"/>
      <c r="DO181" s="320"/>
      <c r="DP181" s="320"/>
      <c r="DQ181" s="320"/>
      <c r="DR181" s="320"/>
      <c r="DS181" s="320"/>
      <c r="DT181" s="320"/>
      <c r="DU181" s="320"/>
      <c r="DV181" s="320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</row>
    <row r="182">
      <c r="A182" s="170"/>
      <c r="B182" s="170"/>
      <c r="C182" s="170"/>
      <c r="D182" s="170"/>
      <c r="E182" s="171"/>
      <c r="F182" s="320"/>
      <c r="G182" s="320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320"/>
      <c r="AH182" s="320"/>
      <c r="AI182" s="320"/>
      <c r="AJ182" s="320"/>
      <c r="AK182" s="320"/>
      <c r="AL182" s="320"/>
      <c r="AM182" s="320"/>
      <c r="AN182" s="320"/>
      <c r="AO182" s="320"/>
      <c r="AP182" s="320"/>
      <c r="AQ182" s="320"/>
      <c r="AR182" s="320"/>
      <c r="AS182" s="320"/>
      <c r="AT182" s="320"/>
      <c r="AU182" s="320"/>
      <c r="AV182" s="320"/>
      <c r="AW182" s="320"/>
      <c r="AX182" s="320"/>
      <c r="AY182" s="320"/>
      <c r="AZ182" s="320"/>
      <c r="BA182" s="320"/>
      <c r="BB182" s="320"/>
      <c r="BC182" s="320"/>
      <c r="BD182" s="320"/>
      <c r="BE182" s="320"/>
      <c r="BF182" s="320"/>
      <c r="BG182" s="320"/>
      <c r="BH182" s="320"/>
      <c r="BI182" s="320"/>
      <c r="BJ182" s="320"/>
      <c r="BK182" s="320"/>
      <c r="BL182" s="320"/>
      <c r="BM182" s="320"/>
      <c r="BN182" s="320"/>
      <c r="BO182" s="320"/>
      <c r="BP182" s="320"/>
      <c r="BQ182" s="320"/>
      <c r="BR182" s="320"/>
      <c r="BS182" s="320"/>
      <c r="BT182" s="320"/>
      <c r="BU182" s="320"/>
      <c r="BV182" s="320"/>
      <c r="BW182" s="320"/>
      <c r="BX182" s="320"/>
      <c r="BY182" s="320"/>
      <c r="BZ182" s="320"/>
      <c r="CA182" s="320"/>
      <c r="CB182" s="320"/>
      <c r="CC182" s="320"/>
      <c r="CD182" s="320"/>
      <c r="CE182" s="320"/>
      <c r="CF182" s="320"/>
      <c r="CG182" s="320"/>
      <c r="CH182" s="320"/>
      <c r="CI182" s="320"/>
      <c r="CJ182" s="320"/>
      <c r="CK182" s="320"/>
      <c r="CL182" s="320"/>
      <c r="CM182" s="320"/>
      <c r="CN182" s="320"/>
      <c r="CO182" s="320"/>
      <c r="CP182" s="320"/>
      <c r="CQ182" s="320"/>
      <c r="CR182" s="320"/>
      <c r="CS182" s="320"/>
      <c r="CT182" s="320"/>
      <c r="CU182" s="320"/>
      <c r="CV182" s="320"/>
      <c r="CW182" s="320"/>
      <c r="CX182" s="320"/>
      <c r="CY182" s="320"/>
      <c r="CZ182" s="320"/>
      <c r="DA182" s="320"/>
      <c r="DB182" s="320"/>
      <c r="DC182" s="320"/>
      <c r="DD182" s="320"/>
      <c r="DE182" s="320"/>
      <c r="DF182" s="320"/>
      <c r="DG182" s="320"/>
      <c r="DH182" s="320"/>
      <c r="DI182" s="320"/>
      <c r="DJ182" s="320"/>
      <c r="DK182" s="320"/>
      <c r="DL182" s="320"/>
      <c r="DM182" s="320"/>
      <c r="DN182" s="320"/>
      <c r="DO182" s="320"/>
      <c r="DP182" s="320"/>
      <c r="DQ182" s="320"/>
      <c r="DR182" s="320"/>
      <c r="DS182" s="320"/>
      <c r="DT182" s="320"/>
      <c r="DU182" s="320"/>
      <c r="DV182" s="320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</row>
    <row r="183">
      <c r="A183" s="170"/>
      <c r="B183" s="170"/>
      <c r="C183" s="170"/>
      <c r="D183" s="170"/>
      <c r="E183" s="171"/>
      <c r="F183" s="320"/>
      <c r="G183" s="320"/>
      <c r="H183" s="320"/>
      <c r="I183" s="320"/>
      <c r="J183" s="320"/>
      <c r="K183" s="320"/>
      <c r="L183" s="320"/>
      <c r="M183" s="320"/>
      <c r="N183" s="320"/>
      <c r="O183" s="320"/>
      <c r="P183" s="320"/>
      <c r="Q183" s="320"/>
      <c r="R183" s="320"/>
      <c r="S183" s="320"/>
      <c r="T183" s="320"/>
      <c r="U183" s="320"/>
      <c r="V183" s="320"/>
      <c r="W183" s="320"/>
      <c r="X183" s="320"/>
      <c r="Y183" s="320"/>
      <c r="Z183" s="320"/>
      <c r="AA183" s="320"/>
      <c r="AB183" s="320"/>
      <c r="AC183" s="320"/>
      <c r="AD183" s="320"/>
      <c r="AE183" s="320"/>
      <c r="AF183" s="320"/>
      <c r="AG183" s="320"/>
      <c r="AH183" s="320"/>
      <c r="AI183" s="320"/>
      <c r="AJ183" s="320"/>
      <c r="AK183" s="320"/>
      <c r="AL183" s="320"/>
      <c r="AM183" s="320"/>
      <c r="AN183" s="320"/>
      <c r="AO183" s="320"/>
      <c r="AP183" s="320"/>
      <c r="AQ183" s="320"/>
      <c r="AR183" s="320"/>
      <c r="AS183" s="320"/>
      <c r="AT183" s="320"/>
      <c r="AU183" s="320"/>
      <c r="AV183" s="320"/>
      <c r="AW183" s="320"/>
      <c r="AX183" s="320"/>
      <c r="AY183" s="320"/>
      <c r="AZ183" s="320"/>
      <c r="BA183" s="320"/>
      <c r="BB183" s="320"/>
      <c r="BC183" s="320"/>
      <c r="BD183" s="320"/>
      <c r="BE183" s="320"/>
      <c r="BF183" s="320"/>
      <c r="BG183" s="320"/>
      <c r="BH183" s="320"/>
      <c r="BI183" s="320"/>
      <c r="BJ183" s="320"/>
      <c r="BK183" s="320"/>
      <c r="BL183" s="320"/>
      <c r="BM183" s="320"/>
      <c r="BN183" s="320"/>
      <c r="BO183" s="320"/>
      <c r="BP183" s="320"/>
      <c r="BQ183" s="320"/>
      <c r="BR183" s="320"/>
      <c r="BS183" s="320"/>
      <c r="BT183" s="320"/>
      <c r="BU183" s="320"/>
      <c r="BV183" s="320"/>
      <c r="BW183" s="320"/>
      <c r="BX183" s="320"/>
      <c r="BY183" s="320"/>
      <c r="BZ183" s="320"/>
      <c r="CA183" s="320"/>
      <c r="CB183" s="320"/>
      <c r="CC183" s="320"/>
      <c r="CD183" s="320"/>
      <c r="CE183" s="320"/>
      <c r="CF183" s="320"/>
      <c r="CG183" s="320"/>
      <c r="CH183" s="320"/>
      <c r="CI183" s="320"/>
      <c r="CJ183" s="320"/>
      <c r="CK183" s="320"/>
      <c r="CL183" s="320"/>
      <c r="CM183" s="320"/>
      <c r="CN183" s="320"/>
      <c r="CO183" s="320"/>
      <c r="CP183" s="320"/>
      <c r="CQ183" s="320"/>
      <c r="CR183" s="320"/>
      <c r="CS183" s="320"/>
      <c r="CT183" s="320"/>
      <c r="CU183" s="320"/>
      <c r="CV183" s="320"/>
      <c r="CW183" s="320"/>
      <c r="CX183" s="320"/>
      <c r="CY183" s="320"/>
      <c r="CZ183" s="320"/>
      <c r="DA183" s="320"/>
      <c r="DB183" s="320"/>
      <c r="DC183" s="320"/>
      <c r="DD183" s="320"/>
      <c r="DE183" s="320"/>
      <c r="DF183" s="320"/>
      <c r="DG183" s="320"/>
      <c r="DH183" s="320"/>
      <c r="DI183" s="320"/>
      <c r="DJ183" s="320"/>
      <c r="DK183" s="320"/>
      <c r="DL183" s="320"/>
      <c r="DM183" s="320"/>
      <c r="DN183" s="320"/>
      <c r="DO183" s="320"/>
      <c r="DP183" s="320"/>
      <c r="DQ183" s="320"/>
      <c r="DR183" s="320"/>
      <c r="DS183" s="320"/>
      <c r="DT183" s="320"/>
      <c r="DU183" s="320"/>
      <c r="DV183" s="320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</row>
    <row r="184">
      <c r="A184" s="170"/>
      <c r="B184" s="170"/>
      <c r="C184" s="170"/>
      <c r="D184" s="170"/>
      <c r="E184" s="171"/>
      <c r="F184" s="320"/>
      <c r="G184" s="320"/>
      <c r="H184" s="320"/>
      <c r="I184" s="320"/>
      <c r="J184" s="320"/>
      <c r="K184" s="320"/>
      <c r="L184" s="320"/>
      <c r="M184" s="320"/>
      <c r="N184" s="320"/>
      <c r="O184" s="320"/>
      <c r="P184" s="320"/>
      <c r="Q184" s="320"/>
      <c r="R184" s="320"/>
      <c r="S184" s="320"/>
      <c r="T184" s="320"/>
      <c r="U184" s="320"/>
      <c r="V184" s="320"/>
      <c r="W184" s="320"/>
      <c r="X184" s="320"/>
      <c r="Y184" s="320"/>
      <c r="Z184" s="320"/>
      <c r="AA184" s="320"/>
      <c r="AB184" s="320"/>
      <c r="AC184" s="320"/>
      <c r="AD184" s="320"/>
      <c r="AE184" s="320"/>
      <c r="AF184" s="320"/>
      <c r="AG184" s="320"/>
      <c r="AH184" s="320"/>
      <c r="AI184" s="320"/>
      <c r="AJ184" s="320"/>
      <c r="AK184" s="320"/>
      <c r="AL184" s="320"/>
      <c r="AM184" s="320"/>
      <c r="AN184" s="320"/>
      <c r="AO184" s="320"/>
      <c r="AP184" s="320"/>
      <c r="AQ184" s="320"/>
      <c r="AR184" s="320"/>
      <c r="AS184" s="320"/>
      <c r="AT184" s="320"/>
      <c r="AU184" s="320"/>
      <c r="AV184" s="320"/>
      <c r="AW184" s="320"/>
      <c r="AX184" s="320"/>
      <c r="AY184" s="320"/>
      <c r="AZ184" s="320"/>
      <c r="BA184" s="320"/>
      <c r="BB184" s="320"/>
      <c r="BC184" s="320"/>
      <c r="BD184" s="320"/>
      <c r="BE184" s="320"/>
      <c r="BF184" s="320"/>
      <c r="BG184" s="320"/>
      <c r="BH184" s="320"/>
      <c r="BI184" s="320"/>
      <c r="BJ184" s="320"/>
      <c r="BK184" s="320"/>
      <c r="BL184" s="320"/>
      <c r="BM184" s="320"/>
      <c r="BN184" s="320"/>
      <c r="BO184" s="320"/>
      <c r="BP184" s="320"/>
      <c r="BQ184" s="320"/>
      <c r="BR184" s="320"/>
      <c r="BS184" s="320"/>
      <c r="BT184" s="320"/>
      <c r="BU184" s="320"/>
      <c r="BV184" s="320"/>
      <c r="BW184" s="320"/>
      <c r="BX184" s="320"/>
      <c r="BY184" s="320"/>
      <c r="BZ184" s="320"/>
      <c r="CA184" s="320"/>
      <c r="CB184" s="320"/>
      <c r="CC184" s="320"/>
      <c r="CD184" s="320"/>
      <c r="CE184" s="320"/>
      <c r="CF184" s="320"/>
      <c r="CG184" s="320"/>
      <c r="CH184" s="320"/>
      <c r="CI184" s="320"/>
      <c r="CJ184" s="320"/>
      <c r="CK184" s="320"/>
      <c r="CL184" s="320"/>
      <c r="CM184" s="320"/>
      <c r="CN184" s="320"/>
      <c r="CO184" s="320"/>
      <c r="CP184" s="320"/>
      <c r="CQ184" s="320"/>
      <c r="CR184" s="320"/>
      <c r="CS184" s="320"/>
      <c r="CT184" s="320"/>
      <c r="CU184" s="320"/>
      <c r="CV184" s="320"/>
      <c r="CW184" s="320"/>
      <c r="CX184" s="320"/>
      <c r="CY184" s="320"/>
      <c r="CZ184" s="320"/>
      <c r="DA184" s="320"/>
      <c r="DB184" s="320"/>
      <c r="DC184" s="320"/>
      <c r="DD184" s="320"/>
      <c r="DE184" s="320"/>
      <c r="DF184" s="320"/>
      <c r="DG184" s="320"/>
      <c r="DH184" s="320"/>
      <c r="DI184" s="320"/>
      <c r="DJ184" s="320"/>
      <c r="DK184" s="320"/>
      <c r="DL184" s="320"/>
      <c r="DM184" s="320"/>
      <c r="DN184" s="320"/>
      <c r="DO184" s="320"/>
      <c r="DP184" s="320"/>
      <c r="DQ184" s="320"/>
      <c r="DR184" s="320"/>
      <c r="DS184" s="320"/>
      <c r="DT184" s="320"/>
      <c r="DU184" s="320"/>
      <c r="DV184" s="320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</row>
    <row r="185">
      <c r="A185" s="170"/>
      <c r="B185" s="170"/>
      <c r="C185" s="170"/>
      <c r="D185" s="170"/>
      <c r="E185" s="171"/>
      <c r="F185" s="320"/>
      <c r="G185" s="320"/>
      <c r="H185" s="320"/>
      <c r="I185" s="320"/>
      <c r="J185" s="320"/>
      <c r="K185" s="320"/>
      <c r="L185" s="320"/>
      <c r="M185" s="320"/>
      <c r="N185" s="320"/>
      <c r="O185" s="320"/>
      <c r="P185" s="320"/>
      <c r="Q185" s="320"/>
      <c r="R185" s="320"/>
      <c r="S185" s="320"/>
      <c r="T185" s="320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/>
      <c r="AM185" s="320"/>
      <c r="AN185" s="320"/>
      <c r="AO185" s="320"/>
      <c r="AP185" s="320"/>
      <c r="AQ185" s="320"/>
      <c r="AR185" s="320"/>
      <c r="AS185" s="320"/>
      <c r="AT185" s="320"/>
      <c r="AU185" s="320"/>
      <c r="AV185" s="320"/>
      <c r="AW185" s="320"/>
      <c r="AX185" s="320"/>
      <c r="AY185" s="320"/>
      <c r="AZ185" s="320"/>
      <c r="BA185" s="320"/>
      <c r="BB185" s="320"/>
      <c r="BC185" s="320"/>
      <c r="BD185" s="320"/>
      <c r="BE185" s="320"/>
      <c r="BF185" s="320"/>
      <c r="BG185" s="320"/>
      <c r="BH185" s="320"/>
      <c r="BI185" s="320"/>
      <c r="BJ185" s="320"/>
      <c r="BK185" s="320"/>
      <c r="BL185" s="320"/>
      <c r="BM185" s="320"/>
      <c r="BN185" s="320"/>
      <c r="BO185" s="320"/>
      <c r="BP185" s="320"/>
      <c r="BQ185" s="320"/>
      <c r="BR185" s="320"/>
      <c r="BS185" s="320"/>
      <c r="BT185" s="320"/>
      <c r="BU185" s="320"/>
      <c r="BV185" s="320"/>
      <c r="BW185" s="320"/>
      <c r="BX185" s="320"/>
      <c r="BY185" s="320"/>
      <c r="BZ185" s="320"/>
      <c r="CA185" s="320"/>
      <c r="CB185" s="320"/>
      <c r="CC185" s="320"/>
      <c r="CD185" s="320"/>
      <c r="CE185" s="320"/>
      <c r="CF185" s="320"/>
      <c r="CG185" s="320"/>
      <c r="CH185" s="320"/>
      <c r="CI185" s="320"/>
      <c r="CJ185" s="320"/>
      <c r="CK185" s="320"/>
      <c r="CL185" s="320"/>
      <c r="CM185" s="320"/>
      <c r="CN185" s="320"/>
      <c r="CO185" s="320"/>
      <c r="CP185" s="320"/>
      <c r="CQ185" s="320"/>
      <c r="CR185" s="320"/>
      <c r="CS185" s="320"/>
      <c r="CT185" s="320"/>
      <c r="CU185" s="320"/>
      <c r="CV185" s="320"/>
      <c r="CW185" s="320"/>
      <c r="CX185" s="320"/>
      <c r="CY185" s="320"/>
      <c r="CZ185" s="320"/>
      <c r="DA185" s="320"/>
      <c r="DB185" s="320"/>
      <c r="DC185" s="320"/>
      <c r="DD185" s="320"/>
      <c r="DE185" s="320"/>
      <c r="DF185" s="320"/>
      <c r="DG185" s="320"/>
      <c r="DH185" s="320"/>
      <c r="DI185" s="320"/>
      <c r="DJ185" s="320"/>
      <c r="DK185" s="320"/>
      <c r="DL185" s="320"/>
      <c r="DM185" s="320"/>
      <c r="DN185" s="320"/>
      <c r="DO185" s="320"/>
      <c r="DP185" s="320"/>
      <c r="DQ185" s="320"/>
      <c r="DR185" s="320"/>
      <c r="DS185" s="320"/>
      <c r="DT185" s="320"/>
      <c r="DU185" s="320"/>
      <c r="DV185" s="320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</row>
    <row r="186">
      <c r="A186" s="170"/>
      <c r="B186" s="170"/>
      <c r="C186" s="170"/>
      <c r="D186" s="170"/>
      <c r="E186" s="171"/>
      <c r="F186" s="320"/>
      <c r="G186" s="320"/>
      <c r="H186" s="320"/>
      <c r="I186" s="320"/>
      <c r="J186" s="320"/>
      <c r="K186" s="320"/>
      <c r="L186" s="320"/>
      <c r="M186" s="320"/>
      <c r="N186" s="320"/>
      <c r="O186" s="320"/>
      <c r="P186" s="320"/>
      <c r="Q186" s="320"/>
      <c r="R186" s="320"/>
      <c r="S186" s="320"/>
      <c r="T186" s="320"/>
      <c r="U186" s="320"/>
      <c r="V186" s="320"/>
      <c r="W186" s="320"/>
      <c r="X186" s="320"/>
      <c r="Y186" s="320"/>
      <c r="Z186" s="320"/>
      <c r="AA186" s="320"/>
      <c r="AB186" s="320"/>
      <c r="AC186" s="320"/>
      <c r="AD186" s="320"/>
      <c r="AE186" s="320"/>
      <c r="AF186" s="320"/>
      <c r="AG186" s="320"/>
      <c r="AH186" s="320"/>
      <c r="AI186" s="320"/>
      <c r="AJ186" s="320"/>
      <c r="AK186" s="320"/>
      <c r="AL186" s="320"/>
      <c r="AM186" s="320"/>
      <c r="AN186" s="320"/>
      <c r="AO186" s="320"/>
      <c r="AP186" s="320"/>
      <c r="AQ186" s="320"/>
      <c r="AR186" s="320"/>
      <c r="AS186" s="320"/>
      <c r="AT186" s="320"/>
      <c r="AU186" s="320"/>
      <c r="AV186" s="320"/>
      <c r="AW186" s="320"/>
      <c r="AX186" s="320"/>
      <c r="AY186" s="320"/>
      <c r="AZ186" s="320"/>
      <c r="BA186" s="320"/>
      <c r="BB186" s="320"/>
      <c r="BC186" s="320"/>
      <c r="BD186" s="320"/>
      <c r="BE186" s="320"/>
      <c r="BF186" s="320"/>
      <c r="BG186" s="320"/>
      <c r="BH186" s="320"/>
      <c r="BI186" s="320"/>
      <c r="BJ186" s="320"/>
      <c r="BK186" s="320"/>
      <c r="BL186" s="320"/>
      <c r="BM186" s="320"/>
      <c r="BN186" s="320"/>
      <c r="BO186" s="320"/>
      <c r="BP186" s="320"/>
      <c r="BQ186" s="320"/>
      <c r="BR186" s="320"/>
      <c r="BS186" s="320"/>
      <c r="BT186" s="320"/>
      <c r="BU186" s="320"/>
      <c r="BV186" s="320"/>
      <c r="BW186" s="320"/>
      <c r="BX186" s="320"/>
      <c r="BY186" s="320"/>
      <c r="BZ186" s="320"/>
      <c r="CA186" s="320"/>
      <c r="CB186" s="320"/>
      <c r="CC186" s="320"/>
      <c r="CD186" s="320"/>
      <c r="CE186" s="320"/>
      <c r="CF186" s="320"/>
      <c r="CG186" s="320"/>
      <c r="CH186" s="320"/>
      <c r="CI186" s="320"/>
      <c r="CJ186" s="320"/>
      <c r="CK186" s="320"/>
      <c r="CL186" s="320"/>
      <c r="CM186" s="320"/>
      <c r="CN186" s="320"/>
      <c r="CO186" s="320"/>
      <c r="CP186" s="320"/>
      <c r="CQ186" s="320"/>
      <c r="CR186" s="320"/>
      <c r="CS186" s="320"/>
      <c r="CT186" s="320"/>
      <c r="CU186" s="320"/>
      <c r="CV186" s="320"/>
      <c r="CW186" s="320"/>
      <c r="CX186" s="320"/>
      <c r="CY186" s="320"/>
      <c r="CZ186" s="320"/>
      <c r="DA186" s="320"/>
      <c r="DB186" s="320"/>
      <c r="DC186" s="320"/>
      <c r="DD186" s="320"/>
      <c r="DE186" s="320"/>
      <c r="DF186" s="320"/>
      <c r="DG186" s="320"/>
      <c r="DH186" s="320"/>
      <c r="DI186" s="320"/>
      <c r="DJ186" s="320"/>
      <c r="DK186" s="320"/>
      <c r="DL186" s="320"/>
      <c r="DM186" s="320"/>
      <c r="DN186" s="320"/>
      <c r="DO186" s="320"/>
      <c r="DP186" s="320"/>
      <c r="DQ186" s="320"/>
      <c r="DR186" s="320"/>
      <c r="DS186" s="320"/>
      <c r="DT186" s="320"/>
      <c r="DU186" s="320"/>
      <c r="DV186" s="320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</row>
    <row r="187">
      <c r="A187" s="170"/>
      <c r="B187" s="170"/>
      <c r="C187" s="170"/>
      <c r="D187" s="170"/>
      <c r="E187" s="171"/>
      <c r="F187" s="320"/>
      <c r="G187" s="320"/>
      <c r="H187" s="320"/>
      <c r="I187" s="320"/>
      <c r="J187" s="320"/>
      <c r="K187" s="320"/>
      <c r="L187" s="320"/>
      <c r="M187" s="320"/>
      <c r="N187" s="320"/>
      <c r="O187" s="320"/>
      <c r="P187" s="320"/>
      <c r="Q187" s="320"/>
      <c r="R187" s="320"/>
      <c r="S187" s="320"/>
      <c r="T187" s="320"/>
      <c r="U187" s="320"/>
      <c r="V187" s="320"/>
      <c r="W187" s="320"/>
      <c r="X187" s="320"/>
      <c r="Y187" s="320"/>
      <c r="Z187" s="320"/>
      <c r="AA187" s="320"/>
      <c r="AB187" s="320"/>
      <c r="AC187" s="320"/>
      <c r="AD187" s="320"/>
      <c r="AE187" s="320"/>
      <c r="AF187" s="320"/>
      <c r="AG187" s="320"/>
      <c r="AH187" s="320"/>
      <c r="AI187" s="320"/>
      <c r="AJ187" s="320"/>
      <c r="AK187" s="320"/>
      <c r="AL187" s="320"/>
      <c r="AM187" s="320"/>
      <c r="AN187" s="320"/>
      <c r="AO187" s="320"/>
      <c r="AP187" s="320"/>
      <c r="AQ187" s="320"/>
      <c r="AR187" s="320"/>
      <c r="AS187" s="320"/>
      <c r="AT187" s="320"/>
      <c r="AU187" s="320"/>
      <c r="AV187" s="320"/>
      <c r="AW187" s="320"/>
      <c r="AX187" s="320"/>
      <c r="AY187" s="320"/>
      <c r="AZ187" s="320"/>
      <c r="BA187" s="320"/>
      <c r="BB187" s="320"/>
      <c r="BC187" s="320"/>
      <c r="BD187" s="320"/>
      <c r="BE187" s="320"/>
      <c r="BF187" s="320"/>
      <c r="BG187" s="320"/>
      <c r="BH187" s="320"/>
      <c r="BI187" s="320"/>
      <c r="BJ187" s="320"/>
      <c r="BK187" s="320"/>
      <c r="BL187" s="320"/>
      <c r="BM187" s="320"/>
      <c r="BN187" s="320"/>
      <c r="BO187" s="320"/>
      <c r="BP187" s="320"/>
      <c r="BQ187" s="320"/>
      <c r="BR187" s="320"/>
      <c r="BS187" s="320"/>
      <c r="BT187" s="320"/>
      <c r="BU187" s="320"/>
      <c r="BV187" s="320"/>
      <c r="BW187" s="320"/>
      <c r="BX187" s="320"/>
      <c r="BY187" s="320"/>
      <c r="BZ187" s="320"/>
      <c r="CA187" s="320"/>
      <c r="CB187" s="320"/>
      <c r="CC187" s="320"/>
      <c r="CD187" s="320"/>
      <c r="CE187" s="320"/>
      <c r="CF187" s="320"/>
      <c r="CG187" s="320"/>
      <c r="CH187" s="320"/>
      <c r="CI187" s="320"/>
      <c r="CJ187" s="320"/>
      <c r="CK187" s="320"/>
      <c r="CL187" s="320"/>
      <c r="CM187" s="320"/>
      <c r="CN187" s="320"/>
      <c r="CO187" s="320"/>
      <c r="CP187" s="320"/>
      <c r="CQ187" s="320"/>
      <c r="CR187" s="320"/>
      <c r="CS187" s="320"/>
      <c r="CT187" s="320"/>
      <c r="CU187" s="320"/>
      <c r="CV187" s="320"/>
      <c r="CW187" s="320"/>
      <c r="CX187" s="320"/>
      <c r="CY187" s="320"/>
      <c r="CZ187" s="320"/>
      <c r="DA187" s="320"/>
      <c r="DB187" s="320"/>
      <c r="DC187" s="320"/>
      <c r="DD187" s="320"/>
      <c r="DE187" s="320"/>
      <c r="DF187" s="320"/>
      <c r="DG187" s="320"/>
      <c r="DH187" s="320"/>
      <c r="DI187" s="320"/>
      <c r="DJ187" s="320"/>
      <c r="DK187" s="320"/>
      <c r="DL187" s="320"/>
      <c r="DM187" s="320"/>
      <c r="DN187" s="320"/>
      <c r="DO187" s="320"/>
      <c r="DP187" s="320"/>
      <c r="DQ187" s="320"/>
      <c r="DR187" s="320"/>
      <c r="DS187" s="320"/>
      <c r="DT187" s="320"/>
      <c r="DU187" s="320"/>
      <c r="DV187" s="320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</row>
    <row r="188">
      <c r="A188" s="170"/>
      <c r="B188" s="170"/>
      <c r="C188" s="170"/>
      <c r="D188" s="170"/>
      <c r="E188" s="171"/>
      <c r="F188" s="320"/>
      <c r="G188" s="320"/>
      <c r="H188" s="320"/>
      <c r="I188" s="320"/>
      <c r="J188" s="320"/>
      <c r="K188" s="320"/>
      <c r="L188" s="320"/>
      <c r="M188" s="320"/>
      <c r="N188" s="320"/>
      <c r="O188" s="320"/>
      <c r="P188" s="320"/>
      <c r="Q188" s="320"/>
      <c r="R188" s="320"/>
      <c r="S188" s="320"/>
      <c r="T188" s="320"/>
      <c r="U188" s="320"/>
      <c r="V188" s="320"/>
      <c r="W188" s="320"/>
      <c r="X188" s="320"/>
      <c r="Y188" s="320"/>
      <c r="Z188" s="320"/>
      <c r="AA188" s="320"/>
      <c r="AB188" s="320"/>
      <c r="AC188" s="320"/>
      <c r="AD188" s="320"/>
      <c r="AE188" s="320"/>
      <c r="AF188" s="320"/>
      <c r="AG188" s="320"/>
      <c r="AH188" s="320"/>
      <c r="AI188" s="320"/>
      <c r="AJ188" s="320"/>
      <c r="AK188" s="320"/>
      <c r="AL188" s="320"/>
      <c r="AM188" s="320"/>
      <c r="AN188" s="320"/>
      <c r="AO188" s="320"/>
      <c r="AP188" s="320"/>
      <c r="AQ188" s="320"/>
      <c r="AR188" s="320"/>
      <c r="AS188" s="320"/>
      <c r="AT188" s="320"/>
      <c r="AU188" s="320"/>
      <c r="AV188" s="320"/>
      <c r="AW188" s="320"/>
      <c r="AX188" s="320"/>
      <c r="AY188" s="320"/>
      <c r="AZ188" s="320"/>
      <c r="BA188" s="320"/>
      <c r="BB188" s="320"/>
      <c r="BC188" s="320"/>
      <c r="BD188" s="320"/>
      <c r="BE188" s="320"/>
      <c r="BF188" s="320"/>
      <c r="BG188" s="320"/>
      <c r="BH188" s="320"/>
      <c r="BI188" s="320"/>
      <c r="BJ188" s="320"/>
      <c r="BK188" s="320"/>
      <c r="BL188" s="320"/>
      <c r="BM188" s="320"/>
      <c r="BN188" s="320"/>
      <c r="BO188" s="320"/>
      <c r="BP188" s="320"/>
      <c r="BQ188" s="320"/>
      <c r="BR188" s="320"/>
      <c r="BS188" s="320"/>
      <c r="BT188" s="320"/>
      <c r="BU188" s="320"/>
      <c r="BV188" s="320"/>
      <c r="BW188" s="320"/>
      <c r="BX188" s="320"/>
      <c r="BY188" s="320"/>
      <c r="BZ188" s="320"/>
      <c r="CA188" s="320"/>
      <c r="CB188" s="320"/>
      <c r="CC188" s="320"/>
      <c r="CD188" s="320"/>
      <c r="CE188" s="320"/>
      <c r="CF188" s="320"/>
      <c r="CG188" s="320"/>
      <c r="CH188" s="320"/>
      <c r="CI188" s="320"/>
      <c r="CJ188" s="320"/>
      <c r="CK188" s="320"/>
      <c r="CL188" s="320"/>
      <c r="CM188" s="320"/>
      <c r="CN188" s="320"/>
      <c r="CO188" s="320"/>
      <c r="CP188" s="320"/>
      <c r="CQ188" s="320"/>
      <c r="CR188" s="320"/>
      <c r="CS188" s="320"/>
      <c r="CT188" s="320"/>
      <c r="CU188" s="320"/>
      <c r="CV188" s="320"/>
      <c r="CW188" s="320"/>
      <c r="CX188" s="320"/>
      <c r="CY188" s="320"/>
      <c r="CZ188" s="320"/>
      <c r="DA188" s="320"/>
      <c r="DB188" s="320"/>
      <c r="DC188" s="320"/>
      <c r="DD188" s="320"/>
      <c r="DE188" s="320"/>
      <c r="DF188" s="320"/>
      <c r="DG188" s="320"/>
      <c r="DH188" s="320"/>
      <c r="DI188" s="320"/>
      <c r="DJ188" s="320"/>
      <c r="DK188" s="320"/>
      <c r="DL188" s="320"/>
      <c r="DM188" s="320"/>
      <c r="DN188" s="320"/>
      <c r="DO188" s="320"/>
      <c r="DP188" s="320"/>
      <c r="DQ188" s="320"/>
      <c r="DR188" s="320"/>
      <c r="DS188" s="320"/>
      <c r="DT188" s="320"/>
      <c r="DU188" s="320"/>
      <c r="DV188" s="320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</row>
    <row r="189">
      <c r="A189" s="170"/>
      <c r="B189" s="170"/>
      <c r="C189" s="170"/>
      <c r="D189" s="170"/>
      <c r="E189" s="171"/>
      <c r="F189" s="320"/>
      <c r="G189" s="320"/>
      <c r="H189" s="320"/>
      <c r="I189" s="320"/>
      <c r="J189" s="320"/>
      <c r="K189" s="320"/>
      <c r="L189" s="320"/>
      <c r="M189" s="320"/>
      <c r="N189" s="320"/>
      <c r="O189" s="320"/>
      <c r="P189" s="320"/>
      <c r="Q189" s="320"/>
      <c r="R189" s="320"/>
      <c r="S189" s="320"/>
      <c r="T189" s="320"/>
      <c r="U189" s="320"/>
      <c r="V189" s="320"/>
      <c r="W189" s="320"/>
      <c r="X189" s="320"/>
      <c r="Y189" s="320"/>
      <c r="Z189" s="320"/>
      <c r="AA189" s="320"/>
      <c r="AB189" s="320"/>
      <c r="AC189" s="320"/>
      <c r="AD189" s="320"/>
      <c r="AE189" s="320"/>
      <c r="AF189" s="320"/>
      <c r="AG189" s="320"/>
      <c r="AH189" s="320"/>
      <c r="AI189" s="320"/>
      <c r="AJ189" s="320"/>
      <c r="AK189" s="320"/>
      <c r="AL189" s="320"/>
      <c r="AM189" s="320"/>
      <c r="AN189" s="320"/>
      <c r="AO189" s="320"/>
      <c r="AP189" s="320"/>
      <c r="AQ189" s="320"/>
      <c r="AR189" s="320"/>
      <c r="AS189" s="320"/>
      <c r="AT189" s="320"/>
      <c r="AU189" s="320"/>
      <c r="AV189" s="320"/>
      <c r="AW189" s="320"/>
      <c r="AX189" s="320"/>
      <c r="AY189" s="320"/>
      <c r="AZ189" s="320"/>
      <c r="BA189" s="320"/>
      <c r="BB189" s="320"/>
      <c r="BC189" s="320"/>
      <c r="BD189" s="320"/>
      <c r="BE189" s="320"/>
      <c r="BF189" s="320"/>
      <c r="BG189" s="320"/>
      <c r="BH189" s="320"/>
      <c r="BI189" s="320"/>
      <c r="BJ189" s="320"/>
      <c r="BK189" s="320"/>
      <c r="BL189" s="320"/>
      <c r="BM189" s="320"/>
      <c r="BN189" s="320"/>
      <c r="BO189" s="320"/>
      <c r="BP189" s="320"/>
      <c r="BQ189" s="320"/>
      <c r="BR189" s="320"/>
      <c r="BS189" s="320"/>
      <c r="BT189" s="320"/>
      <c r="BU189" s="320"/>
      <c r="BV189" s="320"/>
      <c r="BW189" s="320"/>
      <c r="BX189" s="320"/>
      <c r="BY189" s="320"/>
      <c r="BZ189" s="320"/>
      <c r="CA189" s="320"/>
      <c r="CB189" s="320"/>
      <c r="CC189" s="320"/>
      <c r="CD189" s="320"/>
      <c r="CE189" s="320"/>
      <c r="CF189" s="320"/>
      <c r="CG189" s="320"/>
      <c r="CH189" s="320"/>
      <c r="CI189" s="320"/>
      <c r="CJ189" s="320"/>
      <c r="CK189" s="320"/>
      <c r="CL189" s="320"/>
      <c r="CM189" s="320"/>
      <c r="CN189" s="320"/>
      <c r="CO189" s="320"/>
      <c r="CP189" s="320"/>
      <c r="CQ189" s="320"/>
      <c r="CR189" s="320"/>
      <c r="CS189" s="320"/>
      <c r="CT189" s="320"/>
      <c r="CU189" s="320"/>
      <c r="CV189" s="320"/>
      <c r="CW189" s="320"/>
      <c r="CX189" s="320"/>
      <c r="CY189" s="320"/>
      <c r="CZ189" s="320"/>
      <c r="DA189" s="320"/>
      <c r="DB189" s="320"/>
      <c r="DC189" s="320"/>
      <c r="DD189" s="320"/>
      <c r="DE189" s="320"/>
      <c r="DF189" s="320"/>
      <c r="DG189" s="320"/>
      <c r="DH189" s="320"/>
      <c r="DI189" s="320"/>
      <c r="DJ189" s="320"/>
      <c r="DK189" s="320"/>
      <c r="DL189" s="320"/>
      <c r="DM189" s="320"/>
      <c r="DN189" s="320"/>
      <c r="DO189" s="320"/>
      <c r="DP189" s="320"/>
      <c r="DQ189" s="320"/>
      <c r="DR189" s="320"/>
      <c r="DS189" s="320"/>
      <c r="DT189" s="320"/>
      <c r="DU189" s="320"/>
      <c r="DV189" s="320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</row>
    <row r="190">
      <c r="A190" s="170"/>
      <c r="B190" s="170"/>
      <c r="C190" s="170"/>
      <c r="D190" s="170"/>
      <c r="E190" s="171"/>
      <c r="F190" s="320"/>
      <c r="G190" s="320"/>
      <c r="H190" s="320"/>
      <c r="I190" s="320"/>
      <c r="J190" s="320"/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20"/>
      <c r="W190" s="320"/>
      <c r="X190" s="320"/>
      <c r="Y190" s="320"/>
      <c r="Z190" s="320"/>
      <c r="AA190" s="320"/>
      <c r="AB190" s="320"/>
      <c r="AC190" s="320"/>
      <c r="AD190" s="320"/>
      <c r="AE190" s="320"/>
      <c r="AF190" s="320"/>
      <c r="AG190" s="320"/>
      <c r="AH190" s="320"/>
      <c r="AI190" s="320"/>
      <c r="AJ190" s="320"/>
      <c r="AK190" s="320"/>
      <c r="AL190" s="320"/>
      <c r="AM190" s="320"/>
      <c r="AN190" s="320"/>
      <c r="AO190" s="320"/>
      <c r="AP190" s="320"/>
      <c r="AQ190" s="320"/>
      <c r="AR190" s="320"/>
      <c r="AS190" s="320"/>
      <c r="AT190" s="320"/>
      <c r="AU190" s="320"/>
      <c r="AV190" s="320"/>
      <c r="AW190" s="320"/>
      <c r="AX190" s="320"/>
      <c r="AY190" s="320"/>
      <c r="AZ190" s="320"/>
      <c r="BA190" s="320"/>
      <c r="BB190" s="320"/>
      <c r="BC190" s="320"/>
      <c r="BD190" s="320"/>
      <c r="BE190" s="320"/>
      <c r="BF190" s="320"/>
      <c r="BG190" s="320"/>
      <c r="BH190" s="320"/>
      <c r="BI190" s="320"/>
      <c r="BJ190" s="320"/>
      <c r="BK190" s="320"/>
      <c r="BL190" s="320"/>
      <c r="BM190" s="320"/>
      <c r="BN190" s="320"/>
      <c r="BO190" s="320"/>
      <c r="BP190" s="320"/>
      <c r="BQ190" s="320"/>
      <c r="BR190" s="320"/>
      <c r="BS190" s="320"/>
      <c r="BT190" s="320"/>
      <c r="BU190" s="320"/>
      <c r="BV190" s="320"/>
      <c r="BW190" s="320"/>
      <c r="BX190" s="320"/>
      <c r="BY190" s="320"/>
      <c r="BZ190" s="320"/>
      <c r="CA190" s="320"/>
      <c r="CB190" s="320"/>
      <c r="CC190" s="320"/>
      <c r="CD190" s="320"/>
      <c r="CE190" s="320"/>
      <c r="CF190" s="320"/>
      <c r="CG190" s="320"/>
      <c r="CH190" s="320"/>
      <c r="CI190" s="320"/>
      <c r="CJ190" s="320"/>
      <c r="CK190" s="320"/>
      <c r="CL190" s="320"/>
      <c r="CM190" s="320"/>
      <c r="CN190" s="320"/>
      <c r="CO190" s="320"/>
      <c r="CP190" s="320"/>
      <c r="CQ190" s="320"/>
      <c r="CR190" s="320"/>
      <c r="CS190" s="320"/>
      <c r="CT190" s="320"/>
      <c r="CU190" s="320"/>
      <c r="CV190" s="320"/>
      <c r="CW190" s="320"/>
      <c r="CX190" s="320"/>
      <c r="CY190" s="320"/>
      <c r="CZ190" s="320"/>
      <c r="DA190" s="320"/>
      <c r="DB190" s="320"/>
      <c r="DC190" s="320"/>
      <c r="DD190" s="320"/>
      <c r="DE190" s="320"/>
      <c r="DF190" s="320"/>
      <c r="DG190" s="320"/>
      <c r="DH190" s="320"/>
      <c r="DI190" s="320"/>
      <c r="DJ190" s="320"/>
      <c r="DK190" s="320"/>
      <c r="DL190" s="320"/>
      <c r="DM190" s="320"/>
      <c r="DN190" s="320"/>
      <c r="DO190" s="320"/>
      <c r="DP190" s="320"/>
      <c r="DQ190" s="320"/>
      <c r="DR190" s="320"/>
      <c r="DS190" s="320"/>
      <c r="DT190" s="320"/>
      <c r="DU190" s="320"/>
      <c r="DV190" s="320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</row>
    <row r="191">
      <c r="A191" s="170"/>
      <c r="B191" s="170"/>
      <c r="C191" s="170"/>
      <c r="D191" s="170"/>
      <c r="E191" s="171"/>
      <c r="F191" s="320"/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0"/>
      <c r="X191" s="320"/>
      <c r="Y191" s="320"/>
      <c r="Z191" s="320"/>
      <c r="AA191" s="320"/>
      <c r="AB191" s="320"/>
      <c r="AC191" s="320"/>
      <c r="AD191" s="320"/>
      <c r="AE191" s="320"/>
      <c r="AF191" s="320"/>
      <c r="AG191" s="320"/>
      <c r="AH191" s="320"/>
      <c r="AI191" s="320"/>
      <c r="AJ191" s="320"/>
      <c r="AK191" s="320"/>
      <c r="AL191" s="320"/>
      <c r="AM191" s="320"/>
      <c r="AN191" s="320"/>
      <c r="AO191" s="320"/>
      <c r="AP191" s="320"/>
      <c r="AQ191" s="320"/>
      <c r="AR191" s="320"/>
      <c r="AS191" s="320"/>
      <c r="AT191" s="320"/>
      <c r="AU191" s="320"/>
      <c r="AV191" s="320"/>
      <c r="AW191" s="320"/>
      <c r="AX191" s="320"/>
      <c r="AY191" s="320"/>
      <c r="AZ191" s="320"/>
      <c r="BA191" s="320"/>
      <c r="BB191" s="320"/>
      <c r="BC191" s="320"/>
      <c r="BD191" s="320"/>
      <c r="BE191" s="320"/>
      <c r="BF191" s="320"/>
      <c r="BG191" s="320"/>
      <c r="BH191" s="320"/>
      <c r="BI191" s="320"/>
      <c r="BJ191" s="320"/>
      <c r="BK191" s="320"/>
      <c r="BL191" s="320"/>
      <c r="BM191" s="320"/>
      <c r="BN191" s="320"/>
      <c r="BO191" s="320"/>
      <c r="BP191" s="320"/>
      <c r="BQ191" s="320"/>
      <c r="BR191" s="320"/>
      <c r="BS191" s="320"/>
      <c r="BT191" s="320"/>
      <c r="BU191" s="320"/>
      <c r="BV191" s="320"/>
      <c r="BW191" s="320"/>
      <c r="BX191" s="320"/>
      <c r="BY191" s="320"/>
      <c r="BZ191" s="320"/>
      <c r="CA191" s="320"/>
      <c r="CB191" s="320"/>
      <c r="CC191" s="320"/>
      <c r="CD191" s="320"/>
      <c r="CE191" s="320"/>
      <c r="CF191" s="320"/>
      <c r="CG191" s="320"/>
      <c r="CH191" s="320"/>
      <c r="CI191" s="320"/>
      <c r="CJ191" s="320"/>
      <c r="CK191" s="320"/>
      <c r="CL191" s="320"/>
      <c r="CM191" s="320"/>
      <c r="CN191" s="320"/>
      <c r="CO191" s="320"/>
      <c r="CP191" s="320"/>
      <c r="CQ191" s="320"/>
      <c r="CR191" s="320"/>
      <c r="CS191" s="320"/>
      <c r="CT191" s="320"/>
      <c r="CU191" s="320"/>
      <c r="CV191" s="320"/>
      <c r="CW191" s="320"/>
      <c r="CX191" s="320"/>
      <c r="CY191" s="320"/>
      <c r="CZ191" s="320"/>
      <c r="DA191" s="320"/>
      <c r="DB191" s="320"/>
      <c r="DC191" s="320"/>
      <c r="DD191" s="320"/>
      <c r="DE191" s="320"/>
      <c r="DF191" s="320"/>
      <c r="DG191" s="320"/>
      <c r="DH191" s="320"/>
      <c r="DI191" s="320"/>
      <c r="DJ191" s="320"/>
      <c r="DK191" s="320"/>
      <c r="DL191" s="320"/>
      <c r="DM191" s="320"/>
      <c r="DN191" s="320"/>
      <c r="DO191" s="320"/>
      <c r="DP191" s="320"/>
      <c r="DQ191" s="320"/>
      <c r="DR191" s="320"/>
      <c r="DS191" s="320"/>
      <c r="DT191" s="320"/>
      <c r="DU191" s="320"/>
      <c r="DV191" s="320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</row>
    <row r="192">
      <c r="A192" s="170"/>
      <c r="B192" s="170"/>
      <c r="C192" s="170"/>
      <c r="D192" s="170"/>
      <c r="E192" s="171"/>
      <c r="F192" s="320"/>
      <c r="G192" s="320"/>
      <c r="H192" s="320"/>
      <c r="I192" s="320"/>
      <c r="J192" s="320"/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20"/>
      <c r="W192" s="320"/>
      <c r="X192" s="320"/>
      <c r="Y192" s="320"/>
      <c r="Z192" s="320"/>
      <c r="AA192" s="320"/>
      <c r="AB192" s="320"/>
      <c r="AC192" s="320"/>
      <c r="AD192" s="320"/>
      <c r="AE192" s="320"/>
      <c r="AF192" s="320"/>
      <c r="AG192" s="320"/>
      <c r="AH192" s="320"/>
      <c r="AI192" s="320"/>
      <c r="AJ192" s="320"/>
      <c r="AK192" s="320"/>
      <c r="AL192" s="320"/>
      <c r="AM192" s="320"/>
      <c r="AN192" s="320"/>
      <c r="AO192" s="320"/>
      <c r="AP192" s="320"/>
      <c r="AQ192" s="320"/>
      <c r="AR192" s="320"/>
      <c r="AS192" s="320"/>
      <c r="AT192" s="320"/>
      <c r="AU192" s="320"/>
      <c r="AV192" s="320"/>
      <c r="AW192" s="320"/>
      <c r="AX192" s="320"/>
      <c r="AY192" s="320"/>
      <c r="AZ192" s="320"/>
      <c r="BA192" s="320"/>
      <c r="BB192" s="320"/>
      <c r="BC192" s="320"/>
      <c r="BD192" s="320"/>
      <c r="BE192" s="320"/>
      <c r="BF192" s="320"/>
      <c r="BG192" s="320"/>
      <c r="BH192" s="320"/>
      <c r="BI192" s="320"/>
      <c r="BJ192" s="320"/>
      <c r="BK192" s="320"/>
      <c r="BL192" s="320"/>
      <c r="BM192" s="320"/>
      <c r="BN192" s="320"/>
      <c r="BO192" s="320"/>
      <c r="BP192" s="320"/>
      <c r="BQ192" s="320"/>
      <c r="BR192" s="320"/>
      <c r="BS192" s="320"/>
      <c r="BT192" s="320"/>
      <c r="BU192" s="320"/>
      <c r="BV192" s="320"/>
      <c r="BW192" s="320"/>
      <c r="BX192" s="320"/>
      <c r="BY192" s="320"/>
      <c r="BZ192" s="320"/>
      <c r="CA192" s="320"/>
      <c r="CB192" s="320"/>
      <c r="CC192" s="320"/>
      <c r="CD192" s="320"/>
      <c r="CE192" s="320"/>
      <c r="CF192" s="320"/>
      <c r="CG192" s="320"/>
      <c r="CH192" s="320"/>
      <c r="CI192" s="320"/>
      <c r="CJ192" s="320"/>
      <c r="CK192" s="320"/>
      <c r="CL192" s="320"/>
      <c r="CM192" s="320"/>
      <c r="CN192" s="320"/>
      <c r="CO192" s="320"/>
      <c r="CP192" s="320"/>
      <c r="CQ192" s="320"/>
      <c r="CR192" s="320"/>
      <c r="CS192" s="320"/>
      <c r="CT192" s="320"/>
      <c r="CU192" s="320"/>
      <c r="CV192" s="320"/>
      <c r="CW192" s="320"/>
      <c r="CX192" s="320"/>
      <c r="CY192" s="320"/>
      <c r="CZ192" s="320"/>
      <c r="DA192" s="320"/>
      <c r="DB192" s="320"/>
      <c r="DC192" s="320"/>
      <c r="DD192" s="320"/>
      <c r="DE192" s="320"/>
      <c r="DF192" s="320"/>
      <c r="DG192" s="320"/>
      <c r="DH192" s="320"/>
      <c r="DI192" s="320"/>
      <c r="DJ192" s="320"/>
      <c r="DK192" s="320"/>
      <c r="DL192" s="320"/>
      <c r="DM192" s="320"/>
      <c r="DN192" s="320"/>
      <c r="DO192" s="320"/>
      <c r="DP192" s="320"/>
      <c r="DQ192" s="320"/>
      <c r="DR192" s="320"/>
      <c r="DS192" s="320"/>
      <c r="DT192" s="320"/>
      <c r="DU192" s="320"/>
      <c r="DV192" s="320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</row>
    <row r="193">
      <c r="A193" s="170"/>
      <c r="B193" s="170"/>
      <c r="C193" s="170"/>
      <c r="D193" s="170"/>
      <c r="E193" s="171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20"/>
      <c r="W193" s="320"/>
      <c r="X193" s="320"/>
      <c r="Y193" s="320"/>
      <c r="Z193" s="320"/>
      <c r="AA193" s="320"/>
      <c r="AB193" s="320"/>
      <c r="AC193" s="320"/>
      <c r="AD193" s="320"/>
      <c r="AE193" s="320"/>
      <c r="AF193" s="320"/>
      <c r="AG193" s="320"/>
      <c r="AH193" s="320"/>
      <c r="AI193" s="320"/>
      <c r="AJ193" s="320"/>
      <c r="AK193" s="320"/>
      <c r="AL193" s="320"/>
      <c r="AM193" s="320"/>
      <c r="AN193" s="320"/>
      <c r="AO193" s="320"/>
      <c r="AP193" s="320"/>
      <c r="AQ193" s="320"/>
      <c r="AR193" s="320"/>
      <c r="AS193" s="320"/>
      <c r="AT193" s="320"/>
      <c r="AU193" s="320"/>
      <c r="AV193" s="320"/>
      <c r="AW193" s="320"/>
      <c r="AX193" s="320"/>
      <c r="AY193" s="320"/>
      <c r="AZ193" s="320"/>
      <c r="BA193" s="320"/>
      <c r="BB193" s="320"/>
      <c r="BC193" s="320"/>
      <c r="BD193" s="320"/>
      <c r="BE193" s="320"/>
      <c r="BF193" s="320"/>
      <c r="BG193" s="320"/>
      <c r="BH193" s="320"/>
      <c r="BI193" s="320"/>
      <c r="BJ193" s="320"/>
      <c r="BK193" s="320"/>
      <c r="BL193" s="320"/>
      <c r="BM193" s="320"/>
      <c r="BN193" s="320"/>
      <c r="BO193" s="320"/>
      <c r="BP193" s="320"/>
      <c r="BQ193" s="320"/>
      <c r="BR193" s="320"/>
      <c r="BS193" s="320"/>
      <c r="BT193" s="320"/>
      <c r="BU193" s="320"/>
      <c r="BV193" s="320"/>
      <c r="BW193" s="320"/>
      <c r="BX193" s="320"/>
      <c r="BY193" s="320"/>
      <c r="BZ193" s="320"/>
      <c r="CA193" s="320"/>
      <c r="CB193" s="320"/>
      <c r="CC193" s="320"/>
      <c r="CD193" s="320"/>
      <c r="CE193" s="320"/>
      <c r="CF193" s="320"/>
      <c r="CG193" s="320"/>
      <c r="CH193" s="320"/>
      <c r="CI193" s="320"/>
      <c r="CJ193" s="320"/>
      <c r="CK193" s="320"/>
      <c r="CL193" s="320"/>
      <c r="CM193" s="320"/>
      <c r="CN193" s="320"/>
      <c r="CO193" s="320"/>
      <c r="CP193" s="320"/>
      <c r="CQ193" s="320"/>
      <c r="CR193" s="320"/>
      <c r="CS193" s="320"/>
      <c r="CT193" s="320"/>
      <c r="CU193" s="320"/>
      <c r="CV193" s="320"/>
      <c r="CW193" s="320"/>
      <c r="CX193" s="320"/>
      <c r="CY193" s="320"/>
      <c r="CZ193" s="320"/>
      <c r="DA193" s="320"/>
      <c r="DB193" s="320"/>
      <c r="DC193" s="320"/>
      <c r="DD193" s="320"/>
      <c r="DE193" s="320"/>
      <c r="DF193" s="320"/>
      <c r="DG193" s="320"/>
      <c r="DH193" s="320"/>
      <c r="DI193" s="320"/>
      <c r="DJ193" s="320"/>
      <c r="DK193" s="320"/>
      <c r="DL193" s="320"/>
      <c r="DM193" s="320"/>
      <c r="DN193" s="320"/>
      <c r="DO193" s="320"/>
      <c r="DP193" s="320"/>
      <c r="DQ193" s="320"/>
      <c r="DR193" s="320"/>
      <c r="DS193" s="320"/>
      <c r="DT193" s="320"/>
      <c r="DU193" s="320"/>
      <c r="DV193" s="320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</row>
    <row r="194">
      <c r="A194" s="170"/>
      <c r="B194" s="170"/>
      <c r="C194" s="170"/>
      <c r="D194" s="170"/>
      <c r="E194" s="171"/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0"/>
      <c r="W194" s="320"/>
      <c r="X194" s="320"/>
      <c r="Y194" s="320"/>
      <c r="Z194" s="320"/>
      <c r="AA194" s="320"/>
      <c r="AB194" s="320"/>
      <c r="AC194" s="320"/>
      <c r="AD194" s="320"/>
      <c r="AE194" s="320"/>
      <c r="AF194" s="320"/>
      <c r="AG194" s="320"/>
      <c r="AH194" s="320"/>
      <c r="AI194" s="320"/>
      <c r="AJ194" s="320"/>
      <c r="AK194" s="320"/>
      <c r="AL194" s="320"/>
      <c r="AM194" s="320"/>
      <c r="AN194" s="320"/>
      <c r="AO194" s="320"/>
      <c r="AP194" s="320"/>
      <c r="AQ194" s="320"/>
      <c r="AR194" s="320"/>
      <c r="AS194" s="320"/>
      <c r="AT194" s="320"/>
      <c r="AU194" s="320"/>
      <c r="AV194" s="320"/>
      <c r="AW194" s="320"/>
      <c r="AX194" s="320"/>
      <c r="AY194" s="320"/>
      <c r="AZ194" s="320"/>
      <c r="BA194" s="320"/>
      <c r="BB194" s="320"/>
      <c r="BC194" s="320"/>
      <c r="BD194" s="320"/>
      <c r="BE194" s="320"/>
      <c r="BF194" s="320"/>
      <c r="BG194" s="320"/>
      <c r="BH194" s="320"/>
      <c r="BI194" s="320"/>
      <c r="BJ194" s="320"/>
      <c r="BK194" s="320"/>
      <c r="BL194" s="320"/>
      <c r="BM194" s="320"/>
      <c r="BN194" s="320"/>
      <c r="BO194" s="320"/>
      <c r="BP194" s="320"/>
      <c r="BQ194" s="320"/>
      <c r="BR194" s="320"/>
      <c r="BS194" s="320"/>
      <c r="BT194" s="320"/>
      <c r="BU194" s="320"/>
      <c r="BV194" s="320"/>
      <c r="BW194" s="320"/>
      <c r="BX194" s="320"/>
      <c r="BY194" s="320"/>
      <c r="BZ194" s="320"/>
      <c r="CA194" s="320"/>
      <c r="CB194" s="320"/>
      <c r="CC194" s="320"/>
      <c r="CD194" s="320"/>
      <c r="CE194" s="320"/>
      <c r="CF194" s="320"/>
      <c r="CG194" s="320"/>
      <c r="CH194" s="320"/>
      <c r="CI194" s="320"/>
      <c r="CJ194" s="320"/>
      <c r="CK194" s="320"/>
      <c r="CL194" s="320"/>
      <c r="CM194" s="320"/>
      <c r="CN194" s="320"/>
      <c r="CO194" s="320"/>
      <c r="CP194" s="320"/>
      <c r="CQ194" s="320"/>
      <c r="CR194" s="320"/>
      <c r="CS194" s="320"/>
      <c r="CT194" s="320"/>
      <c r="CU194" s="320"/>
      <c r="CV194" s="320"/>
      <c r="CW194" s="320"/>
      <c r="CX194" s="320"/>
      <c r="CY194" s="320"/>
      <c r="CZ194" s="320"/>
      <c r="DA194" s="320"/>
      <c r="DB194" s="320"/>
      <c r="DC194" s="320"/>
      <c r="DD194" s="320"/>
      <c r="DE194" s="320"/>
      <c r="DF194" s="320"/>
      <c r="DG194" s="320"/>
      <c r="DH194" s="320"/>
      <c r="DI194" s="320"/>
      <c r="DJ194" s="320"/>
      <c r="DK194" s="320"/>
      <c r="DL194" s="320"/>
      <c r="DM194" s="320"/>
      <c r="DN194" s="320"/>
      <c r="DO194" s="320"/>
      <c r="DP194" s="320"/>
      <c r="DQ194" s="320"/>
      <c r="DR194" s="320"/>
      <c r="DS194" s="320"/>
      <c r="DT194" s="320"/>
      <c r="DU194" s="320"/>
      <c r="DV194" s="320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</row>
    <row r="195">
      <c r="A195" s="170"/>
      <c r="B195" s="170"/>
      <c r="C195" s="170"/>
      <c r="D195" s="170"/>
      <c r="E195" s="171"/>
      <c r="F195" s="320"/>
      <c r="G195" s="320"/>
      <c r="H195" s="320"/>
      <c r="I195" s="320"/>
      <c r="J195" s="320"/>
      <c r="K195" s="320"/>
      <c r="L195" s="320"/>
      <c r="M195" s="320"/>
      <c r="N195" s="320"/>
      <c r="O195" s="320"/>
      <c r="P195" s="320"/>
      <c r="Q195" s="320"/>
      <c r="R195" s="320"/>
      <c r="S195" s="320"/>
      <c r="T195" s="320"/>
      <c r="U195" s="320"/>
      <c r="V195" s="320"/>
      <c r="W195" s="320"/>
      <c r="X195" s="320"/>
      <c r="Y195" s="320"/>
      <c r="Z195" s="320"/>
      <c r="AA195" s="320"/>
      <c r="AB195" s="320"/>
      <c r="AC195" s="320"/>
      <c r="AD195" s="320"/>
      <c r="AE195" s="320"/>
      <c r="AF195" s="320"/>
      <c r="AG195" s="320"/>
      <c r="AH195" s="320"/>
      <c r="AI195" s="320"/>
      <c r="AJ195" s="320"/>
      <c r="AK195" s="320"/>
      <c r="AL195" s="320"/>
      <c r="AM195" s="320"/>
      <c r="AN195" s="320"/>
      <c r="AO195" s="320"/>
      <c r="AP195" s="320"/>
      <c r="AQ195" s="320"/>
      <c r="AR195" s="320"/>
      <c r="AS195" s="320"/>
      <c r="AT195" s="320"/>
      <c r="AU195" s="320"/>
      <c r="AV195" s="320"/>
      <c r="AW195" s="320"/>
      <c r="AX195" s="320"/>
      <c r="AY195" s="320"/>
      <c r="AZ195" s="320"/>
      <c r="BA195" s="320"/>
      <c r="BB195" s="320"/>
      <c r="BC195" s="320"/>
      <c r="BD195" s="320"/>
      <c r="BE195" s="320"/>
      <c r="BF195" s="320"/>
      <c r="BG195" s="320"/>
      <c r="BH195" s="320"/>
      <c r="BI195" s="320"/>
      <c r="BJ195" s="320"/>
      <c r="BK195" s="320"/>
      <c r="BL195" s="320"/>
      <c r="BM195" s="320"/>
      <c r="BN195" s="320"/>
      <c r="BO195" s="320"/>
      <c r="BP195" s="320"/>
      <c r="BQ195" s="320"/>
      <c r="BR195" s="320"/>
      <c r="BS195" s="320"/>
      <c r="BT195" s="320"/>
      <c r="BU195" s="320"/>
      <c r="BV195" s="320"/>
      <c r="BW195" s="320"/>
      <c r="BX195" s="320"/>
      <c r="BY195" s="320"/>
      <c r="BZ195" s="320"/>
      <c r="CA195" s="320"/>
      <c r="CB195" s="320"/>
      <c r="CC195" s="320"/>
      <c r="CD195" s="320"/>
      <c r="CE195" s="320"/>
      <c r="CF195" s="320"/>
      <c r="CG195" s="320"/>
      <c r="CH195" s="320"/>
      <c r="CI195" s="320"/>
      <c r="CJ195" s="320"/>
      <c r="CK195" s="320"/>
      <c r="CL195" s="320"/>
      <c r="CM195" s="320"/>
      <c r="CN195" s="320"/>
      <c r="CO195" s="320"/>
      <c r="CP195" s="320"/>
      <c r="CQ195" s="320"/>
      <c r="CR195" s="320"/>
      <c r="CS195" s="320"/>
      <c r="CT195" s="320"/>
      <c r="CU195" s="320"/>
      <c r="CV195" s="320"/>
      <c r="CW195" s="320"/>
      <c r="CX195" s="320"/>
      <c r="CY195" s="320"/>
      <c r="CZ195" s="320"/>
      <c r="DA195" s="320"/>
      <c r="DB195" s="320"/>
      <c r="DC195" s="320"/>
      <c r="DD195" s="320"/>
      <c r="DE195" s="320"/>
      <c r="DF195" s="320"/>
      <c r="DG195" s="320"/>
      <c r="DH195" s="320"/>
      <c r="DI195" s="320"/>
      <c r="DJ195" s="320"/>
      <c r="DK195" s="320"/>
      <c r="DL195" s="320"/>
      <c r="DM195" s="320"/>
      <c r="DN195" s="320"/>
      <c r="DO195" s="320"/>
      <c r="DP195" s="320"/>
      <c r="DQ195" s="320"/>
      <c r="DR195" s="320"/>
      <c r="DS195" s="320"/>
      <c r="DT195" s="320"/>
      <c r="DU195" s="320"/>
      <c r="DV195" s="320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</row>
    <row r="196">
      <c r="A196" s="170"/>
      <c r="B196" s="170"/>
      <c r="C196" s="170"/>
      <c r="D196" s="170"/>
      <c r="E196" s="171"/>
      <c r="F196" s="320"/>
      <c r="G196" s="320"/>
      <c r="H196" s="320"/>
      <c r="I196" s="320"/>
      <c r="J196" s="320"/>
      <c r="K196" s="320"/>
      <c r="L196" s="320"/>
      <c r="M196" s="320"/>
      <c r="N196" s="320"/>
      <c r="O196" s="320"/>
      <c r="P196" s="320"/>
      <c r="Q196" s="320"/>
      <c r="R196" s="320"/>
      <c r="S196" s="320"/>
      <c r="T196" s="320"/>
      <c r="U196" s="320"/>
      <c r="V196" s="320"/>
      <c r="W196" s="320"/>
      <c r="X196" s="320"/>
      <c r="Y196" s="320"/>
      <c r="Z196" s="320"/>
      <c r="AA196" s="320"/>
      <c r="AB196" s="320"/>
      <c r="AC196" s="320"/>
      <c r="AD196" s="320"/>
      <c r="AE196" s="320"/>
      <c r="AF196" s="320"/>
      <c r="AG196" s="320"/>
      <c r="AH196" s="320"/>
      <c r="AI196" s="320"/>
      <c r="AJ196" s="320"/>
      <c r="AK196" s="320"/>
      <c r="AL196" s="320"/>
      <c r="AM196" s="320"/>
      <c r="AN196" s="320"/>
      <c r="AO196" s="320"/>
      <c r="AP196" s="320"/>
      <c r="AQ196" s="320"/>
      <c r="AR196" s="320"/>
      <c r="AS196" s="320"/>
      <c r="AT196" s="320"/>
      <c r="AU196" s="320"/>
      <c r="AV196" s="320"/>
      <c r="AW196" s="320"/>
      <c r="AX196" s="320"/>
      <c r="AY196" s="320"/>
      <c r="AZ196" s="320"/>
      <c r="BA196" s="320"/>
      <c r="BB196" s="320"/>
      <c r="BC196" s="320"/>
      <c r="BD196" s="320"/>
      <c r="BE196" s="320"/>
      <c r="BF196" s="320"/>
      <c r="BG196" s="320"/>
      <c r="BH196" s="320"/>
      <c r="BI196" s="320"/>
      <c r="BJ196" s="320"/>
      <c r="BK196" s="320"/>
      <c r="BL196" s="320"/>
      <c r="BM196" s="320"/>
      <c r="BN196" s="320"/>
      <c r="BO196" s="320"/>
      <c r="BP196" s="320"/>
      <c r="BQ196" s="320"/>
      <c r="BR196" s="320"/>
      <c r="BS196" s="320"/>
      <c r="BT196" s="320"/>
      <c r="BU196" s="320"/>
      <c r="BV196" s="320"/>
      <c r="BW196" s="320"/>
      <c r="BX196" s="320"/>
      <c r="BY196" s="320"/>
      <c r="BZ196" s="320"/>
      <c r="CA196" s="320"/>
      <c r="CB196" s="320"/>
      <c r="CC196" s="320"/>
      <c r="CD196" s="320"/>
      <c r="CE196" s="320"/>
      <c r="CF196" s="320"/>
      <c r="CG196" s="320"/>
      <c r="CH196" s="320"/>
      <c r="CI196" s="320"/>
      <c r="CJ196" s="320"/>
      <c r="CK196" s="320"/>
      <c r="CL196" s="320"/>
      <c r="CM196" s="320"/>
      <c r="CN196" s="320"/>
      <c r="CO196" s="320"/>
      <c r="CP196" s="320"/>
      <c r="CQ196" s="320"/>
      <c r="CR196" s="320"/>
      <c r="CS196" s="320"/>
      <c r="CT196" s="320"/>
      <c r="CU196" s="320"/>
      <c r="CV196" s="320"/>
      <c r="CW196" s="320"/>
      <c r="CX196" s="320"/>
      <c r="CY196" s="320"/>
      <c r="CZ196" s="320"/>
      <c r="DA196" s="320"/>
      <c r="DB196" s="320"/>
      <c r="DC196" s="320"/>
      <c r="DD196" s="320"/>
      <c r="DE196" s="320"/>
      <c r="DF196" s="320"/>
      <c r="DG196" s="320"/>
      <c r="DH196" s="320"/>
      <c r="DI196" s="320"/>
      <c r="DJ196" s="320"/>
      <c r="DK196" s="320"/>
      <c r="DL196" s="320"/>
      <c r="DM196" s="320"/>
      <c r="DN196" s="320"/>
      <c r="DO196" s="320"/>
      <c r="DP196" s="320"/>
      <c r="DQ196" s="320"/>
      <c r="DR196" s="320"/>
      <c r="DS196" s="320"/>
      <c r="DT196" s="320"/>
      <c r="DU196" s="320"/>
      <c r="DV196" s="320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</row>
    <row r="197">
      <c r="A197" s="170"/>
      <c r="B197" s="170"/>
      <c r="C197" s="170"/>
      <c r="D197" s="170"/>
      <c r="E197" s="171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0"/>
      <c r="U197" s="320"/>
      <c r="V197" s="320"/>
      <c r="W197" s="320"/>
      <c r="X197" s="320"/>
      <c r="Y197" s="320"/>
      <c r="Z197" s="320"/>
      <c r="AA197" s="320"/>
      <c r="AB197" s="320"/>
      <c r="AC197" s="320"/>
      <c r="AD197" s="320"/>
      <c r="AE197" s="320"/>
      <c r="AF197" s="320"/>
      <c r="AG197" s="320"/>
      <c r="AH197" s="320"/>
      <c r="AI197" s="320"/>
      <c r="AJ197" s="320"/>
      <c r="AK197" s="320"/>
      <c r="AL197" s="320"/>
      <c r="AM197" s="320"/>
      <c r="AN197" s="320"/>
      <c r="AO197" s="320"/>
      <c r="AP197" s="320"/>
      <c r="AQ197" s="320"/>
      <c r="AR197" s="320"/>
      <c r="AS197" s="320"/>
      <c r="AT197" s="320"/>
      <c r="AU197" s="320"/>
      <c r="AV197" s="320"/>
      <c r="AW197" s="320"/>
      <c r="AX197" s="320"/>
      <c r="AY197" s="320"/>
      <c r="AZ197" s="320"/>
      <c r="BA197" s="320"/>
      <c r="BB197" s="320"/>
      <c r="BC197" s="320"/>
      <c r="BD197" s="320"/>
      <c r="BE197" s="320"/>
      <c r="BF197" s="320"/>
      <c r="BG197" s="320"/>
      <c r="BH197" s="320"/>
      <c r="BI197" s="320"/>
      <c r="BJ197" s="320"/>
      <c r="BK197" s="320"/>
      <c r="BL197" s="320"/>
      <c r="BM197" s="320"/>
      <c r="BN197" s="320"/>
      <c r="BO197" s="320"/>
      <c r="BP197" s="320"/>
      <c r="BQ197" s="320"/>
      <c r="BR197" s="320"/>
      <c r="BS197" s="320"/>
      <c r="BT197" s="320"/>
      <c r="BU197" s="320"/>
      <c r="BV197" s="320"/>
      <c r="BW197" s="320"/>
      <c r="BX197" s="320"/>
      <c r="BY197" s="320"/>
      <c r="BZ197" s="320"/>
      <c r="CA197" s="320"/>
      <c r="CB197" s="320"/>
      <c r="CC197" s="320"/>
      <c r="CD197" s="320"/>
      <c r="CE197" s="320"/>
      <c r="CF197" s="320"/>
      <c r="CG197" s="320"/>
      <c r="CH197" s="320"/>
      <c r="CI197" s="320"/>
      <c r="CJ197" s="320"/>
      <c r="CK197" s="320"/>
      <c r="CL197" s="320"/>
      <c r="CM197" s="320"/>
      <c r="CN197" s="320"/>
      <c r="CO197" s="320"/>
      <c r="CP197" s="320"/>
      <c r="CQ197" s="320"/>
      <c r="CR197" s="320"/>
      <c r="CS197" s="320"/>
      <c r="CT197" s="320"/>
      <c r="CU197" s="320"/>
      <c r="CV197" s="320"/>
      <c r="CW197" s="320"/>
      <c r="CX197" s="320"/>
      <c r="CY197" s="320"/>
      <c r="CZ197" s="320"/>
      <c r="DA197" s="320"/>
      <c r="DB197" s="320"/>
      <c r="DC197" s="320"/>
      <c r="DD197" s="320"/>
      <c r="DE197" s="320"/>
      <c r="DF197" s="320"/>
      <c r="DG197" s="320"/>
      <c r="DH197" s="320"/>
      <c r="DI197" s="320"/>
      <c r="DJ197" s="320"/>
      <c r="DK197" s="320"/>
      <c r="DL197" s="320"/>
      <c r="DM197" s="320"/>
      <c r="DN197" s="320"/>
      <c r="DO197" s="320"/>
      <c r="DP197" s="320"/>
      <c r="DQ197" s="320"/>
      <c r="DR197" s="320"/>
      <c r="DS197" s="320"/>
      <c r="DT197" s="320"/>
      <c r="DU197" s="320"/>
      <c r="DV197" s="320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</row>
    <row r="198">
      <c r="A198" s="170"/>
      <c r="B198" s="170"/>
      <c r="C198" s="170"/>
      <c r="D198" s="170"/>
      <c r="E198" s="171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0"/>
      <c r="Q198" s="320"/>
      <c r="R198" s="320"/>
      <c r="S198" s="320"/>
      <c r="T198" s="320"/>
      <c r="U198" s="320"/>
      <c r="V198" s="320"/>
      <c r="W198" s="320"/>
      <c r="X198" s="320"/>
      <c r="Y198" s="320"/>
      <c r="Z198" s="320"/>
      <c r="AA198" s="320"/>
      <c r="AB198" s="320"/>
      <c r="AC198" s="320"/>
      <c r="AD198" s="320"/>
      <c r="AE198" s="320"/>
      <c r="AF198" s="320"/>
      <c r="AG198" s="320"/>
      <c r="AH198" s="320"/>
      <c r="AI198" s="320"/>
      <c r="AJ198" s="320"/>
      <c r="AK198" s="320"/>
      <c r="AL198" s="320"/>
      <c r="AM198" s="320"/>
      <c r="AN198" s="320"/>
      <c r="AO198" s="320"/>
      <c r="AP198" s="320"/>
      <c r="AQ198" s="320"/>
      <c r="AR198" s="320"/>
      <c r="AS198" s="320"/>
      <c r="AT198" s="320"/>
      <c r="AU198" s="320"/>
      <c r="AV198" s="320"/>
      <c r="AW198" s="320"/>
      <c r="AX198" s="320"/>
      <c r="AY198" s="320"/>
      <c r="AZ198" s="320"/>
      <c r="BA198" s="320"/>
      <c r="BB198" s="320"/>
      <c r="BC198" s="320"/>
      <c r="BD198" s="320"/>
      <c r="BE198" s="320"/>
      <c r="BF198" s="320"/>
      <c r="BG198" s="320"/>
      <c r="BH198" s="320"/>
      <c r="BI198" s="320"/>
      <c r="BJ198" s="320"/>
      <c r="BK198" s="320"/>
      <c r="BL198" s="320"/>
      <c r="BM198" s="320"/>
      <c r="BN198" s="320"/>
      <c r="BO198" s="320"/>
      <c r="BP198" s="320"/>
      <c r="BQ198" s="320"/>
      <c r="BR198" s="320"/>
      <c r="BS198" s="320"/>
      <c r="BT198" s="320"/>
      <c r="BU198" s="320"/>
      <c r="BV198" s="320"/>
      <c r="BW198" s="320"/>
      <c r="BX198" s="320"/>
      <c r="BY198" s="320"/>
      <c r="BZ198" s="320"/>
      <c r="CA198" s="320"/>
      <c r="CB198" s="320"/>
      <c r="CC198" s="320"/>
      <c r="CD198" s="320"/>
      <c r="CE198" s="320"/>
      <c r="CF198" s="320"/>
      <c r="CG198" s="320"/>
      <c r="CH198" s="320"/>
      <c r="CI198" s="320"/>
      <c r="CJ198" s="320"/>
      <c r="CK198" s="320"/>
      <c r="CL198" s="320"/>
      <c r="CM198" s="320"/>
      <c r="CN198" s="320"/>
      <c r="CO198" s="320"/>
      <c r="CP198" s="320"/>
      <c r="CQ198" s="320"/>
      <c r="CR198" s="320"/>
      <c r="CS198" s="320"/>
      <c r="CT198" s="320"/>
      <c r="CU198" s="320"/>
      <c r="CV198" s="320"/>
      <c r="CW198" s="320"/>
      <c r="CX198" s="320"/>
      <c r="CY198" s="320"/>
      <c r="CZ198" s="320"/>
      <c r="DA198" s="320"/>
      <c r="DB198" s="320"/>
      <c r="DC198" s="320"/>
      <c r="DD198" s="320"/>
      <c r="DE198" s="320"/>
      <c r="DF198" s="320"/>
      <c r="DG198" s="320"/>
      <c r="DH198" s="320"/>
      <c r="DI198" s="320"/>
      <c r="DJ198" s="320"/>
      <c r="DK198" s="320"/>
      <c r="DL198" s="320"/>
      <c r="DM198" s="320"/>
      <c r="DN198" s="320"/>
      <c r="DO198" s="320"/>
      <c r="DP198" s="320"/>
      <c r="DQ198" s="320"/>
      <c r="DR198" s="320"/>
      <c r="DS198" s="320"/>
      <c r="DT198" s="320"/>
      <c r="DU198" s="320"/>
      <c r="DV198" s="320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</row>
    <row r="199">
      <c r="A199" s="170"/>
      <c r="B199" s="170"/>
      <c r="C199" s="170"/>
      <c r="D199" s="170"/>
      <c r="E199" s="171"/>
      <c r="F199" s="320"/>
      <c r="G199" s="320"/>
      <c r="H199" s="320"/>
      <c r="I199" s="320"/>
      <c r="J199" s="320"/>
      <c r="K199" s="320"/>
      <c r="L199" s="320"/>
      <c r="M199" s="320"/>
      <c r="N199" s="320"/>
      <c r="O199" s="320"/>
      <c r="P199" s="320"/>
      <c r="Q199" s="320"/>
      <c r="R199" s="320"/>
      <c r="S199" s="320"/>
      <c r="T199" s="320"/>
      <c r="U199" s="320"/>
      <c r="V199" s="320"/>
      <c r="W199" s="320"/>
      <c r="X199" s="320"/>
      <c r="Y199" s="320"/>
      <c r="Z199" s="320"/>
      <c r="AA199" s="320"/>
      <c r="AB199" s="320"/>
      <c r="AC199" s="320"/>
      <c r="AD199" s="320"/>
      <c r="AE199" s="320"/>
      <c r="AF199" s="320"/>
      <c r="AG199" s="320"/>
      <c r="AH199" s="320"/>
      <c r="AI199" s="320"/>
      <c r="AJ199" s="320"/>
      <c r="AK199" s="320"/>
      <c r="AL199" s="320"/>
      <c r="AM199" s="320"/>
      <c r="AN199" s="320"/>
      <c r="AO199" s="320"/>
      <c r="AP199" s="320"/>
      <c r="AQ199" s="320"/>
      <c r="AR199" s="320"/>
      <c r="AS199" s="320"/>
      <c r="AT199" s="320"/>
      <c r="AU199" s="320"/>
      <c r="AV199" s="320"/>
      <c r="AW199" s="320"/>
      <c r="AX199" s="320"/>
      <c r="AY199" s="320"/>
      <c r="AZ199" s="320"/>
      <c r="BA199" s="320"/>
      <c r="BB199" s="320"/>
      <c r="BC199" s="320"/>
      <c r="BD199" s="320"/>
      <c r="BE199" s="320"/>
      <c r="BF199" s="320"/>
      <c r="BG199" s="320"/>
      <c r="BH199" s="320"/>
      <c r="BI199" s="320"/>
      <c r="BJ199" s="320"/>
      <c r="BK199" s="320"/>
      <c r="BL199" s="320"/>
      <c r="BM199" s="320"/>
      <c r="BN199" s="320"/>
      <c r="BO199" s="320"/>
      <c r="BP199" s="320"/>
      <c r="BQ199" s="320"/>
      <c r="BR199" s="320"/>
      <c r="BS199" s="320"/>
      <c r="BT199" s="320"/>
      <c r="BU199" s="320"/>
      <c r="BV199" s="320"/>
      <c r="BW199" s="320"/>
      <c r="BX199" s="320"/>
      <c r="BY199" s="320"/>
      <c r="BZ199" s="320"/>
      <c r="CA199" s="320"/>
      <c r="CB199" s="320"/>
      <c r="CC199" s="320"/>
      <c r="CD199" s="320"/>
      <c r="CE199" s="320"/>
      <c r="CF199" s="320"/>
      <c r="CG199" s="320"/>
      <c r="CH199" s="320"/>
      <c r="CI199" s="320"/>
      <c r="CJ199" s="320"/>
      <c r="CK199" s="320"/>
      <c r="CL199" s="320"/>
      <c r="CM199" s="320"/>
      <c r="CN199" s="320"/>
      <c r="CO199" s="320"/>
      <c r="CP199" s="320"/>
      <c r="CQ199" s="320"/>
      <c r="CR199" s="320"/>
      <c r="CS199" s="320"/>
      <c r="CT199" s="320"/>
      <c r="CU199" s="320"/>
      <c r="CV199" s="320"/>
      <c r="CW199" s="320"/>
      <c r="CX199" s="320"/>
      <c r="CY199" s="320"/>
      <c r="CZ199" s="320"/>
      <c r="DA199" s="320"/>
      <c r="DB199" s="320"/>
      <c r="DC199" s="320"/>
      <c r="DD199" s="320"/>
      <c r="DE199" s="320"/>
      <c r="DF199" s="320"/>
      <c r="DG199" s="320"/>
      <c r="DH199" s="320"/>
      <c r="DI199" s="320"/>
      <c r="DJ199" s="320"/>
      <c r="DK199" s="320"/>
      <c r="DL199" s="320"/>
      <c r="DM199" s="320"/>
      <c r="DN199" s="320"/>
      <c r="DO199" s="320"/>
      <c r="DP199" s="320"/>
      <c r="DQ199" s="320"/>
      <c r="DR199" s="320"/>
      <c r="DS199" s="320"/>
      <c r="DT199" s="320"/>
      <c r="DU199" s="320"/>
      <c r="DV199" s="320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</row>
    <row r="200">
      <c r="A200" s="170"/>
      <c r="B200" s="170"/>
      <c r="C200" s="170"/>
      <c r="D200" s="170"/>
      <c r="E200" s="171"/>
      <c r="F200" s="320"/>
      <c r="G200" s="320"/>
      <c r="H200" s="320"/>
      <c r="I200" s="320"/>
      <c r="J200" s="320"/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20"/>
      <c r="X200" s="320"/>
      <c r="Y200" s="320"/>
      <c r="Z200" s="320"/>
      <c r="AA200" s="320"/>
      <c r="AB200" s="320"/>
      <c r="AC200" s="320"/>
      <c r="AD200" s="320"/>
      <c r="AE200" s="320"/>
      <c r="AF200" s="320"/>
      <c r="AG200" s="320"/>
      <c r="AH200" s="320"/>
      <c r="AI200" s="320"/>
      <c r="AJ200" s="320"/>
      <c r="AK200" s="320"/>
      <c r="AL200" s="320"/>
      <c r="AM200" s="320"/>
      <c r="AN200" s="320"/>
      <c r="AO200" s="320"/>
      <c r="AP200" s="320"/>
      <c r="AQ200" s="320"/>
      <c r="AR200" s="320"/>
      <c r="AS200" s="320"/>
      <c r="AT200" s="320"/>
      <c r="AU200" s="320"/>
      <c r="AV200" s="320"/>
      <c r="AW200" s="320"/>
      <c r="AX200" s="320"/>
      <c r="AY200" s="320"/>
      <c r="AZ200" s="320"/>
      <c r="BA200" s="320"/>
      <c r="BB200" s="320"/>
      <c r="BC200" s="320"/>
      <c r="BD200" s="320"/>
      <c r="BE200" s="320"/>
      <c r="BF200" s="320"/>
      <c r="BG200" s="320"/>
      <c r="BH200" s="320"/>
      <c r="BI200" s="320"/>
      <c r="BJ200" s="320"/>
      <c r="BK200" s="320"/>
      <c r="BL200" s="320"/>
      <c r="BM200" s="320"/>
      <c r="BN200" s="320"/>
      <c r="BO200" s="320"/>
      <c r="BP200" s="320"/>
      <c r="BQ200" s="320"/>
      <c r="BR200" s="320"/>
      <c r="BS200" s="320"/>
      <c r="BT200" s="320"/>
      <c r="BU200" s="320"/>
      <c r="BV200" s="320"/>
      <c r="BW200" s="320"/>
      <c r="BX200" s="320"/>
      <c r="BY200" s="320"/>
      <c r="BZ200" s="320"/>
      <c r="CA200" s="320"/>
      <c r="CB200" s="320"/>
      <c r="CC200" s="320"/>
      <c r="CD200" s="320"/>
      <c r="CE200" s="320"/>
      <c r="CF200" s="320"/>
      <c r="CG200" s="320"/>
      <c r="CH200" s="320"/>
      <c r="CI200" s="320"/>
      <c r="CJ200" s="320"/>
      <c r="CK200" s="320"/>
      <c r="CL200" s="320"/>
      <c r="CM200" s="320"/>
      <c r="CN200" s="320"/>
      <c r="CO200" s="320"/>
      <c r="CP200" s="320"/>
      <c r="CQ200" s="320"/>
      <c r="CR200" s="320"/>
      <c r="CS200" s="320"/>
      <c r="CT200" s="320"/>
      <c r="CU200" s="320"/>
      <c r="CV200" s="320"/>
      <c r="CW200" s="320"/>
      <c r="CX200" s="320"/>
      <c r="CY200" s="320"/>
      <c r="CZ200" s="320"/>
      <c r="DA200" s="320"/>
      <c r="DB200" s="320"/>
      <c r="DC200" s="320"/>
      <c r="DD200" s="320"/>
      <c r="DE200" s="320"/>
      <c r="DF200" s="320"/>
      <c r="DG200" s="320"/>
      <c r="DH200" s="320"/>
      <c r="DI200" s="320"/>
      <c r="DJ200" s="320"/>
      <c r="DK200" s="320"/>
      <c r="DL200" s="320"/>
      <c r="DM200" s="320"/>
      <c r="DN200" s="320"/>
      <c r="DO200" s="320"/>
      <c r="DP200" s="320"/>
      <c r="DQ200" s="320"/>
      <c r="DR200" s="320"/>
      <c r="DS200" s="320"/>
      <c r="DT200" s="320"/>
      <c r="DU200" s="320"/>
      <c r="DV200" s="320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</row>
    <row r="201">
      <c r="A201" s="170"/>
      <c r="B201" s="170"/>
      <c r="C201" s="170"/>
      <c r="D201" s="170"/>
      <c r="E201" s="171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320"/>
      <c r="AP201" s="320"/>
      <c r="AQ201" s="320"/>
      <c r="AR201" s="320"/>
      <c r="AS201" s="320"/>
      <c r="AT201" s="320"/>
      <c r="AU201" s="320"/>
      <c r="AV201" s="320"/>
      <c r="AW201" s="320"/>
      <c r="AX201" s="320"/>
      <c r="AY201" s="320"/>
      <c r="AZ201" s="320"/>
      <c r="BA201" s="320"/>
      <c r="BB201" s="320"/>
      <c r="BC201" s="320"/>
      <c r="BD201" s="320"/>
      <c r="BE201" s="320"/>
      <c r="BF201" s="320"/>
      <c r="BG201" s="320"/>
      <c r="BH201" s="320"/>
      <c r="BI201" s="320"/>
      <c r="BJ201" s="320"/>
      <c r="BK201" s="320"/>
      <c r="BL201" s="320"/>
      <c r="BM201" s="320"/>
      <c r="BN201" s="320"/>
      <c r="BO201" s="320"/>
      <c r="BP201" s="320"/>
      <c r="BQ201" s="320"/>
      <c r="BR201" s="320"/>
      <c r="BS201" s="320"/>
      <c r="BT201" s="320"/>
      <c r="BU201" s="320"/>
      <c r="BV201" s="320"/>
      <c r="BW201" s="320"/>
      <c r="BX201" s="320"/>
      <c r="BY201" s="320"/>
      <c r="BZ201" s="320"/>
      <c r="CA201" s="320"/>
      <c r="CB201" s="320"/>
      <c r="CC201" s="320"/>
      <c r="CD201" s="320"/>
      <c r="CE201" s="320"/>
      <c r="CF201" s="320"/>
      <c r="CG201" s="320"/>
      <c r="CH201" s="320"/>
      <c r="CI201" s="320"/>
      <c r="CJ201" s="320"/>
      <c r="CK201" s="320"/>
      <c r="CL201" s="320"/>
      <c r="CM201" s="320"/>
      <c r="CN201" s="320"/>
      <c r="CO201" s="320"/>
      <c r="CP201" s="320"/>
      <c r="CQ201" s="320"/>
      <c r="CR201" s="320"/>
      <c r="CS201" s="320"/>
      <c r="CT201" s="320"/>
      <c r="CU201" s="320"/>
      <c r="CV201" s="320"/>
      <c r="CW201" s="320"/>
      <c r="CX201" s="320"/>
      <c r="CY201" s="320"/>
      <c r="CZ201" s="320"/>
      <c r="DA201" s="320"/>
      <c r="DB201" s="320"/>
      <c r="DC201" s="320"/>
      <c r="DD201" s="320"/>
      <c r="DE201" s="320"/>
      <c r="DF201" s="320"/>
      <c r="DG201" s="320"/>
      <c r="DH201" s="320"/>
      <c r="DI201" s="320"/>
      <c r="DJ201" s="320"/>
      <c r="DK201" s="320"/>
      <c r="DL201" s="320"/>
      <c r="DM201" s="320"/>
      <c r="DN201" s="320"/>
      <c r="DO201" s="320"/>
      <c r="DP201" s="320"/>
      <c r="DQ201" s="320"/>
      <c r="DR201" s="320"/>
      <c r="DS201" s="320"/>
      <c r="DT201" s="320"/>
      <c r="DU201" s="320"/>
      <c r="DV201" s="320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</row>
    <row r="202">
      <c r="A202" s="170"/>
      <c r="B202" s="170"/>
      <c r="C202" s="170"/>
      <c r="D202" s="170"/>
      <c r="E202" s="171"/>
      <c r="F202" s="320"/>
      <c r="G202" s="320"/>
      <c r="H202" s="320"/>
      <c r="I202" s="320"/>
      <c r="J202" s="320"/>
      <c r="K202" s="320"/>
      <c r="L202" s="320"/>
      <c r="M202" s="320"/>
      <c r="N202" s="320"/>
      <c r="O202" s="320"/>
      <c r="P202" s="320"/>
      <c r="Q202" s="320"/>
      <c r="R202" s="320"/>
      <c r="S202" s="320"/>
      <c r="T202" s="320"/>
      <c r="U202" s="320"/>
      <c r="V202" s="320"/>
      <c r="W202" s="320"/>
      <c r="X202" s="320"/>
      <c r="Y202" s="320"/>
      <c r="Z202" s="320"/>
      <c r="AA202" s="320"/>
      <c r="AB202" s="320"/>
      <c r="AC202" s="320"/>
      <c r="AD202" s="320"/>
      <c r="AE202" s="320"/>
      <c r="AF202" s="320"/>
      <c r="AG202" s="320"/>
      <c r="AH202" s="320"/>
      <c r="AI202" s="320"/>
      <c r="AJ202" s="320"/>
      <c r="AK202" s="320"/>
      <c r="AL202" s="320"/>
      <c r="AM202" s="320"/>
      <c r="AN202" s="320"/>
      <c r="AO202" s="320"/>
      <c r="AP202" s="320"/>
      <c r="AQ202" s="320"/>
      <c r="AR202" s="320"/>
      <c r="AS202" s="320"/>
      <c r="AT202" s="320"/>
      <c r="AU202" s="320"/>
      <c r="AV202" s="320"/>
      <c r="AW202" s="320"/>
      <c r="AX202" s="320"/>
      <c r="AY202" s="320"/>
      <c r="AZ202" s="320"/>
      <c r="BA202" s="320"/>
      <c r="BB202" s="320"/>
      <c r="BC202" s="320"/>
      <c r="BD202" s="320"/>
      <c r="BE202" s="320"/>
      <c r="BF202" s="320"/>
      <c r="BG202" s="320"/>
      <c r="BH202" s="320"/>
      <c r="BI202" s="320"/>
      <c r="BJ202" s="320"/>
      <c r="BK202" s="320"/>
      <c r="BL202" s="320"/>
      <c r="BM202" s="320"/>
      <c r="BN202" s="320"/>
      <c r="BO202" s="320"/>
      <c r="BP202" s="320"/>
      <c r="BQ202" s="320"/>
      <c r="BR202" s="320"/>
      <c r="BS202" s="320"/>
      <c r="BT202" s="320"/>
      <c r="BU202" s="320"/>
      <c r="BV202" s="320"/>
      <c r="BW202" s="320"/>
      <c r="BX202" s="320"/>
      <c r="BY202" s="320"/>
      <c r="BZ202" s="320"/>
      <c r="CA202" s="320"/>
      <c r="CB202" s="320"/>
      <c r="CC202" s="320"/>
      <c r="CD202" s="320"/>
      <c r="CE202" s="320"/>
      <c r="CF202" s="320"/>
      <c r="CG202" s="320"/>
      <c r="CH202" s="320"/>
      <c r="CI202" s="320"/>
      <c r="CJ202" s="320"/>
      <c r="CK202" s="320"/>
      <c r="CL202" s="320"/>
      <c r="CM202" s="320"/>
      <c r="CN202" s="320"/>
      <c r="CO202" s="320"/>
      <c r="CP202" s="320"/>
      <c r="CQ202" s="320"/>
      <c r="CR202" s="320"/>
      <c r="CS202" s="320"/>
      <c r="CT202" s="320"/>
      <c r="CU202" s="320"/>
      <c r="CV202" s="320"/>
      <c r="CW202" s="320"/>
      <c r="CX202" s="320"/>
      <c r="CY202" s="320"/>
      <c r="CZ202" s="320"/>
      <c r="DA202" s="320"/>
      <c r="DB202" s="320"/>
      <c r="DC202" s="320"/>
      <c r="DD202" s="320"/>
      <c r="DE202" s="320"/>
      <c r="DF202" s="320"/>
      <c r="DG202" s="320"/>
      <c r="DH202" s="320"/>
      <c r="DI202" s="320"/>
      <c r="DJ202" s="320"/>
      <c r="DK202" s="320"/>
      <c r="DL202" s="320"/>
      <c r="DM202" s="320"/>
      <c r="DN202" s="320"/>
      <c r="DO202" s="320"/>
      <c r="DP202" s="320"/>
      <c r="DQ202" s="320"/>
      <c r="DR202" s="320"/>
      <c r="DS202" s="320"/>
      <c r="DT202" s="320"/>
      <c r="DU202" s="320"/>
      <c r="DV202" s="320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</row>
    <row r="203">
      <c r="A203" s="170"/>
      <c r="B203" s="170"/>
      <c r="C203" s="170"/>
      <c r="D203" s="170"/>
      <c r="E203" s="171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0"/>
      <c r="Z203" s="320"/>
      <c r="AA203" s="320"/>
      <c r="AB203" s="320"/>
      <c r="AC203" s="320"/>
      <c r="AD203" s="320"/>
      <c r="AE203" s="320"/>
      <c r="AF203" s="320"/>
      <c r="AG203" s="320"/>
      <c r="AH203" s="320"/>
      <c r="AI203" s="320"/>
      <c r="AJ203" s="320"/>
      <c r="AK203" s="320"/>
      <c r="AL203" s="320"/>
      <c r="AM203" s="320"/>
      <c r="AN203" s="320"/>
      <c r="AO203" s="320"/>
      <c r="AP203" s="320"/>
      <c r="AQ203" s="320"/>
      <c r="AR203" s="320"/>
      <c r="AS203" s="320"/>
      <c r="AT203" s="320"/>
      <c r="AU203" s="320"/>
      <c r="AV203" s="320"/>
      <c r="AW203" s="320"/>
      <c r="AX203" s="320"/>
      <c r="AY203" s="320"/>
      <c r="AZ203" s="320"/>
      <c r="BA203" s="320"/>
      <c r="BB203" s="320"/>
      <c r="BC203" s="320"/>
      <c r="BD203" s="320"/>
      <c r="BE203" s="320"/>
      <c r="BF203" s="320"/>
      <c r="BG203" s="320"/>
      <c r="BH203" s="320"/>
      <c r="BI203" s="320"/>
      <c r="BJ203" s="320"/>
      <c r="BK203" s="320"/>
      <c r="BL203" s="320"/>
      <c r="BM203" s="320"/>
      <c r="BN203" s="320"/>
      <c r="BO203" s="320"/>
      <c r="BP203" s="320"/>
      <c r="BQ203" s="320"/>
      <c r="BR203" s="320"/>
      <c r="BS203" s="320"/>
      <c r="BT203" s="320"/>
      <c r="BU203" s="320"/>
      <c r="BV203" s="320"/>
      <c r="BW203" s="320"/>
      <c r="BX203" s="320"/>
      <c r="BY203" s="320"/>
      <c r="BZ203" s="320"/>
      <c r="CA203" s="320"/>
      <c r="CB203" s="320"/>
      <c r="CC203" s="320"/>
      <c r="CD203" s="320"/>
      <c r="CE203" s="320"/>
      <c r="CF203" s="320"/>
      <c r="CG203" s="320"/>
      <c r="CH203" s="320"/>
      <c r="CI203" s="320"/>
      <c r="CJ203" s="320"/>
      <c r="CK203" s="320"/>
      <c r="CL203" s="320"/>
      <c r="CM203" s="320"/>
      <c r="CN203" s="320"/>
      <c r="CO203" s="320"/>
      <c r="CP203" s="320"/>
      <c r="CQ203" s="320"/>
      <c r="CR203" s="320"/>
      <c r="CS203" s="320"/>
      <c r="CT203" s="320"/>
      <c r="CU203" s="320"/>
      <c r="CV203" s="320"/>
      <c r="CW203" s="320"/>
      <c r="CX203" s="320"/>
      <c r="CY203" s="320"/>
      <c r="CZ203" s="320"/>
      <c r="DA203" s="320"/>
      <c r="DB203" s="320"/>
      <c r="DC203" s="320"/>
      <c r="DD203" s="320"/>
      <c r="DE203" s="320"/>
      <c r="DF203" s="320"/>
      <c r="DG203" s="320"/>
      <c r="DH203" s="320"/>
      <c r="DI203" s="320"/>
      <c r="DJ203" s="320"/>
      <c r="DK203" s="320"/>
      <c r="DL203" s="320"/>
      <c r="DM203" s="320"/>
      <c r="DN203" s="320"/>
      <c r="DO203" s="320"/>
      <c r="DP203" s="320"/>
      <c r="DQ203" s="320"/>
      <c r="DR203" s="320"/>
      <c r="DS203" s="320"/>
      <c r="DT203" s="320"/>
      <c r="DU203" s="320"/>
      <c r="DV203" s="320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</row>
    <row r="204">
      <c r="A204" s="170"/>
      <c r="B204" s="170"/>
      <c r="C204" s="170"/>
      <c r="D204" s="170"/>
      <c r="E204" s="171"/>
      <c r="F204" s="320"/>
      <c r="G204" s="320"/>
      <c r="H204" s="320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0"/>
      <c r="Z204" s="320"/>
      <c r="AA204" s="320"/>
      <c r="AB204" s="320"/>
      <c r="AC204" s="320"/>
      <c r="AD204" s="320"/>
      <c r="AE204" s="320"/>
      <c r="AF204" s="320"/>
      <c r="AG204" s="320"/>
      <c r="AH204" s="320"/>
      <c r="AI204" s="320"/>
      <c r="AJ204" s="320"/>
      <c r="AK204" s="320"/>
      <c r="AL204" s="320"/>
      <c r="AM204" s="320"/>
      <c r="AN204" s="320"/>
      <c r="AO204" s="320"/>
      <c r="AP204" s="320"/>
      <c r="AQ204" s="320"/>
      <c r="AR204" s="320"/>
      <c r="AS204" s="320"/>
      <c r="AT204" s="320"/>
      <c r="AU204" s="320"/>
      <c r="AV204" s="320"/>
      <c r="AW204" s="320"/>
      <c r="AX204" s="320"/>
      <c r="AY204" s="320"/>
      <c r="AZ204" s="320"/>
      <c r="BA204" s="320"/>
      <c r="BB204" s="320"/>
      <c r="BC204" s="320"/>
      <c r="BD204" s="320"/>
      <c r="BE204" s="320"/>
      <c r="BF204" s="320"/>
      <c r="BG204" s="320"/>
      <c r="BH204" s="320"/>
      <c r="BI204" s="320"/>
      <c r="BJ204" s="320"/>
      <c r="BK204" s="320"/>
      <c r="BL204" s="320"/>
      <c r="BM204" s="320"/>
      <c r="BN204" s="320"/>
      <c r="BO204" s="320"/>
      <c r="BP204" s="320"/>
      <c r="BQ204" s="320"/>
      <c r="BR204" s="320"/>
      <c r="BS204" s="320"/>
      <c r="BT204" s="320"/>
      <c r="BU204" s="320"/>
      <c r="BV204" s="320"/>
      <c r="BW204" s="320"/>
      <c r="BX204" s="320"/>
      <c r="BY204" s="320"/>
      <c r="BZ204" s="320"/>
      <c r="CA204" s="320"/>
      <c r="CB204" s="320"/>
      <c r="CC204" s="320"/>
      <c r="CD204" s="320"/>
      <c r="CE204" s="320"/>
      <c r="CF204" s="320"/>
      <c r="CG204" s="320"/>
      <c r="CH204" s="320"/>
      <c r="CI204" s="320"/>
      <c r="CJ204" s="320"/>
      <c r="CK204" s="320"/>
      <c r="CL204" s="320"/>
      <c r="CM204" s="320"/>
      <c r="CN204" s="320"/>
      <c r="CO204" s="320"/>
      <c r="CP204" s="320"/>
      <c r="CQ204" s="320"/>
      <c r="CR204" s="320"/>
      <c r="CS204" s="320"/>
      <c r="CT204" s="320"/>
      <c r="CU204" s="320"/>
      <c r="CV204" s="320"/>
      <c r="CW204" s="320"/>
      <c r="CX204" s="320"/>
      <c r="CY204" s="320"/>
      <c r="CZ204" s="320"/>
      <c r="DA204" s="320"/>
      <c r="DB204" s="320"/>
      <c r="DC204" s="320"/>
      <c r="DD204" s="320"/>
      <c r="DE204" s="320"/>
      <c r="DF204" s="320"/>
      <c r="DG204" s="320"/>
      <c r="DH204" s="320"/>
      <c r="DI204" s="320"/>
      <c r="DJ204" s="320"/>
      <c r="DK204" s="320"/>
      <c r="DL204" s="320"/>
      <c r="DM204" s="320"/>
      <c r="DN204" s="320"/>
      <c r="DO204" s="320"/>
      <c r="DP204" s="320"/>
      <c r="DQ204" s="320"/>
      <c r="DR204" s="320"/>
      <c r="DS204" s="320"/>
      <c r="DT204" s="320"/>
      <c r="DU204" s="320"/>
      <c r="DV204" s="320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</row>
    <row r="205">
      <c r="A205" s="170"/>
      <c r="B205" s="170"/>
      <c r="C205" s="170"/>
      <c r="D205" s="170"/>
      <c r="E205" s="171"/>
      <c r="F205" s="320"/>
      <c r="G205" s="320"/>
      <c r="H205" s="320"/>
      <c r="I205" s="320"/>
      <c r="J205" s="320"/>
      <c r="K205" s="320"/>
      <c r="L205" s="320"/>
      <c r="M205" s="320"/>
      <c r="N205" s="320"/>
      <c r="O205" s="320"/>
      <c r="P205" s="320"/>
      <c r="Q205" s="320"/>
      <c r="R205" s="320"/>
      <c r="S205" s="320"/>
      <c r="T205" s="320"/>
      <c r="U205" s="320"/>
      <c r="V205" s="320"/>
      <c r="W205" s="320"/>
      <c r="X205" s="320"/>
      <c r="Y205" s="320"/>
      <c r="Z205" s="320"/>
      <c r="AA205" s="320"/>
      <c r="AB205" s="320"/>
      <c r="AC205" s="320"/>
      <c r="AD205" s="320"/>
      <c r="AE205" s="320"/>
      <c r="AF205" s="320"/>
      <c r="AG205" s="320"/>
      <c r="AH205" s="320"/>
      <c r="AI205" s="320"/>
      <c r="AJ205" s="320"/>
      <c r="AK205" s="320"/>
      <c r="AL205" s="320"/>
      <c r="AM205" s="320"/>
      <c r="AN205" s="320"/>
      <c r="AO205" s="320"/>
      <c r="AP205" s="320"/>
      <c r="AQ205" s="320"/>
      <c r="AR205" s="320"/>
      <c r="AS205" s="320"/>
      <c r="AT205" s="320"/>
      <c r="AU205" s="320"/>
      <c r="AV205" s="320"/>
      <c r="AW205" s="320"/>
      <c r="AX205" s="320"/>
      <c r="AY205" s="320"/>
      <c r="AZ205" s="320"/>
      <c r="BA205" s="320"/>
      <c r="BB205" s="320"/>
      <c r="BC205" s="320"/>
      <c r="BD205" s="320"/>
      <c r="BE205" s="320"/>
      <c r="BF205" s="320"/>
      <c r="BG205" s="320"/>
      <c r="BH205" s="320"/>
      <c r="BI205" s="320"/>
      <c r="BJ205" s="320"/>
      <c r="BK205" s="320"/>
      <c r="BL205" s="320"/>
      <c r="BM205" s="320"/>
      <c r="BN205" s="320"/>
      <c r="BO205" s="320"/>
      <c r="BP205" s="320"/>
      <c r="BQ205" s="320"/>
      <c r="BR205" s="320"/>
      <c r="BS205" s="320"/>
      <c r="BT205" s="320"/>
      <c r="BU205" s="320"/>
      <c r="BV205" s="320"/>
      <c r="BW205" s="320"/>
      <c r="BX205" s="320"/>
      <c r="BY205" s="320"/>
      <c r="BZ205" s="320"/>
      <c r="CA205" s="320"/>
      <c r="CB205" s="320"/>
      <c r="CC205" s="320"/>
      <c r="CD205" s="320"/>
      <c r="CE205" s="320"/>
      <c r="CF205" s="320"/>
      <c r="CG205" s="320"/>
      <c r="CH205" s="320"/>
      <c r="CI205" s="320"/>
      <c r="CJ205" s="320"/>
      <c r="CK205" s="320"/>
      <c r="CL205" s="320"/>
      <c r="CM205" s="320"/>
      <c r="CN205" s="320"/>
      <c r="CO205" s="320"/>
      <c r="CP205" s="320"/>
      <c r="CQ205" s="320"/>
      <c r="CR205" s="320"/>
      <c r="CS205" s="320"/>
      <c r="CT205" s="320"/>
      <c r="CU205" s="320"/>
      <c r="CV205" s="320"/>
      <c r="CW205" s="320"/>
      <c r="CX205" s="320"/>
      <c r="CY205" s="320"/>
      <c r="CZ205" s="320"/>
      <c r="DA205" s="320"/>
      <c r="DB205" s="320"/>
      <c r="DC205" s="320"/>
      <c r="DD205" s="320"/>
      <c r="DE205" s="320"/>
      <c r="DF205" s="320"/>
      <c r="DG205" s="320"/>
      <c r="DH205" s="320"/>
      <c r="DI205" s="320"/>
      <c r="DJ205" s="320"/>
      <c r="DK205" s="320"/>
      <c r="DL205" s="320"/>
      <c r="DM205" s="320"/>
      <c r="DN205" s="320"/>
      <c r="DO205" s="320"/>
      <c r="DP205" s="320"/>
      <c r="DQ205" s="320"/>
      <c r="DR205" s="320"/>
      <c r="DS205" s="320"/>
      <c r="DT205" s="320"/>
      <c r="DU205" s="320"/>
      <c r="DV205" s="320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</row>
    <row r="206">
      <c r="A206" s="170"/>
      <c r="B206" s="170"/>
      <c r="C206" s="170"/>
      <c r="D206" s="170"/>
      <c r="E206" s="171"/>
      <c r="F206" s="320"/>
      <c r="G206" s="320"/>
      <c r="H206" s="320"/>
      <c r="I206" s="320"/>
      <c r="J206" s="320"/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320"/>
      <c r="W206" s="320"/>
      <c r="X206" s="320"/>
      <c r="Y206" s="320"/>
      <c r="Z206" s="320"/>
      <c r="AA206" s="320"/>
      <c r="AB206" s="320"/>
      <c r="AC206" s="320"/>
      <c r="AD206" s="320"/>
      <c r="AE206" s="320"/>
      <c r="AF206" s="320"/>
      <c r="AG206" s="320"/>
      <c r="AH206" s="320"/>
      <c r="AI206" s="320"/>
      <c r="AJ206" s="320"/>
      <c r="AK206" s="320"/>
      <c r="AL206" s="320"/>
      <c r="AM206" s="320"/>
      <c r="AN206" s="320"/>
      <c r="AO206" s="320"/>
      <c r="AP206" s="320"/>
      <c r="AQ206" s="320"/>
      <c r="AR206" s="320"/>
      <c r="AS206" s="320"/>
      <c r="AT206" s="320"/>
      <c r="AU206" s="320"/>
      <c r="AV206" s="320"/>
      <c r="AW206" s="320"/>
      <c r="AX206" s="320"/>
      <c r="AY206" s="320"/>
      <c r="AZ206" s="320"/>
      <c r="BA206" s="320"/>
      <c r="BB206" s="320"/>
      <c r="BC206" s="320"/>
      <c r="BD206" s="320"/>
      <c r="BE206" s="320"/>
      <c r="BF206" s="320"/>
      <c r="BG206" s="320"/>
      <c r="BH206" s="320"/>
      <c r="BI206" s="320"/>
      <c r="BJ206" s="320"/>
      <c r="BK206" s="320"/>
      <c r="BL206" s="320"/>
      <c r="BM206" s="320"/>
      <c r="BN206" s="320"/>
      <c r="BO206" s="320"/>
      <c r="BP206" s="320"/>
      <c r="BQ206" s="320"/>
      <c r="BR206" s="320"/>
      <c r="BS206" s="320"/>
      <c r="BT206" s="320"/>
      <c r="BU206" s="320"/>
      <c r="BV206" s="320"/>
      <c r="BW206" s="320"/>
      <c r="BX206" s="320"/>
      <c r="BY206" s="320"/>
      <c r="BZ206" s="320"/>
      <c r="CA206" s="320"/>
      <c r="CB206" s="320"/>
      <c r="CC206" s="320"/>
      <c r="CD206" s="320"/>
      <c r="CE206" s="320"/>
      <c r="CF206" s="320"/>
      <c r="CG206" s="320"/>
      <c r="CH206" s="320"/>
      <c r="CI206" s="320"/>
      <c r="CJ206" s="320"/>
      <c r="CK206" s="320"/>
      <c r="CL206" s="320"/>
      <c r="CM206" s="320"/>
      <c r="CN206" s="320"/>
      <c r="CO206" s="320"/>
      <c r="CP206" s="320"/>
      <c r="CQ206" s="320"/>
      <c r="CR206" s="320"/>
      <c r="CS206" s="320"/>
      <c r="CT206" s="320"/>
      <c r="CU206" s="320"/>
      <c r="CV206" s="320"/>
      <c r="CW206" s="320"/>
      <c r="CX206" s="320"/>
      <c r="CY206" s="320"/>
      <c r="CZ206" s="320"/>
      <c r="DA206" s="320"/>
      <c r="DB206" s="320"/>
      <c r="DC206" s="320"/>
      <c r="DD206" s="320"/>
      <c r="DE206" s="320"/>
      <c r="DF206" s="320"/>
      <c r="DG206" s="320"/>
      <c r="DH206" s="320"/>
      <c r="DI206" s="320"/>
      <c r="DJ206" s="320"/>
      <c r="DK206" s="320"/>
      <c r="DL206" s="320"/>
      <c r="DM206" s="320"/>
      <c r="DN206" s="320"/>
      <c r="DO206" s="320"/>
      <c r="DP206" s="320"/>
      <c r="DQ206" s="320"/>
      <c r="DR206" s="320"/>
      <c r="DS206" s="320"/>
      <c r="DT206" s="320"/>
      <c r="DU206" s="320"/>
      <c r="DV206" s="320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</row>
    <row r="207">
      <c r="A207" s="170"/>
      <c r="B207" s="170"/>
      <c r="C207" s="170"/>
      <c r="D207" s="170"/>
      <c r="E207" s="171"/>
      <c r="F207" s="320"/>
      <c r="G207" s="320"/>
      <c r="H207" s="320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20"/>
      <c r="W207" s="320"/>
      <c r="X207" s="320"/>
      <c r="Y207" s="320"/>
      <c r="Z207" s="320"/>
      <c r="AA207" s="320"/>
      <c r="AB207" s="320"/>
      <c r="AC207" s="320"/>
      <c r="AD207" s="320"/>
      <c r="AE207" s="320"/>
      <c r="AF207" s="320"/>
      <c r="AG207" s="320"/>
      <c r="AH207" s="320"/>
      <c r="AI207" s="320"/>
      <c r="AJ207" s="320"/>
      <c r="AK207" s="320"/>
      <c r="AL207" s="320"/>
      <c r="AM207" s="320"/>
      <c r="AN207" s="320"/>
      <c r="AO207" s="320"/>
      <c r="AP207" s="320"/>
      <c r="AQ207" s="320"/>
      <c r="AR207" s="320"/>
      <c r="AS207" s="320"/>
      <c r="AT207" s="320"/>
      <c r="AU207" s="320"/>
      <c r="AV207" s="320"/>
      <c r="AW207" s="320"/>
      <c r="AX207" s="320"/>
      <c r="AY207" s="320"/>
      <c r="AZ207" s="320"/>
      <c r="BA207" s="320"/>
      <c r="BB207" s="320"/>
      <c r="BC207" s="320"/>
      <c r="BD207" s="320"/>
      <c r="BE207" s="320"/>
      <c r="BF207" s="320"/>
      <c r="BG207" s="320"/>
      <c r="BH207" s="320"/>
      <c r="BI207" s="320"/>
      <c r="BJ207" s="320"/>
      <c r="BK207" s="320"/>
      <c r="BL207" s="320"/>
      <c r="BM207" s="320"/>
      <c r="BN207" s="320"/>
      <c r="BO207" s="320"/>
      <c r="BP207" s="320"/>
      <c r="BQ207" s="320"/>
      <c r="BR207" s="320"/>
      <c r="BS207" s="320"/>
      <c r="BT207" s="320"/>
      <c r="BU207" s="320"/>
      <c r="BV207" s="320"/>
      <c r="BW207" s="320"/>
      <c r="BX207" s="320"/>
      <c r="BY207" s="320"/>
      <c r="BZ207" s="320"/>
      <c r="CA207" s="320"/>
      <c r="CB207" s="320"/>
      <c r="CC207" s="320"/>
      <c r="CD207" s="320"/>
      <c r="CE207" s="320"/>
      <c r="CF207" s="320"/>
      <c r="CG207" s="320"/>
      <c r="CH207" s="320"/>
      <c r="CI207" s="320"/>
      <c r="CJ207" s="320"/>
      <c r="CK207" s="320"/>
      <c r="CL207" s="320"/>
      <c r="CM207" s="320"/>
      <c r="CN207" s="320"/>
      <c r="CO207" s="320"/>
      <c r="CP207" s="320"/>
      <c r="CQ207" s="320"/>
      <c r="CR207" s="320"/>
      <c r="CS207" s="320"/>
      <c r="CT207" s="320"/>
      <c r="CU207" s="320"/>
      <c r="CV207" s="320"/>
      <c r="CW207" s="320"/>
      <c r="CX207" s="320"/>
      <c r="CY207" s="320"/>
      <c r="CZ207" s="320"/>
      <c r="DA207" s="320"/>
      <c r="DB207" s="320"/>
      <c r="DC207" s="320"/>
      <c r="DD207" s="320"/>
      <c r="DE207" s="320"/>
      <c r="DF207" s="320"/>
      <c r="DG207" s="320"/>
      <c r="DH207" s="320"/>
      <c r="DI207" s="320"/>
      <c r="DJ207" s="320"/>
      <c r="DK207" s="320"/>
      <c r="DL207" s="320"/>
      <c r="DM207" s="320"/>
      <c r="DN207" s="320"/>
      <c r="DO207" s="320"/>
      <c r="DP207" s="320"/>
      <c r="DQ207" s="320"/>
      <c r="DR207" s="320"/>
      <c r="DS207" s="320"/>
      <c r="DT207" s="320"/>
      <c r="DU207" s="320"/>
      <c r="DV207" s="320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</row>
    <row r="208">
      <c r="A208" s="170"/>
      <c r="B208" s="170"/>
      <c r="C208" s="170"/>
      <c r="D208" s="170"/>
      <c r="E208" s="171"/>
      <c r="F208" s="320"/>
      <c r="G208" s="320"/>
      <c r="H208" s="320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20"/>
      <c r="X208" s="320"/>
      <c r="Y208" s="320"/>
      <c r="Z208" s="320"/>
      <c r="AA208" s="320"/>
      <c r="AB208" s="320"/>
      <c r="AC208" s="320"/>
      <c r="AD208" s="320"/>
      <c r="AE208" s="320"/>
      <c r="AF208" s="320"/>
      <c r="AG208" s="320"/>
      <c r="AH208" s="320"/>
      <c r="AI208" s="320"/>
      <c r="AJ208" s="320"/>
      <c r="AK208" s="320"/>
      <c r="AL208" s="320"/>
      <c r="AM208" s="320"/>
      <c r="AN208" s="320"/>
      <c r="AO208" s="320"/>
      <c r="AP208" s="320"/>
      <c r="AQ208" s="320"/>
      <c r="AR208" s="320"/>
      <c r="AS208" s="320"/>
      <c r="AT208" s="320"/>
      <c r="AU208" s="320"/>
      <c r="AV208" s="320"/>
      <c r="AW208" s="320"/>
      <c r="AX208" s="320"/>
      <c r="AY208" s="320"/>
      <c r="AZ208" s="320"/>
      <c r="BA208" s="320"/>
      <c r="BB208" s="320"/>
      <c r="BC208" s="320"/>
      <c r="BD208" s="320"/>
      <c r="BE208" s="320"/>
      <c r="BF208" s="320"/>
      <c r="BG208" s="320"/>
      <c r="BH208" s="320"/>
      <c r="BI208" s="320"/>
      <c r="BJ208" s="320"/>
      <c r="BK208" s="320"/>
      <c r="BL208" s="320"/>
      <c r="BM208" s="320"/>
      <c r="BN208" s="320"/>
      <c r="BO208" s="320"/>
      <c r="BP208" s="320"/>
      <c r="BQ208" s="320"/>
      <c r="BR208" s="320"/>
      <c r="BS208" s="320"/>
      <c r="BT208" s="320"/>
      <c r="BU208" s="320"/>
      <c r="BV208" s="320"/>
      <c r="BW208" s="320"/>
      <c r="BX208" s="320"/>
      <c r="BY208" s="320"/>
      <c r="BZ208" s="320"/>
      <c r="CA208" s="320"/>
      <c r="CB208" s="320"/>
      <c r="CC208" s="320"/>
      <c r="CD208" s="320"/>
      <c r="CE208" s="320"/>
      <c r="CF208" s="320"/>
      <c r="CG208" s="320"/>
      <c r="CH208" s="320"/>
      <c r="CI208" s="320"/>
      <c r="CJ208" s="320"/>
      <c r="CK208" s="320"/>
      <c r="CL208" s="320"/>
      <c r="CM208" s="320"/>
      <c r="CN208" s="320"/>
      <c r="CO208" s="320"/>
      <c r="CP208" s="320"/>
      <c r="CQ208" s="320"/>
      <c r="CR208" s="320"/>
      <c r="CS208" s="320"/>
      <c r="CT208" s="320"/>
      <c r="CU208" s="320"/>
      <c r="CV208" s="320"/>
      <c r="CW208" s="320"/>
      <c r="CX208" s="320"/>
      <c r="CY208" s="320"/>
      <c r="CZ208" s="320"/>
      <c r="DA208" s="320"/>
      <c r="DB208" s="320"/>
      <c r="DC208" s="320"/>
      <c r="DD208" s="320"/>
      <c r="DE208" s="320"/>
      <c r="DF208" s="320"/>
      <c r="DG208" s="320"/>
      <c r="DH208" s="320"/>
      <c r="DI208" s="320"/>
      <c r="DJ208" s="320"/>
      <c r="DK208" s="320"/>
      <c r="DL208" s="320"/>
      <c r="DM208" s="320"/>
      <c r="DN208" s="320"/>
      <c r="DO208" s="320"/>
      <c r="DP208" s="320"/>
      <c r="DQ208" s="320"/>
      <c r="DR208" s="320"/>
      <c r="DS208" s="320"/>
      <c r="DT208" s="320"/>
      <c r="DU208" s="320"/>
      <c r="DV208" s="320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</row>
    <row r="209">
      <c r="A209" s="170"/>
      <c r="B209" s="170"/>
      <c r="C209" s="170"/>
      <c r="D209" s="170"/>
      <c r="E209" s="171"/>
      <c r="F209" s="320"/>
      <c r="G209" s="320"/>
      <c r="H209" s="320"/>
      <c r="I209" s="320"/>
      <c r="J209" s="320"/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20"/>
      <c r="X209" s="320"/>
      <c r="Y209" s="320"/>
      <c r="Z209" s="320"/>
      <c r="AA209" s="320"/>
      <c r="AB209" s="320"/>
      <c r="AC209" s="320"/>
      <c r="AD209" s="320"/>
      <c r="AE209" s="320"/>
      <c r="AF209" s="320"/>
      <c r="AG209" s="320"/>
      <c r="AH209" s="320"/>
      <c r="AI209" s="320"/>
      <c r="AJ209" s="320"/>
      <c r="AK209" s="320"/>
      <c r="AL209" s="320"/>
      <c r="AM209" s="320"/>
      <c r="AN209" s="320"/>
      <c r="AO209" s="320"/>
      <c r="AP209" s="320"/>
      <c r="AQ209" s="320"/>
      <c r="AR209" s="320"/>
      <c r="AS209" s="320"/>
      <c r="AT209" s="320"/>
      <c r="AU209" s="320"/>
      <c r="AV209" s="320"/>
      <c r="AW209" s="320"/>
      <c r="AX209" s="320"/>
      <c r="AY209" s="320"/>
      <c r="AZ209" s="320"/>
      <c r="BA209" s="320"/>
      <c r="BB209" s="320"/>
      <c r="BC209" s="320"/>
      <c r="BD209" s="320"/>
      <c r="BE209" s="320"/>
      <c r="BF209" s="320"/>
      <c r="BG209" s="320"/>
      <c r="BH209" s="320"/>
      <c r="BI209" s="320"/>
      <c r="BJ209" s="320"/>
      <c r="BK209" s="320"/>
      <c r="BL209" s="320"/>
      <c r="BM209" s="320"/>
      <c r="BN209" s="320"/>
      <c r="BO209" s="320"/>
      <c r="BP209" s="320"/>
      <c r="BQ209" s="320"/>
      <c r="BR209" s="320"/>
      <c r="BS209" s="320"/>
      <c r="BT209" s="320"/>
      <c r="BU209" s="320"/>
      <c r="BV209" s="320"/>
      <c r="BW209" s="320"/>
      <c r="BX209" s="320"/>
      <c r="BY209" s="320"/>
      <c r="BZ209" s="320"/>
      <c r="CA209" s="320"/>
      <c r="CB209" s="320"/>
      <c r="CC209" s="320"/>
      <c r="CD209" s="320"/>
      <c r="CE209" s="320"/>
      <c r="CF209" s="320"/>
      <c r="CG209" s="320"/>
      <c r="CH209" s="320"/>
      <c r="CI209" s="320"/>
      <c r="CJ209" s="320"/>
      <c r="CK209" s="320"/>
      <c r="CL209" s="320"/>
      <c r="CM209" s="320"/>
      <c r="CN209" s="320"/>
      <c r="CO209" s="320"/>
      <c r="CP209" s="320"/>
      <c r="CQ209" s="320"/>
      <c r="CR209" s="320"/>
      <c r="CS209" s="320"/>
      <c r="CT209" s="320"/>
      <c r="CU209" s="320"/>
      <c r="CV209" s="320"/>
      <c r="CW209" s="320"/>
      <c r="CX209" s="320"/>
      <c r="CY209" s="320"/>
      <c r="CZ209" s="320"/>
      <c r="DA209" s="320"/>
      <c r="DB209" s="320"/>
      <c r="DC209" s="320"/>
      <c r="DD209" s="320"/>
      <c r="DE209" s="320"/>
      <c r="DF209" s="320"/>
      <c r="DG209" s="320"/>
      <c r="DH209" s="320"/>
      <c r="DI209" s="320"/>
      <c r="DJ209" s="320"/>
      <c r="DK209" s="320"/>
      <c r="DL209" s="320"/>
      <c r="DM209" s="320"/>
      <c r="DN209" s="320"/>
      <c r="DO209" s="320"/>
      <c r="DP209" s="320"/>
      <c r="DQ209" s="320"/>
      <c r="DR209" s="320"/>
      <c r="DS209" s="320"/>
      <c r="DT209" s="320"/>
      <c r="DU209" s="320"/>
      <c r="DV209" s="320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</row>
    <row r="210">
      <c r="A210" s="170"/>
      <c r="B210" s="170"/>
      <c r="C210" s="170"/>
      <c r="D210" s="170"/>
      <c r="E210" s="171"/>
      <c r="F210" s="320"/>
      <c r="G210" s="320"/>
      <c r="H210" s="320"/>
      <c r="I210" s="320"/>
      <c r="J210" s="320"/>
      <c r="K210" s="320"/>
      <c r="L210" s="320"/>
      <c r="M210" s="320"/>
      <c r="N210" s="320"/>
      <c r="O210" s="320"/>
      <c r="P210" s="320"/>
      <c r="Q210" s="320"/>
      <c r="R210" s="320"/>
      <c r="S210" s="320"/>
      <c r="T210" s="320"/>
      <c r="U210" s="320"/>
      <c r="V210" s="320"/>
      <c r="W210" s="320"/>
      <c r="X210" s="320"/>
      <c r="Y210" s="320"/>
      <c r="Z210" s="320"/>
      <c r="AA210" s="320"/>
      <c r="AB210" s="320"/>
      <c r="AC210" s="320"/>
      <c r="AD210" s="320"/>
      <c r="AE210" s="320"/>
      <c r="AF210" s="320"/>
      <c r="AG210" s="320"/>
      <c r="AH210" s="320"/>
      <c r="AI210" s="320"/>
      <c r="AJ210" s="320"/>
      <c r="AK210" s="320"/>
      <c r="AL210" s="320"/>
      <c r="AM210" s="320"/>
      <c r="AN210" s="320"/>
      <c r="AO210" s="320"/>
      <c r="AP210" s="320"/>
      <c r="AQ210" s="320"/>
      <c r="AR210" s="320"/>
      <c r="AS210" s="320"/>
      <c r="AT210" s="320"/>
      <c r="AU210" s="320"/>
      <c r="AV210" s="320"/>
      <c r="AW210" s="320"/>
      <c r="AX210" s="320"/>
      <c r="AY210" s="320"/>
      <c r="AZ210" s="320"/>
      <c r="BA210" s="320"/>
      <c r="BB210" s="320"/>
      <c r="BC210" s="320"/>
      <c r="BD210" s="320"/>
      <c r="BE210" s="320"/>
      <c r="BF210" s="320"/>
      <c r="BG210" s="320"/>
      <c r="BH210" s="320"/>
      <c r="BI210" s="320"/>
      <c r="BJ210" s="320"/>
      <c r="BK210" s="320"/>
      <c r="BL210" s="320"/>
      <c r="BM210" s="320"/>
      <c r="BN210" s="320"/>
      <c r="BO210" s="320"/>
      <c r="BP210" s="320"/>
      <c r="BQ210" s="320"/>
      <c r="BR210" s="320"/>
      <c r="BS210" s="320"/>
      <c r="BT210" s="320"/>
      <c r="BU210" s="320"/>
      <c r="BV210" s="320"/>
      <c r="BW210" s="320"/>
      <c r="BX210" s="320"/>
      <c r="BY210" s="320"/>
      <c r="BZ210" s="320"/>
      <c r="CA210" s="320"/>
      <c r="CB210" s="320"/>
      <c r="CC210" s="320"/>
      <c r="CD210" s="320"/>
      <c r="CE210" s="320"/>
      <c r="CF210" s="320"/>
      <c r="CG210" s="320"/>
      <c r="CH210" s="320"/>
      <c r="CI210" s="320"/>
      <c r="CJ210" s="320"/>
      <c r="CK210" s="320"/>
      <c r="CL210" s="320"/>
      <c r="CM210" s="320"/>
      <c r="CN210" s="320"/>
      <c r="CO210" s="320"/>
      <c r="CP210" s="320"/>
      <c r="CQ210" s="320"/>
      <c r="CR210" s="320"/>
      <c r="CS210" s="320"/>
      <c r="CT210" s="320"/>
      <c r="CU210" s="320"/>
      <c r="CV210" s="320"/>
      <c r="CW210" s="320"/>
      <c r="CX210" s="320"/>
      <c r="CY210" s="320"/>
      <c r="CZ210" s="320"/>
      <c r="DA210" s="320"/>
      <c r="DB210" s="320"/>
      <c r="DC210" s="320"/>
      <c r="DD210" s="320"/>
      <c r="DE210" s="320"/>
      <c r="DF210" s="320"/>
      <c r="DG210" s="320"/>
      <c r="DH210" s="320"/>
      <c r="DI210" s="320"/>
      <c r="DJ210" s="320"/>
      <c r="DK210" s="320"/>
      <c r="DL210" s="320"/>
      <c r="DM210" s="320"/>
      <c r="DN210" s="320"/>
      <c r="DO210" s="320"/>
      <c r="DP210" s="320"/>
      <c r="DQ210" s="320"/>
      <c r="DR210" s="320"/>
      <c r="DS210" s="320"/>
      <c r="DT210" s="320"/>
      <c r="DU210" s="320"/>
      <c r="DV210" s="320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</row>
    <row r="211">
      <c r="A211" s="170"/>
      <c r="B211" s="170"/>
      <c r="C211" s="170"/>
      <c r="D211" s="170"/>
      <c r="E211" s="171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20"/>
      <c r="X211" s="320"/>
      <c r="Y211" s="320"/>
      <c r="Z211" s="320"/>
      <c r="AA211" s="320"/>
      <c r="AB211" s="320"/>
      <c r="AC211" s="320"/>
      <c r="AD211" s="320"/>
      <c r="AE211" s="320"/>
      <c r="AF211" s="320"/>
      <c r="AG211" s="320"/>
      <c r="AH211" s="320"/>
      <c r="AI211" s="320"/>
      <c r="AJ211" s="320"/>
      <c r="AK211" s="320"/>
      <c r="AL211" s="320"/>
      <c r="AM211" s="320"/>
      <c r="AN211" s="320"/>
      <c r="AO211" s="320"/>
      <c r="AP211" s="320"/>
      <c r="AQ211" s="320"/>
      <c r="AR211" s="320"/>
      <c r="AS211" s="320"/>
      <c r="AT211" s="320"/>
      <c r="AU211" s="320"/>
      <c r="AV211" s="320"/>
      <c r="AW211" s="320"/>
      <c r="AX211" s="320"/>
      <c r="AY211" s="320"/>
      <c r="AZ211" s="320"/>
      <c r="BA211" s="320"/>
      <c r="BB211" s="320"/>
      <c r="BC211" s="320"/>
      <c r="BD211" s="320"/>
      <c r="BE211" s="320"/>
      <c r="BF211" s="320"/>
      <c r="BG211" s="320"/>
      <c r="BH211" s="320"/>
      <c r="BI211" s="320"/>
      <c r="BJ211" s="320"/>
      <c r="BK211" s="320"/>
      <c r="BL211" s="320"/>
      <c r="BM211" s="320"/>
      <c r="BN211" s="320"/>
      <c r="BO211" s="320"/>
      <c r="BP211" s="320"/>
      <c r="BQ211" s="320"/>
      <c r="BR211" s="320"/>
      <c r="BS211" s="320"/>
      <c r="BT211" s="320"/>
      <c r="BU211" s="320"/>
      <c r="BV211" s="320"/>
      <c r="BW211" s="320"/>
      <c r="BX211" s="320"/>
      <c r="BY211" s="320"/>
      <c r="BZ211" s="320"/>
      <c r="CA211" s="320"/>
      <c r="CB211" s="320"/>
      <c r="CC211" s="320"/>
      <c r="CD211" s="320"/>
      <c r="CE211" s="320"/>
      <c r="CF211" s="320"/>
      <c r="CG211" s="320"/>
      <c r="CH211" s="320"/>
      <c r="CI211" s="320"/>
      <c r="CJ211" s="320"/>
      <c r="CK211" s="320"/>
      <c r="CL211" s="320"/>
      <c r="CM211" s="320"/>
      <c r="CN211" s="320"/>
      <c r="CO211" s="320"/>
      <c r="CP211" s="320"/>
      <c r="CQ211" s="320"/>
      <c r="CR211" s="320"/>
      <c r="CS211" s="320"/>
      <c r="CT211" s="320"/>
      <c r="CU211" s="320"/>
      <c r="CV211" s="320"/>
      <c r="CW211" s="320"/>
      <c r="CX211" s="320"/>
      <c r="CY211" s="320"/>
      <c r="CZ211" s="320"/>
      <c r="DA211" s="320"/>
      <c r="DB211" s="320"/>
      <c r="DC211" s="320"/>
      <c r="DD211" s="320"/>
      <c r="DE211" s="320"/>
      <c r="DF211" s="320"/>
      <c r="DG211" s="320"/>
      <c r="DH211" s="320"/>
      <c r="DI211" s="320"/>
      <c r="DJ211" s="320"/>
      <c r="DK211" s="320"/>
      <c r="DL211" s="320"/>
      <c r="DM211" s="320"/>
      <c r="DN211" s="320"/>
      <c r="DO211" s="320"/>
      <c r="DP211" s="320"/>
      <c r="DQ211" s="320"/>
      <c r="DR211" s="320"/>
      <c r="DS211" s="320"/>
      <c r="DT211" s="320"/>
      <c r="DU211" s="320"/>
      <c r="DV211" s="320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</row>
    <row r="212">
      <c r="A212" s="170"/>
      <c r="B212" s="170"/>
      <c r="C212" s="170"/>
      <c r="D212" s="170"/>
      <c r="E212" s="171"/>
      <c r="F212" s="320"/>
      <c r="G212" s="320"/>
      <c r="H212" s="320"/>
      <c r="I212" s="320"/>
      <c r="J212" s="320"/>
      <c r="K212" s="320"/>
      <c r="L212" s="320"/>
      <c r="M212" s="320"/>
      <c r="N212" s="320"/>
      <c r="O212" s="320"/>
      <c r="P212" s="320"/>
      <c r="Q212" s="320"/>
      <c r="R212" s="320"/>
      <c r="S212" s="320"/>
      <c r="T212" s="320"/>
      <c r="U212" s="320"/>
      <c r="V212" s="320"/>
      <c r="W212" s="320"/>
      <c r="X212" s="320"/>
      <c r="Y212" s="320"/>
      <c r="Z212" s="320"/>
      <c r="AA212" s="320"/>
      <c r="AB212" s="320"/>
      <c r="AC212" s="320"/>
      <c r="AD212" s="320"/>
      <c r="AE212" s="320"/>
      <c r="AF212" s="320"/>
      <c r="AG212" s="320"/>
      <c r="AH212" s="320"/>
      <c r="AI212" s="320"/>
      <c r="AJ212" s="320"/>
      <c r="AK212" s="320"/>
      <c r="AL212" s="320"/>
      <c r="AM212" s="320"/>
      <c r="AN212" s="320"/>
      <c r="AO212" s="320"/>
      <c r="AP212" s="320"/>
      <c r="AQ212" s="320"/>
      <c r="AR212" s="320"/>
      <c r="AS212" s="320"/>
      <c r="AT212" s="320"/>
      <c r="AU212" s="320"/>
      <c r="AV212" s="320"/>
      <c r="AW212" s="320"/>
      <c r="AX212" s="320"/>
      <c r="AY212" s="320"/>
      <c r="AZ212" s="320"/>
      <c r="BA212" s="320"/>
      <c r="BB212" s="320"/>
      <c r="BC212" s="320"/>
      <c r="BD212" s="320"/>
      <c r="BE212" s="320"/>
      <c r="BF212" s="320"/>
      <c r="BG212" s="320"/>
      <c r="BH212" s="320"/>
      <c r="BI212" s="320"/>
      <c r="BJ212" s="320"/>
      <c r="BK212" s="320"/>
      <c r="BL212" s="320"/>
      <c r="BM212" s="320"/>
      <c r="BN212" s="320"/>
      <c r="BO212" s="320"/>
      <c r="BP212" s="320"/>
      <c r="BQ212" s="320"/>
      <c r="BR212" s="320"/>
      <c r="BS212" s="320"/>
      <c r="BT212" s="320"/>
      <c r="BU212" s="320"/>
      <c r="BV212" s="320"/>
      <c r="BW212" s="320"/>
      <c r="BX212" s="320"/>
      <c r="BY212" s="320"/>
      <c r="BZ212" s="320"/>
      <c r="CA212" s="320"/>
      <c r="CB212" s="320"/>
      <c r="CC212" s="320"/>
      <c r="CD212" s="320"/>
      <c r="CE212" s="320"/>
      <c r="CF212" s="320"/>
      <c r="CG212" s="320"/>
      <c r="CH212" s="320"/>
      <c r="CI212" s="320"/>
      <c r="CJ212" s="320"/>
      <c r="CK212" s="320"/>
      <c r="CL212" s="320"/>
      <c r="CM212" s="320"/>
      <c r="CN212" s="320"/>
      <c r="CO212" s="320"/>
      <c r="CP212" s="320"/>
      <c r="CQ212" s="320"/>
      <c r="CR212" s="320"/>
      <c r="CS212" s="320"/>
      <c r="CT212" s="320"/>
      <c r="CU212" s="320"/>
      <c r="CV212" s="320"/>
      <c r="CW212" s="320"/>
      <c r="CX212" s="320"/>
      <c r="CY212" s="320"/>
      <c r="CZ212" s="320"/>
      <c r="DA212" s="320"/>
      <c r="DB212" s="320"/>
      <c r="DC212" s="320"/>
      <c r="DD212" s="320"/>
      <c r="DE212" s="320"/>
      <c r="DF212" s="320"/>
      <c r="DG212" s="320"/>
      <c r="DH212" s="320"/>
      <c r="DI212" s="320"/>
      <c r="DJ212" s="320"/>
      <c r="DK212" s="320"/>
      <c r="DL212" s="320"/>
      <c r="DM212" s="320"/>
      <c r="DN212" s="320"/>
      <c r="DO212" s="320"/>
      <c r="DP212" s="320"/>
      <c r="DQ212" s="320"/>
      <c r="DR212" s="320"/>
      <c r="DS212" s="320"/>
      <c r="DT212" s="320"/>
      <c r="DU212" s="320"/>
      <c r="DV212" s="320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</row>
    <row r="213">
      <c r="A213" s="170"/>
      <c r="B213" s="170"/>
      <c r="C213" s="170"/>
      <c r="D213" s="170"/>
      <c r="E213" s="171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20"/>
      <c r="X213" s="320"/>
      <c r="Y213" s="320"/>
      <c r="Z213" s="320"/>
      <c r="AA213" s="320"/>
      <c r="AB213" s="320"/>
      <c r="AC213" s="320"/>
      <c r="AD213" s="320"/>
      <c r="AE213" s="320"/>
      <c r="AF213" s="320"/>
      <c r="AG213" s="320"/>
      <c r="AH213" s="320"/>
      <c r="AI213" s="320"/>
      <c r="AJ213" s="320"/>
      <c r="AK213" s="320"/>
      <c r="AL213" s="320"/>
      <c r="AM213" s="320"/>
      <c r="AN213" s="320"/>
      <c r="AO213" s="320"/>
      <c r="AP213" s="320"/>
      <c r="AQ213" s="320"/>
      <c r="AR213" s="320"/>
      <c r="AS213" s="320"/>
      <c r="AT213" s="320"/>
      <c r="AU213" s="320"/>
      <c r="AV213" s="320"/>
      <c r="AW213" s="320"/>
      <c r="AX213" s="320"/>
      <c r="AY213" s="320"/>
      <c r="AZ213" s="320"/>
      <c r="BA213" s="320"/>
      <c r="BB213" s="320"/>
      <c r="BC213" s="320"/>
      <c r="BD213" s="320"/>
      <c r="BE213" s="320"/>
      <c r="BF213" s="320"/>
      <c r="BG213" s="320"/>
      <c r="BH213" s="320"/>
      <c r="BI213" s="320"/>
      <c r="BJ213" s="320"/>
      <c r="BK213" s="320"/>
      <c r="BL213" s="320"/>
      <c r="BM213" s="320"/>
      <c r="BN213" s="320"/>
      <c r="BO213" s="320"/>
      <c r="BP213" s="320"/>
      <c r="BQ213" s="320"/>
      <c r="BR213" s="320"/>
      <c r="BS213" s="320"/>
      <c r="BT213" s="320"/>
      <c r="BU213" s="320"/>
      <c r="BV213" s="320"/>
      <c r="BW213" s="320"/>
      <c r="BX213" s="320"/>
      <c r="BY213" s="320"/>
      <c r="BZ213" s="320"/>
      <c r="CA213" s="320"/>
      <c r="CB213" s="320"/>
      <c r="CC213" s="320"/>
      <c r="CD213" s="320"/>
      <c r="CE213" s="320"/>
      <c r="CF213" s="320"/>
      <c r="CG213" s="320"/>
      <c r="CH213" s="320"/>
      <c r="CI213" s="320"/>
      <c r="CJ213" s="320"/>
      <c r="CK213" s="320"/>
      <c r="CL213" s="320"/>
      <c r="CM213" s="320"/>
      <c r="CN213" s="320"/>
      <c r="CO213" s="320"/>
      <c r="CP213" s="320"/>
      <c r="CQ213" s="320"/>
      <c r="CR213" s="320"/>
      <c r="CS213" s="320"/>
      <c r="CT213" s="320"/>
      <c r="CU213" s="320"/>
      <c r="CV213" s="320"/>
      <c r="CW213" s="320"/>
      <c r="CX213" s="320"/>
      <c r="CY213" s="320"/>
      <c r="CZ213" s="320"/>
      <c r="DA213" s="320"/>
      <c r="DB213" s="320"/>
      <c r="DC213" s="320"/>
      <c r="DD213" s="320"/>
      <c r="DE213" s="320"/>
      <c r="DF213" s="320"/>
      <c r="DG213" s="320"/>
      <c r="DH213" s="320"/>
      <c r="DI213" s="320"/>
      <c r="DJ213" s="320"/>
      <c r="DK213" s="320"/>
      <c r="DL213" s="320"/>
      <c r="DM213" s="320"/>
      <c r="DN213" s="320"/>
      <c r="DO213" s="320"/>
      <c r="DP213" s="320"/>
      <c r="DQ213" s="320"/>
      <c r="DR213" s="320"/>
      <c r="DS213" s="320"/>
      <c r="DT213" s="320"/>
      <c r="DU213" s="320"/>
      <c r="DV213" s="320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</row>
    <row r="214">
      <c r="A214" s="170"/>
      <c r="B214" s="170"/>
      <c r="C214" s="170"/>
      <c r="D214" s="170"/>
      <c r="E214" s="171"/>
      <c r="F214" s="320"/>
      <c r="G214" s="320"/>
      <c r="H214" s="320"/>
      <c r="I214" s="320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0"/>
      <c r="Z214" s="320"/>
      <c r="AA214" s="320"/>
      <c r="AB214" s="320"/>
      <c r="AC214" s="320"/>
      <c r="AD214" s="320"/>
      <c r="AE214" s="320"/>
      <c r="AF214" s="320"/>
      <c r="AG214" s="320"/>
      <c r="AH214" s="320"/>
      <c r="AI214" s="320"/>
      <c r="AJ214" s="320"/>
      <c r="AK214" s="320"/>
      <c r="AL214" s="320"/>
      <c r="AM214" s="320"/>
      <c r="AN214" s="320"/>
      <c r="AO214" s="320"/>
      <c r="AP214" s="320"/>
      <c r="AQ214" s="320"/>
      <c r="AR214" s="320"/>
      <c r="AS214" s="320"/>
      <c r="AT214" s="320"/>
      <c r="AU214" s="320"/>
      <c r="AV214" s="320"/>
      <c r="AW214" s="320"/>
      <c r="AX214" s="320"/>
      <c r="AY214" s="320"/>
      <c r="AZ214" s="320"/>
      <c r="BA214" s="320"/>
      <c r="BB214" s="320"/>
      <c r="BC214" s="320"/>
      <c r="BD214" s="320"/>
      <c r="BE214" s="320"/>
      <c r="BF214" s="320"/>
      <c r="BG214" s="320"/>
      <c r="BH214" s="320"/>
      <c r="BI214" s="320"/>
      <c r="BJ214" s="320"/>
      <c r="BK214" s="320"/>
      <c r="BL214" s="320"/>
      <c r="BM214" s="320"/>
      <c r="BN214" s="320"/>
      <c r="BO214" s="320"/>
      <c r="BP214" s="320"/>
      <c r="BQ214" s="320"/>
      <c r="BR214" s="320"/>
      <c r="BS214" s="320"/>
      <c r="BT214" s="320"/>
      <c r="BU214" s="320"/>
      <c r="BV214" s="320"/>
      <c r="BW214" s="320"/>
      <c r="BX214" s="320"/>
      <c r="BY214" s="320"/>
      <c r="BZ214" s="320"/>
      <c r="CA214" s="320"/>
      <c r="CB214" s="320"/>
      <c r="CC214" s="320"/>
      <c r="CD214" s="320"/>
      <c r="CE214" s="320"/>
      <c r="CF214" s="320"/>
      <c r="CG214" s="320"/>
      <c r="CH214" s="320"/>
      <c r="CI214" s="320"/>
      <c r="CJ214" s="320"/>
      <c r="CK214" s="320"/>
      <c r="CL214" s="320"/>
      <c r="CM214" s="320"/>
      <c r="CN214" s="320"/>
      <c r="CO214" s="320"/>
      <c r="CP214" s="320"/>
      <c r="CQ214" s="320"/>
      <c r="CR214" s="320"/>
      <c r="CS214" s="320"/>
      <c r="CT214" s="320"/>
      <c r="CU214" s="320"/>
      <c r="CV214" s="320"/>
      <c r="CW214" s="320"/>
      <c r="CX214" s="320"/>
      <c r="CY214" s="320"/>
      <c r="CZ214" s="320"/>
      <c r="DA214" s="320"/>
      <c r="DB214" s="320"/>
      <c r="DC214" s="320"/>
      <c r="DD214" s="320"/>
      <c r="DE214" s="320"/>
      <c r="DF214" s="320"/>
      <c r="DG214" s="320"/>
      <c r="DH214" s="320"/>
      <c r="DI214" s="320"/>
      <c r="DJ214" s="320"/>
      <c r="DK214" s="320"/>
      <c r="DL214" s="320"/>
      <c r="DM214" s="320"/>
      <c r="DN214" s="320"/>
      <c r="DO214" s="320"/>
      <c r="DP214" s="320"/>
      <c r="DQ214" s="320"/>
      <c r="DR214" s="320"/>
      <c r="DS214" s="320"/>
      <c r="DT214" s="320"/>
      <c r="DU214" s="320"/>
      <c r="DV214" s="320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</row>
    <row r="215">
      <c r="A215" s="170"/>
      <c r="B215" s="170"/>
      <c r="C215" s="170"/>
      <c r="D215" s="170"/>
      <c r="E215" s="171"/>
      <c r="F215" s="320"/>
      <c r="G215" s="320"/>
      <c r="H215" s="320"/>
      <c r="I215" s="320"/>
      <c r="J215" s="320"/>
      <c r="K215" s="320"/>
      <c r="L215" s="320"/>
      <c r="M215" s="320"/>
      <c r="N215" s="320"/>
      <c r="O215" s="320"/>
      <c r="P215" s="320"/>
      <c r="Q215" s="320"/>
      <c r="R215" s="320"/>
      <c r="S215" s="320"/>
      <c r="T215" s="320"/>
      <c r="U215" s="320"/>
      <c r="V215" s="320"/>
      <c r="W215" s="320"/>
      <c r="X215" s="320"/>
      <c r="Y215" s="320"/>
      <c r="Z215" s="320"/>
      <c r="AA215" s="320"/>
      <c r="AB215" s="320"/>
      <c r="AC215" s="320"/>
      <c r="AD215" s="320"/>
      <c r="AE215" s="320"/>
      <c r="AF215" s="320"/>
      <c r="AG215" s="320"/>
      <c r="AH215" s="320"/>
      <c r="AI215" s="320"/>
      <c r="AJ215" s="320"/>
      <c r="AK215" s="320"/>
      <c r="AL215" s="320"/>
      <c r="AM215" s="320"/>
      <c r="AN215" s="320"/>
      <c r="AO215" s="320"/>
      <c r="AP215" s="320"/>
      <c r="AQ215" s="320"/>
      <c r="AR215" s="320"/>
      <c r="AS215" s="320"/>
      <c r="AT215" s="320"/>
      <c r="AU215" s="320"/>
      <c r="AV215" s="320"/>
      <c r="AW215" s="320"/>
      <c r="AX215" s="320"/>
      <c r="AY215" s="320"/>
      <c r="AZ215" s="320"/>
      <c r="BA215" s="320"/>
      <c r="BB215" s="320"/>
      <c r="BC215" s="320"/>
      <c r="BD215" s="320"/>
      <c r="BE215" s="320"/>
      <c r="BF215" s="320"/>
      <c r="BG215" s="320"/>
      <c r="BH215" s="320"/>
      <c r="BI215" s="320"/>
      <c r="BJ215" s="320"/>
      <c r="BK215" s="320"/>
      <c r="BL215" s="320"/>
      <c r="BM215" s="320"/>
      <c r="BN215" s="320"/>
      <c r="BO215" s="320"/>
      <c r="BP215" s="320"/>
      <c r="BQ215" s="320"/>
      <c r="BR215" s="320"/>
      <c r="BS215" s="320"/>
      <c r="BT215" s="320"/>
      <c r="BU215" s="320"/>
      <c r="BV215" s="320"/>
      <c r="BW215" s="320"/>
      <c r="BX215" s="320"/>
      <c r="BY215" s="320"/>
      <c r="BZ215" s="320"/>
      <c r="CA215" s="320"/>
      <c r="CB215" s="320"/>
      <c r="CC215" s="320"/>
      <c r="CD215" s="320"/>
      <c r="CE215" s="320"/>
      <c r="CF215" s="320"/>
      <c r="CG215" s="320"/>
      <c r="CH215" s="320"/>
      <c r="CI215" s="320"/>
      <c r="CJ215" s="320"/>
      <c r="CK215" s="320"/>
      <c r="CL215" s="320"/>
      <c r="CM215" s="320"/>
      <c r="CN215" s="320"/>
      <c r="CO215" s="320"/>
      <c r="CP215" s="320"/>
      <c r="CQ215" s="320"/>
      <c r="CR215" s="320"/>
      <c r="CS215" s="320"/>
      <c r="CT215" s="320"/>
      <c r="CU215" s="320"/>
      <c r="CV215" s="320"/>
      <c r="CW215" s="320"/>
      <c r="CX215" s="320"/>
      <c r="CY215" s="320"/>
      <c r="CZ215" s="320"/>
      <c r="DA215" s="320"/>
      <c r="DB215" s="320"/>
      <c r="DC215" s="320"/>
      <c r="DD215" s="320"/>
      <c r="DE215" s="320"/>
      <c r="DF215" s="320"/>
      <c r="DG215" s="320"/>
      <c r="DH215" s="320"/>
      <c r="DI215" s="320"/>
      <c r="DJ215" s="320"/>
      <c r="DK215" s="320"/>
      <c r="DL215" s="320"/>
      <c r="DM215" s="320"/>
      <c r="DN215" s="320"/>
      <c r="DO215" s="320"/>
      <c r="DP215" s="320"/>
      <c r="DQ215" s="320"/>
      <c r="DR215" s="320"/>
      <c r="DS215" s="320"/>
      <c r="DT215" s="320"/>
      <c r="DU215" s="320"/>
      <c r="DV215" s="320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</row>
    <row r="216">
      <c r="A216" s="170"/>
      <c r="B216" s="170"/>
      <c r="C216" s="170"/>
      <c r="D216" s="170"/>
      <c r="E216" s="171"/>
      <c r="F216" s="320"/>
      <c r="G216" s="320"/>
      <c r="H216" s="320"/>
      <c r="I216" s="320"/>
      <c r="J216" s="320"/>
      <c r="K216" s="320"/>
      <c r="L216" s="320"/>
      <c r="M216" s="320"/>
      <c r="N216" s="320"/>
      <c r="O216" s="320"/>
      <c r="P216" s="320"/>
      <c r="Q216" s="320"/>
      <c r="R216" s="320"/>
      <c r="S216" s="320"/>
      <c r="T216" s="320"/>
      <c r="U216" s="320"/>
      <c r="V216" s="320"/>
      <c r="W216" s="320"/>
      <c r="X216" s="320"/>
      <c r="Y216" s="320"/>
      <c r="Z216" s="320"/>
      <c r="AA216" s="320"/>
      <c r="AB216" s="320"/>
      <c r="AC216" s="320"/>
      <c r="AD216" s="320"/>
      <c r="AE216" s="320"/>
      <c r="AF216" s="320"/>
      <c r="AG216" s="320"/>
      <c r="AH216" s="320"/>
      <c r="AI216" s="320"/>
      <c r="AJ216" s="320"/>
      <c r="AK216" s="320"/>
      <c r="AL216" s="320"/>
      <c r="AM216" s="320"/>
      <c r="AN216" s="320"/>
      <c r="AO216" s="320"/>
      <c r="AP216" s="320"/>
      <c r="AQ216" s="320"/>
      <c r="AR216" s="320"/>
      <c r="AS216" s="320"/>
      <c r="AT216" s="320"/>
      <c r="AU216" s="320"/>
      <c r="AV216" s="320"/>
      <c r="AW216" s="320"/>
      <c r="AX216" s="320"/>
      <c r="AY216" s="320"/>
      <c r="AZ216" s="320"/>
      <c r="BA216" s="320"/>
      <c r="BB216" s="320"/>
      <c r="BC216" s="320"/>
      <c r="BD216" s="320"/>
      <c r="BE216" s="320"/>
      <c r="BF216" s="320"/>
      <c r="BG216" s="320"/>
      <c r="BH216" s="320"/>
      <c r="BI216" s="320"/>
      <c r="BJ216" s="320"/>
      <c r="BK216" s="320"/>
      <c r="BL216" s="320"/>
      <c r="BM216" s="320"/>
      <c r="BN216" s="320"/>
      <c r="BO216" s="320"/>
      <c r="BP216" s="320"/>
      <c r="BQ216" s="320"/>
      <c r="BR216" s="320"/>
      <c r="BS216" s="320"/>
      <c r="BT216" s="320"/>
      <c r="BU216" s="320"/>
      <c r="BV216" s="320"/>
      <c r="BW216" s="320"/>
      <c r="BX216" s="320"/>
      <c r="BY216" s="320"/>
      <c r="BZ216" s="320"/>
      <c r="CA216" s="320"/>
      <c r="CB216" s="320"/>
      <c r="CC216" s="320"/>
      <c r="CD216" s="320"/>
      <c r="CE216" s="320"/>
      <c r="CF216" s="320"/>
      <c r="CG216" s="320"/>
      <c r="CH216" s="320"/>
      <c r="CI216" s="320"/>
      <c r="CJ216" s="320"/>
      <c r="CK216" s="320"/>
      <c r="CL216" s="320"/>
      <c r="CM216" s="320"/>
      <c r="CN216" s="320"/>
      <c r="CO216" s="320"/>
      <c r="CP216" s="320"/>
      <c r="CQ216" s="320"/>
      <c r="CR216" s="320"/>
      <c r="CS216" s="320"/>
      <c r="CT216" s="320"/>
      <c r="CU216" s="320"/>
      <c r="CV216" s="320"/>
      <c r="CW216" s="320"/>
      <c r="CX216" s="320"/>
      <c r="CY216" s="320"/>
      <c r="CZ216" s="320"/>
      <c r="DA216" s="320"/>
      <c r="DB216" s="320"/>
      <c r="DC216" s="320"/>
      <c r="DD216" s="320"/>
      <c r="DE216" s="320"/>
      <c r="DF216" s="320"/>
      <c r="DG216" s="320"/>
      <c r="DH216" s="320"/>
      <c r="DI216" s="320"/>
      <c r="DJ216" s="320"/>
      <c r="DK216" s="320"/>
      <c r="DL216" s="320"/>
      <c r="DM216" s="320"/>
      <c r="DN216" s="320"/>
      <c r="DO216" s="320"/>
      <c r="DP216" s="320"/>
      <c r="DQ216" s="320"/>
      <c r="DR216" s="320"/>
      <c r="DS216" s="320"/>
      <c r="DT216" s="320"/>
      <c r="DU216" s="320"/>
      <c r="DV216" s="320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</row>
    <row r="217">
      <c r="A217" s="170"/>
      <c r="B217" s="170"/>
      <c r="C217" s="170"/>
      <c r="D217" s="170"/>
      <c r="E217" s="171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0"/>
      <c r="Z217" s="320"/>
      <c r="AA217" s="320"/>
      <c r="AB217" s="320"/>
      <c r="AC217" s="320"/>
      <c r="AD217" s="320"/>
      <c r="AE217" s="320"/>
      <c r="AF217" s="320"/>
      <c r="AG217" s="320"/>
      <c r="AH217" s="320"/>
      <c r="AI217" s="320"/>
      <c r="AJ217" s="320"/>
      <c r="AK217" s="320"/>
      <c r="AL217" s="320"/>
      <c r="AM217" s="320"/>
      <c r="AN217" s="320"/>
      <c r="AO217" s="320"/>
      <c r="AP217" s="320"/>
      <c r="AQ217" s="320"/>
      <c r="AR217" s="320"/>
      <c r="AS217" s="320"/>
      <c r="AT217" s="320"/>
      <c r="AU217" s="320"/>
      <c r="AV217" s="320"/>
      <c r="AW217" s="320"/>
      <c r="AX217" s="320"/>
      <c r="AY217" s="320"/>
      <c r="AZ217" s="320"/>
      <c r="BA217" s="320"/>
      <c r="BB217" s="320"/>
      <c r="BC217" s="320"/>
      <c r="BD217" s="320"/>
      <c r="BE217" s="320"/>
      <c r="BF217" s="320"/>
      <c r="BG217" s="320"/>
      <c r="BH217" s="320"/>
      <c r="BI217" s="320"/>
      <c r="BJ217" s="320"/>
      <c r="BK217" s="320"/>
      <c r="BL217" s="320"/>
      <c r="BM217" s="320"/>
      <c r="BN217" s="320"/>
      <c r="BO217" s="320"/>
      <c r="BP217" s="320"/>
      <c r="BQ217" s="320"/>
      <c r="BR217" s="320"/>
      <c r="BS217" s="320"/>
      <c r="BT217" s="320"/>
      <c r="BU217" s="320"/>
      <c r="BV217" s="320"/>
      <c r="BW217" s="320"/>
      <c r="BX217" s="320"/>
      <c r="BY217" s="320"/>
      <c r="BZ217" s="320"/>
      <c r="CA217" s="320"/>
      <c r="CB217" s="320"/>
      <c r="CC217" s="320"/>
      <c r="CD217" s="320"/>
      <c r="CE217" s="320"/>
      <c r="CF217" s="320"/>
      <c r="CG217" s="320"/>
      <c r="CH217" s="320"/>
      <c r="CI217" s="320"/>
      <c r="CJ217" s="320"/>
      <c r="CK217" s="320"/>
      <c r="CL217" s="320"/>
      <c r="CM217" s="320"/>
      <c r="CN217" s="320"/>
      <c r="CO217" s="320"/>
      <c r="CP217" s="320"/>
      <c r="CQ217" s="320"/>
      <c r="CR217" s="320"/>
      <c r="CS217" s="320"/>
      <c r="CT217" s="320"/>
      <c r="CU217" s="320"/>
      <c r="CV217" s="320"/>
      <c r="CW217" s="320"/>
      <c r="CX217" s="320"/>
      <c r="CY217" s="320"/>
      <c r="CZ217" s="320"/>
      <c r="DA217" s="320"/>
      <c r="DB217" s="320"/>
      <c r="DC217" s="320"/>
      <c r="DD217" s="320"/>
      <c r="DE217" s="320"/>
      <c r="DF217" s="320"/>
      <c r="DG217" s="320"/>
      <c r="DH217" s="320"/>
      <c r="DI217" s="320"/>
      <c r="DJ217" s="320"/>
      <c r="DK217" s="320"/>
      <c r="DL217" s="320"/>
      <c r="DM217" s="320"/>
      <c r="DN217" s="320"/>
      <c r="DO217" s="320"/>
      <c r="DP217" s="320"/>
      <c r="DQ217" s="320"/>
      <c r="DR217" s="320"/>
      <c r="DS217" s="320"/>
      <c r="DT217" s="320"/>
      <c r="DU217" s="320"/>
      <c r="DV217" s="320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</row>
    <row r="218">
      <c r="A218" s="170"/>
      <c r="B218" s="170"/>
      <c r="C218" s="170"/>
      <c r="D218" s="170"/>
      <c r="E218" s="171"/>
      <c r="F218" s="320"/>
      <c r="G218" s="320"/>
      <c r="H218" s="320"/>
      <c r="I218" s="320"/>
      <c r="J218" s="320"/>
      <c r="K218" s="320"/>
      <c r="L218" s="320"/>
      <c r="M218" s="320"/>
      <c r="N218" s="320"/>
      <c r="O218" s="320"/>
      <c r="P218" s="320"/>
      <c r="Q218" s="320"/>
      <c r="R218" s="320"/>
      <c r="S218" s="320"/>
      <c r="T218" s="320"/>
      <c r="U218" s="320"/>
      <c r="V218" s="320"/>
      <c r="W218" s="320"/>
      <c r="X218" s="320"/>
      <c r="Y218" s="320"/>
      <c r="Z218" s="320"/>
      <c r="AA218" s="320"/>
      <c r="AB218" s="320"/>
      <c r="AC218" s="320"/>
      <c r="AD218" s="320"/>
      <c r="AE218" s="320"/>
      <c r="AF218" s="320"/>
      <c r="AG218" s="320"/>
      <c r="AH218" s="320"/>
      <c r="AI218" s="320"/>
      <c r="AJ218" s="320"/>
      <c r="AK218" s="320"/>
      <c r="AL218" s="320"/>
      <c r="AM218" s="320"/>
      <c r="AN218" s="320"/>
      <c r="AO218" s="320"/>
      <c r="AP218" s="320"/>
      <c r="AQ218" s="320"/>
      <c r="AR218" s="320"/>
      <c r="AS218" s="320"/>
      <c r="AT218" s="320"/>
      <c r="AU218" s="320"/>
      <c r="AV218" s="320"/>
      <c r="AW218" s="320"/>
      <c r="AX218" s="320"/>
      <c r="AY218" s="320"/>
      <c r="AZ218" s="320"/>
      <c r="BA218" s="320"/>
      <c r="BB218" s="320"/>
      <c r="BC218" s="320"/>
      <c r="BD218" s="320"/>
      <c r="BE218" s="320"/>
      <c r="BF218" s="320"/>
      <c r="BG218" s="320"/>
      <c r="BH218" s="320"/>
      <c r="BI218" s="320"/>
      <c r="BJ218" s="320"/>
      <c r="BK218" s="320"/>
      <c r="BL218" s="320"/>
      <c r="BM218" s="320"/>
      <c r="BN218" s="320"/>
      <c r="BO218" s="320"/>
      <c r="BP218" s="320"/>
      <c r="BQ218" s="320"/>
      <c r="BR218" s="320"/>
      <c r="BS218" s="320"/>
      <c r="BT218" s="320"/>
      <c r="BU218" s="320"/>
      <c r="BV218" s="320"/>
      <c r="BW218" s="320"/>
      <c r="BX218" s="320"/>
      <c r="BY218" s="320"/>
      <c r="BZ218" s="320"/>
      <c r="CA218" s="320"/>
      <c r="CB218" s="320"/>
      <c r="CC218" s="320"/>
      <c r="CD218" s="320"/>
      <c r="CE218" s="320"/>
      <c r="CF218" s="320"/>
      <c r="CG218" s="320"/>
      <c r="CH218" s="320"/>
      <c r="CI218" s="320"/>
      <c r="CJ218" s="320"/>
      <c r="CK218" s="320"/>
      <c r="CL218" s="320"/>
      <c r="CM218" s="320"/>
      <c r="CN218" s="320"/>
      <c r="CO218" s="320"/>
      <c r="CP218" s="320"/>
      <c r="CQ218" s="320"/>
      <c r="CR218" s="320"/>
      <c r="CS218" s="320"/>
      <c r="CT218" s="320"/>
      <c r="CU218" s="320"/>
      <c r="CV218" s="320"/>
      <c r="CW218" s="320"/>
      <c r="CX218" s="320"/>
      <c r="CY218" s="320"/>
      <c r="CZ218" s="320"/>
      <c r="DA218" s="320"/>
      <c r="DB218" s="320"/>
      <c r="DC218" s="320"/>
      <c r="DD218" s="320"/>
      <c r="DE218" s="320"/>
      <c r="DF218" s="320"/>
      <c r="DG218" s="320"/>
      <c r="DH218" s="320"/>
      <c r="DI218" s="320"/>
      <c r="DJ218" s="320"/>
      <c r="DK218" s="320"/>
      <c r="DL218" s="320"/>
      <c r="DM218" s="320"/>
      <c r="DN218" s="320"/>
      <c r="DO218" s="320"/>
      <c r="DP218" s="320"/>
      <c r="DQ218" s="320"/>
      <c r="DR218" s="320"/>
      <c r="DS218" s="320"/>
      <c r="DT218" s="320"/>
      <c r="DU218" s="320"/>
      <c r="DV218" s="320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</row>
    <row r="219">
      <c r="A219" s="170"/>
      <c r="B219" s="170"/>
      <c r="C219" s="170"/>
      <c r="D219" s="170"/>
      <c r="E219" s="171"/>
      <c r="F219" s="320"/>
      <c r="G219" s="320"/>
      <c r="H219" s="320"/>
      <c r="I219" s="320"/>
      <c r="J219" s="320"/>
      <c r="K219" s="320"/>
      <c r="L219" s="320"/>
      <c r="M219" s="320"/>
      <c r="N219" s="320"/>
      <c r="O219" s="320"/>
      <c r="P219" s="320"/>
      <c r="Q219" s="320"/>
      <c r="R219" s="320"/>
      <c r="S219" s="320"/>
      <c r="T219" s="320"/>
      <c r="U219" s="320"/>
      <c r="V219" s="320"/>
      <c r="W219" s="320"/>
      <c r="X219" s="320"/>
      <c r="Y219" s="320"/>
      <c r="Z219" s="320"/>
      <c r="AA219" s="320"/>
      <c r="AB219" s="320"/>
      <c r="AC219" s="320"/>
      <c r="AD219" s="320"/>
      <c r="AE219" s="320"/>
      <c r="AF219" s="320"/>
      <c r="AG219" s="320"/>
      <c r="AH219" s="320"/>
      <c r="AI219" s="320"/>
      <c r="AJ219" s="320"/>
      <c r="AK219" s="320"/>
      <c r="AL219" s="320"/>
      <c r="AM219" s="320"/>
      <c r="AN219" s="320"/>
      <c r="AO219" s="320"/>
      <c r="AP219" s="320"/>
      <c r="AQ219" s="320"/>
      <c r="AR219" s="320"/>
      <c r="AS219" s="320"/>
      <c r="AT219" s="320"/>
      <c r="AU219" s="320"/>
      <c r="AV219" s="320"/>
      <c r="AW219" s="320"/>
      <c r="AX219" s="320"/>
      <c r="AY219" s="320"/>
      <c r="AZ219" s="320"/>
      <c r="BA219" s="320"/>
      <c r="BB219" s="320"/>
      <c r="BC219" s="320"/>
      <c r="BD219" s="320"/>
      <c r="BE219" s="320"/>
      <c r="BF219" s="320"/>
      <c r="BG219" s="320"/>
      <c r="BH219" s="320"/>
      <c r="BI219" s="320"/>
      <c r="BJ219" s="320"/>
      <c r="BK219" s="320"/>
      <c r="BL219" s="320"/>
      <c r="BM219" s="320"/>
      <c r="BN219" s="320"/>
      <c r="BO219" s="320"/>
      <c r="BP219" s="320"/>
      <c r="BQ219" s="320"/>
      <c r="BR219" s="320"/>
      <c r="BS219" s="320"/>
      <c r="BT219" s="320"/>
      <c r="BU219" s="320"/>
      <c r="BV219" s="320"/>
      <c r="BW219" s="320"/>
      <c r="BX219" s="320"/>
      <c r="BY219" s="320"/>
      <c r="BZ219" s="320"/>
      <c r="CA219" s="320"/>
      <c r="CB219" s="320"/>
      <c r="CC219" s="320"/>
      <c r="CD219" s="320"/>
      <c r="CE219" s="320"/>
      <c r="CF219" s="320"/>
      <c r="CG219" s="320"/>
      <c r="CH219" s="320"/>
      <c r="CI219" s="320"/>
      <c r="CJ219" s="320"/>
      <c r="CK219" s="320"/>
      <c r="CL219" s="320"/>
      <c r="CM219" s="320"/>
      <c r="CN219" s="320"/>
      <c r="CO219" s="320"/>
      <c r="CP219" s="320"/>
      <c r="CQ219" s="320"/>
      <c r="CR219" s="320"/>
      <c r="CS219" s="320"/>
      <c r="CT219" s="320"/>
      <c r="CU219" s="320"/>
      <c r="CV219" s="320"/>
      <c r="CW219" s="320"/>
      <c r="CX219" s="320"/>
      <c r="CY219" s="320"/>
      <c r="CZ219" s="320"/>
      <c r="DA219" s="320"/>
      <c r="DB219" s="320"/>
      <c r="DC219" s="320"/>
      <c r="DD219" s="320"/>
      <c r="DE219" s="320"/>
      <c r="DF219" s="320"/>
      <c r="DG219" s="320"/>
      <c r="DH219" s="320"/>
      <c r="DI219" s="320"/>
      <c r="DJ219" s="320"/>
      <c r="DK219" s="320"/>
      <c r="DL219" s="320"/>
      <c r="DM219" s="320"/>
      <c r="DN219" s="320"/>
      <c r="DO219" s="320"/>
      <c r="DP219" s="320"/>
      <c r="DQ219" s="320"/>
      <c r="DR219" s="320"/>
      <c r="DS219" s="320"/>
      <c r="DT219" s="320"/>
      <c r="DU219" s="320"/>
      <c r="DV219" s="320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</row>
    <row r="220">
      <c r="A220" s="170"/>
      <c r="B220" s="170"/>
      <c r="C220" s="170"/>
      <c r="D220" s="170"/>
      <c r="E220" s="171"/>
      <c r="F220" s="320"/>
      <c r="G220" s="320"/>
      <c r="H220" s="320"/>
      <c r="I220" s="320"/>
      <c r="J220" s="320"/>
      <c r="K220" s="320"/>
      <c r="L220" s="320"/>
      <c r="M220" s="320"/>
      <c r="N220" s="320"/>
      <c r="O220" s="320"/>
      <c r="P220" s="320"/>
      <c r="Q220" s="320"/>
      <c r="R220" s="320"/>
      <c r="S220" s="320"/>
      <c r="T220" s="320"/>
      <c r="U220" s="320"/>
      <c r="V220" s="320"/>
      <c r="W220" s="320"/>
      <c r="X220" s="320"/>
      <c r="Y220" s="320"/>
      <c r="Z220" s="320"/>
      <c r="AA220" s="320"/>
      <c r="AB220" s="320"/>
      <c r="AC220" s="320"/>
      <c r="AD220" s="320"/>
      <c r="AE220" s="320"/>
      <c r="AF220" s="320"/>
      <c r="AG220" s="320"/>
      <c r="AH220" s="320"/>
      <c r="AI220" s="320"/>
      <c r="AJ220" s="320"/>
      <c r="AK220" s="320"/>
      <c r="AL220" s="320"/>
      <c r="AM220" s="320"/>
      <c r="AN220" s="320"/>
      <c r="AO220" s="320"/>
      <c r="AP220" s="320"/>
      <c r="AQ220" s="320"/>
      <c r="AR220" s="320"/>
      <c r="AS220" s="320"/>
      <c r="AT220" s="320"/>
      <c r="AU220" s="320"/>
      <c r="AV220" s="320"/>
      <c r="AW220" s="320"/>
      <c r="AX220" s="320"/>
      <c r="AY220" s="320"/>
      <c r="AZ220" s="320"/>
      <c r="BA220" s="320"/>
      <c r="BB220" s="320"/>
      <c r="BC220" s="320"/>
      <c r="BD220" s="320"/>
      <c r="BE220" s="320"/>
      <c r="BF220" s="320"/>
      <c r="BG220" s="320"/>
      <c r="BH220" s="320"/>
      <c r="BI220" s="320"/>
      <c r="BJ220" s="320"/>
      <c r="BK220" s="320"/>
      <c r="BL220" s="320"/>
      <c r="BM220" s="320"/>
      <c r="BN220" s="320"/>
      <c r="BO220" s="320"/>
      <c r="BP220" s="320"/>
      <c r="BQ220" s="320"/>
      <c r="BR220" s="320"/>
      <c r="BS220" s="320"/>
      <c r="BT220" s="320"/>
      <c r="BU220" s="320"/>
      <c r="BV220" s="320"/>
      <c r="BW220" s="320"/>
      <c r="BX220" s="320"/>
      <c r="BY220" s="320"/>
      <c r="BZ220" s="320"/>
      <c r="CA220" s="320"/>
      <c r="CB220" s="320"/>
      <c r="CC220" s="320"/>
      <c r="CD220" s="320"/>
      <c r="CE220" s="320"/>
      <c r="CF220" s="320"/>
      <c r="CG220" s="320"/>
      <c r="CH220" s="320"/>
      <c r="CI220" s="320"/>
      <c r="CJ220" s="320"/>
      <c r="CK220" s="320"/>
      <c r="CL220" s="320"/>
      <c r="CM220" s="320"/>
      <c r="CN220" s="320"/>
      <c r="CO220" s="320"/>
      <c r="CP220" s="320"/>
      <c r="CQ220" s="320"/>
      <c r="CR220" s="320"/>
      <c r="CS220" s="320"/>
      <c r="CT220" s="320"/>
      <c r="CU220" s="320"/>
      <c r="CV220" s="320"/>
      <c r="CW220" s="320"/>
      <c r="CX220" s="320"/>
      <c r="CY220" s="320"/>
      <c r="CZ220" s="320"/>
      <c r="DA220" s="320"/>
      <c r="DB220" s="320"/>
      <c r="DC220" s="320"/>
      <c r="DD220" s="320"/>
      <c r="DE220" s="320"/>
      <c r="DF220" s="320"/>
      <c r="DG220" s="320"/>
      <c r="DH220" s="320"/>
      <c r="DI220" s="320"/>
      <c r="DJ220" s="320"/>
      <c r="DK220" s="320"/>
      <c r="DL220" s="320"/>
      <c r="DM220" s="320"/>
      <c r="DN220" s="320"/>
      <c r="DO220" s="320"/>
      <c r="DP220" s="320"/>
      <c r="DQ220" s="320"/>
      <c r="DR220" s="320"/>
      <c r="DS220" s="320"/>
      <c r="DT220" s="320"/>
      <c r="DU220" s="320"/>
      <c r="DV220" s="320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</row>
    <row r="221">
      <c r="A221" s="170"/>
      <c r="B221" s="170"/>
      <c r="C221" s="170"/>
      <c r="D221" s="170"/>
      <c r="E221" s="171"/>
      <c r="F221" s="320"/>
      <c r="G221" s="320"/>
      <c r="H221" s="320"/>
      <c r="I221" s="320"/>
      <c r="J221" s="320"/>
      <c r="K221" s="320"/>
      <c r="L221" s="320"/>
      <c r="M221" s="320"/>
      <c r="N221" s="320"/>
      <c r="O221" s="320"/>
      <c r="P221" s="320"/>
      <c r="Q221" s="320"/>
      <c r="R221" s="320"/>
      <c r="S221" s="320"/>
      <c r="T221" s="320"/>
      <c r="U221" s="320"/>
      <c r="V221" s="320"/>
      <c r="W221" s="320"/>
      <c r="X221" s="320"/>
      <c r="Y221" s="320"/>
      <c r="Z221" s="320"/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/>
      <c r="AK221" s="320"/>
      <c r="AL221" s="320"/>
      <c r="AM221" s="320"/>
      <c r="AN221" s="320"/>
      <c r="AO221" s="320"/>
      <c r="AP221" s="320"/>
      <c r="AQ221" s="320"/>
      <c r="AR221" s="320"/>
      <c r="AS221" s="320"/>
      <c r="AT221" s="320"/>
      <c r="AU221" s="320"/>
      <c r="AV221" s="320"/>
      <c r="AW221" s="320"/>
      <c r="AX221" s="320"/>
      <c r="AY221" s="320"/>
      <c r="AZ221" s="320"/>
      <c r="BA221" s="320"/>
      <c r="BB221" s="320"/>
      <c r="BC221" s="320"/>
      <c r="BD221" s="320"/>
      <c r="BE221" s="320"/>
      <c r="BF221" s="320"/>
      <c r="BG221" s="320"/>
      <c r="BH221" s="320"/>
      <c r="BI221" s="320"/>
      <c r="BJ221" s="320"/>
      <c r="BK221" s="320"/>
      <c r="BL221" s="320"/>
      <c r="BM221" s="320"/>
      <c r="BN221" s="320"/>
      <c r="BO221" s="320"/>
      <c r="BP221" s="320"/>
      <c r="BQ221" s="320"/>
      <c r="BR221" s="320"/>
      <c r="BS221" s="320"/>
      <c r="BT221" s="320"/>
      <c r="BU221" s="320"/>
      <c r="BV221" s="320"/>
      <c r="BW221" s="320"/>
      <c r="BX221" s="320"/>
      <c r="BY221" s="320"/>
      <c r="BZ221" s="320"/>
      <c r="CA221" s="320"/>
      <c r="CB221" s="320"/>
      <c r="CC221" s="320"/>
      <c r="CD221" s="320"/>
      <c r="CE221" s="320"/>
      <c r="CF221" s="320"/>
      <c r="CG221" s="320"/>
      <c r="CH221" s="320"/>
      <c r="CI221" s="320"/>
      <c r="CJ221" s="320"/>
      <c r="CK221" s="320"/>
      <c r="CL221" s="320"/>
      <c r="CM221" s="320"/>
      <c r="CN221" s="320"/>
      <c r="CO221" s="320"/>
      <c r="CP221" s="320"/>
      <c r="CQ221" s="320"/>
      <c r="CR221" s="320"/>
      <c r="CS221" s="320"/>
      <c r="CT221" s="320"/>
      <c r="CU221" s="320"/>
      <c r="CV221" s="320"/>
      <c r="CW221" s="320"/>
      <c r="CX221" s="320"/>
      <c r="CY221" s="320"/>
      <c r="CZ221" s="320"/>
      <c r="DA221" s="320"/>
      <c r="DB221" s="320"/>
      <c r="DC221" s="320"/>
      <c r="DD221" s="320"/>
      <c r="DE221" s="320"/>
      <c r="DF221" s="320"/>
      <c r="DG221" s="320"/>
      <c r="DH221" s="320"/>
      <c r="DI221" s="320"/>
      <c r="DJ221" s="320"/>
      <c r="DK221" s="320"/>
      <c r="DL221" s="320"/>
      <c r="DM221" s="320"/>
      <c r="DN221" s="320"/>
      <c r="DO221" s="320"/>
      <c r="DP221" s="320"/>
      <c r="DQ221" s="320"/>
      <c r="DR221" s="320"/>
      <c r="DS221" s="320"/>
      <c r="DT221" s="320"/>
      <c r="DU221" s="320"/>
      <c r="DV221" s="320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</row>
    <row r="222">
      <c r="A222" s="170"/>
      <c r="B222" s="170"/>
      <c r="C222" s="170"/>
      <c r="D222" s="170"/>
      <c r="E222" s="171"/>
      <c r="F222" s="320"/>
      <c r="G222" s="320"/>
      <c r="H222" s="320"/>
      <c r="I222" s="320"/>
      <c r="J222" s="320"/>
      <c r="K222" s="320"/>
      <c r="L222" s="320"/>
      <c r="M222" s="320"/>
      <c r="N222" s="320"/>
      <c r="O222" s="320"/>
      <c r="P222" s="320"/>
      <c r="Q222" s="320"/>
      <c r="R222" s="320"/>
      <c r="S222" s="320"/>
      <c r="T222" s="320"/>
      <c r="U222" s="320"/>
      <c r="V222" s="320"/>
      <c r="W222" s="320"/>
      <c r="X222" s="320"/>
      <c r="Y222" s="320"/>
      <c r="Z222" s="320"/>
      <c r="AA222" s="320"/>
      <c r="AB222" s="320"/>
      <c r="AC222" s="320"/>
      <c r="AD222" s="320"/>
      <c r="AE222" s="320"/>
      <c r="AF222" s="320"/>
      <c r="AG222" s="320"/>
      <c r="AH222" s="320"/>
      <c r="AI222" s="320"/>
      <c r="AJ222" s="320"/>
      <c r="AK222" s="320"/>
      <c r="AL222" s="320"/>
      <c r="AM222" s="320"/>
      <c r="AN222" s="320"/>
      <c r="AO222" s="320"/>
      <c r="AP222" s="320"/>
      <c r="AQ222" s="320"/>
      <c r="AR222" s="320"/>
      <c r="AS222" s="320"/>
      <c r="AT222" s="320"/>
      <c r="AU222" s="320"/>
      <c r="AV222" s="320"/>
      <c r="AW222" s="320"/>
      <c r="AX222" s="320"/>
      <c r="AY222" s="320"/>
      <c r="AZ222" s="320"/>
      <c r="BA222" s="320"/>
      <c r="BB222" s="320"/>
      <c r="BC222" s="320"/>
      <c r="BD222" s="320"/>
      <c r="BE222" s="320"/>
      <c r="BF222" s="320"/>
      <c r="BG222" s="320"/>
      <c r="BH222" s="320"/>
      <c r="BI222" s="320"/>
      <c r="BJ222" s="320"/>
      <c r="BK222" s="320"/>
      <c r="BL222" s="320"/>
      <c r="BM222" s="320"/>
      <c r="BN222" s="320"/>
      <c r="BO222" s="320"/>
      <c r="BP222" s="320"/>
      <c r="BQ222" s="320"/>
      <c r="BR222" s="320"/>
      <c r="BS222" s="320"/>
      <c r="BT222" s="320"/>
      <c r="BU222" s="320"/>
      <c r="BV222" s="320"/>
      <c r="BW222" s="320"/>
      <c r="BX222" s="320"/>
      <c r="BY222" s="320"/>
      <c r="BZ222" s="320"/>
      <c r="CA222" s="320"/>
      <c r="CB222" s="320"/>
      <c r="CC222" s="320"/>
      <c r="CD222" s="320"/>
      <c r="CE222" s="320"/>
      <c r="CF222" s="320"/>
      <c r="CG222" s="320"/>
      <c r="CH222" s="320"/>
      <c r="CI222" s="320"/>
      <c r="CJ222" s="320"/>
      <c r="CK222" s="320"/>
      <c r="CL222" s="320"/>
      <c r="CM222" s="320"/>
      <c r="CN222" s="320"/>
      <c r="CO222" s="320"/>
      <c r="CP222" s="320"/>
      <c r="CQ222" s="320"/>
      <c r="CR222" s="320"/>
      <c r="CS222" s="320"/>
      <c r="CT222" s="320"/>
      <c r="CU222" s="320"/>
      <c r="CV222" s="320"/>
      <c r="CW222" s="320"/>
      <c r="CX222" s="320"/>
      <c r="CY222" s="320"/>
      <c r="CZ222" s="320"/>
      <c r="DA222" s="320"/>
      <c r="DB222" s="320"/>
      <c r="DC222" s="320"/>
      <c r="DD222" s="320"/>
      <c r="DE222" s="320"/>
      <c r="DF222" s="320"/>
      <c r="DG222" s="320"/>
      <c r="DH222" s="320"/>
      <c r="DI222" s="320"/>
      <c r="DJ222" s="320"/>
      <c r="DK222" s="320"/>
      <c r="DL222" s="320"/>
      <c r="DM222" s="320"/>
      <c r="DN222" s="320"/>
      <c r="DO222" s="320"/>
      <c r="DP222" s="320"/>
      <c r="DQ222" s="320"/>
      <c r="DR222" s="320"/>
      <c r="DS222" s="320"/>
      <c r="DT222" s="320"/>
      <c r="DU222" s="320"/>
      <c r="DV222" s="320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</row>
    <row r="223">
      <c r="A223" s="170"/>
      <c r="B223" s="170"/>
      <c r="C223" s="170"/>
      <c r="D223" s="170"/>
      <c r="E223" s="171"/>
      <c r="F223" s="320"/>
      <c r="G223" s="320"/>
      <c r="H223" s="320"/>
      <c r="I223" s="320"/>
      <c r="J223" s="320"/>
      <c r="K223" s="320"/>
      <c r="L223" s="320"/>
      <c r="M223" s="320"/>
      <c r="N223" s="320"/>
      <c r="O223" s="320"/>
      <c r="P223" s="320"/>
      <c r="Q223" s="320"/>
      <c r="R223" s="320"/>
      <c r="S223" s="320"/>
      <c r="T223" s="320"/>
      <c r="U223" s="320"/>
      <c r="V223" s="320"/>
      <c r="W223" s="320"/>
      <c r="X223" s="320"/>
      <c r="Y223" s="320"/>
      <c r="Z223" s="320"/>
      <c r="AA223" s="320"/>
      <c r="AB223" s="320"/>
      <c r="AC223" s="320"/>
      <c r="AD223" s="320"/>
      <c r="AE223" s="320"/>
      <c r="AF223" s="320"/>
      <c r="AG223" s="320"/>
      <c r="AH223" s="320"/>
      <c r="AI223" s="320"/>
      <c r="AJ223" s="320"/>
      <c r="AK223" s="320"/>
      <c r="AL223" s="320"/>
      <c r="AM223" s="320"/>
      <c r="AN223" s="320"/>
      <c r="AO223" s="320"/>
      <c r="AP223" s="320"/>
      <c r="AQ223" s="320"/>
      <c r="AR223" s="320"/>
      <c r="AS223" s="320"/>
      <c r="AT223" s="320"/>
      <c r="AU223" s="320"/>
      <c r="AV223" s="320"/>
      <c r="AW223" s="320"/>
      <c r="AX223" s="320"/>
      <c r="AY223" s="320"/>
      <c r="AZ223" s="320"/>
      <c r="BA223" s="320"/>
      <c r="BB223" s="320"/>
      <c r="BC223" s="320"/>
      <c r="BD223" s="320"/>
      <c r="BE223" s="320"/>
      <c r="BF223" s="320"/>
      <c r="BG223" s="320"/>
      <c r="BH223" s="320"/>
      <c r="BI223" s="320"/>
      <c r="BJ223" s="320"/>
      <c r="BK223" s="320"/>
      <c r="BL223" s="320"/>
      <c r="BM223" s="320"/>
      <c r="BN223" s="320"/>
      <c r="BO223" s="320"/>
      <c r="BP223" s="320"/>
      <c r="BQ223" s="320"/>
      <c r="BR223" s="320"/>
      <c r="BS223" s="320"/>
      <c r="BT223" s="320"/>
      <c r="BU223" s="320"/>
      <c r="BV223" s="320"/>
      <c r="BW223" s="320"/>
      <c r="BX223" s="320"/>
      <c r="BY223" s="320"/>
      <c r="BZ223" s="320"/>
      <c r="CA223" s="320"/>
      <c r="CB223" s="320"/>
      <c r="CC223" s="320"/>
      <c r="CD223" s="320"/>
      <c r="CE223" s="320"/>
      <c r="CF223" s="320"/>
      <c r="CG223" s="320"/>
      <c r="CH223" s="320"/>
      <c r="CI223" s="320"/>
      <c r="CJ223" s="320"/>
      <c r="CK223" s="320"/>
      <c r="CL223" s="320"/>
      <c r="CM223" s="320"/>
      <c r="CN223" s="320"/>
      <c r="CO223" s="320"/>
      <c r="CP223" s="320"/>
      <c r="CQ223" s="320"/>
      <c r="CR223" s="320"/>
      <c r="CS223" s="320"/>
      <c r="CT223" s="320"/>
      <c r="CU223" s="320"/>
      <c r="CV223" s="320"/>
      <c r="CW223" s="320"/>
      <c r="CX223" s="320"/>
      <c r="CY223" s="320"/>
      <c r="CZ223" s="320"/>
      <c r="DA223" s="320"/>
      <c r="DB223" s="320"/>
      <c r="DC223" s="320"/>
      <c r="DD223" s="320"/>
      <c r="DE223" s="320"/>
      <c r="DF223" s="320"/>
      <c r="DG223" s="320"/>
      <c r="DH223" s="320"/>
      <c r="DI223" s="320"/>
      <c r="DJ223" s="320"/>
      <c r="DK223" s="320"/>
      <c r="DL223" s="320"/>
      <c r="DM223" s="320"/>
      <c r="DN223" s="320"/>
      <c r="DO223" s="320"/>
      <c r="DP223" s="320"/>
      <c r="DQ223" s="320"/>
      <c r="DR223" s="320"/>
      <c r="DS223" s="320"/>
      <c r="DT223" s="320"/>
      <c r="DU223" s="320"/>
      <c r="DV223" s="320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</row>
    <row r="224">
      <c r="A224" s="170"/>
      <c r="B224" s="170"/>
      <c r="C224" s="170"/>
      <c r="D224" s="170"/>
      <c r="E224" s="171"/>
      <c r="F224" s="320"/>
      <c r="G224" s="320"/>
      <c r="H224" s="320"/>
      <c r="I224" s="320"/>
      <c r="J224" s="320"/>
      <c r="K224" s="320"/>
      <c r="L224" s="320"/>
      <c r="M224" s="320"/>
      <c r="N224" s="320"/>
      <c r="O224" s="320"/>
      <c r="P224" s="320"/>
      <c r="Q224" s="320"/>
      <c r="R224" s="320"/>
      <c r="S224" s="320"/>
      <c r="T224" s="320"/>
      <c r="U224" s="320"/>
      <c r="V224" s="320"/>
      <c r="W224" s="320"/>
      <c r="X224" s="320"/>
      <c r="Y224" s="320"/>
      <c r="Z224" s="320"/>
      <c r="AA224" s="320"/>
      <c r="AB224" s="320"/>
      <c r="AC224" s="320"/>
      <c r="AD224" s="320"/>
      <c r="AE224" s="320"/>
      <c r="AF224" s="320"/>
      <c r="AG224" s="320"/>
      <c r="AH224" s="320"/>
      <c r="AI224" s="320"/>
      <c r="AJ224" s="320"/>
      <c r="AK224" s="320"/>
      <c r="AL224" s="320"/>
      <c r="AM224" s="320"/>
      <c r="AN224" s="320"/>
      <c r="AO224" s="320"/>
      <c r="AP224" s="320"/>
      <c r="AQ224" s="320"/>
      <c r="AR224" s="320"/>
      <c r="AS224" s="320"/>
      <c r="AT224" s="320"/>
      <c r="AU224" s="320"/>
      <c r="AV224" s="320"/>
      <c r="AW224" s="320"/>
      <c r="AX224" s="320"/>
      <c r="AY224" s="320"/>
      <c r="AZ224" s="320"/>
      <c r="BA224" s="320"/>
      <c r="BB224" s="320"/>
      <c r="BC224" s="320"/>
      <c r="BD224" s="320"/>
      <c r="BE224" s="320"/>
      <c r="BF224" s="320"/>
      <c r="BG224" s="320"/>
      <c r="BH224" s="320"/>
      <c r="BI224" s="320"/>
      <c r="BJ224" s="320"/>
      <c r="BK224" s="320"/>
      <c r="BL224" s="320"/>
      <c r="BM224" s="320"/>
      <c r="BN224" s="320"/>
      <c r="BO224" s="320"/>
      <c r="BP224" s="320"/>
      <c r="BQ224" s="320"/>
      <c r="BR224" s="320"/>
      <c r="BS224" s="320"/>
      <c r="BT224" s="320"/>
      <c r="BU224" s="320"/>
      <c r="BV224" s="320"/>
      <c r="BW224" s="320"/>
      <c r="BX224" s="320"/>
      <c r="BY224" s="320"/>
      <c r="BZ224" s="320"/>
      <c r="CA224" s="320"/>
      <c r="CB224" s="320"/>
      <c r="CC224" s="320"/>
      <c r="CD224" s="320"/>
      <c r="CE224" s="320"/>
      <c r="CF224" s="320"/>
      <c r="CG224" s="320"/>
      <c r="CH224" s="320"/>
      <c r="CI224" s="320"/>
      <c r="CJ224" s="320"/>
      <c r="CK224" s="320"/>
      <c r="CL224" s="320"/>
      <c r="CM224" s="320"/>
      <c r="CN224" s="320"/>
      <c r="CO224" s="320"/>
      <c r="CP224" s="320"/>
      <c r="CQ224" s="320"/>
      <c r="CR224" s="320"/>
      <c r="CS224" s="320"/>
      <c r="CT224" s="320"/>
      <c r="CU224" s="320"/>
      <c r="CV224" s="320"/>
      <c r="CW224" s="320"/>
      <c r="CX224" s="320"/>
      <c r="CY224" s="320"/>
      <c r="CZ224" s="320"/>
      <c r="DA224" s="320"/>
      <c r="DB224" s="320"/>
      <c r="DC224" s="320"/>
      <c r="DD224" s="320"/>
      <c r="DE224" s="320"/>
      <c r="DF224" s="320"/>
      <c r="DG224" s="320"/>
      <c r="DH224" s="320"/>
      <c r="DI224" s="320"/>
      <c r="DJ224" s="320"/>
      <c r="DK224" s="320"/>
      <c r="DL224" s="320"/>
      <c r="DM224" s="320"/>
      <c r="DN224" s="320"/>
      <c r="DO224" s="320"/>
      <c r="DP224" s="320"/>
      <c r="DQ224" s="320"/>
      <c r="DR224" s="320"/>
      <c r="DS224" s="320"/>
      <c r="DT224" s="320"/>
      <c r="DU224" s="320"/>
      <c r="DV224" s="320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</row>
    <row r="225">
      <c r="A225" s="170"/>
      <c r="B225" s="170"/>
      <c r="C225" s="170"/>
      <c r="D225" s="170"/>
      <c r="E225" s="171"/>
      <c r="F225" s="320"/>
      <c r="G225" s="320"/>
      <c r="H225" s="320"/>
      <c r="I225" s="320"/>
      <c r="J225" s="320"/>
      <c r="K225" s="320"/>
      <c r="L225" s="320"/>
      <c r="M225" s="320"/>
      <c r="N225" s="320"/>
      <c r="O225" s="320"/>
      <c r="P225" s="320"/>
      <c r="Q225" s="320"/>
      <c r="R225" s="320"/>
      <c r="S225" s="320"/>
      <c r="T225" s="320"/>
      <c r="U225" s="320"/>
      <c r="V225" s="320"/>
      <c r="W225" s="320"/>
      <c r="X225" s="320"/>
      <c r="Y225" s="320"/>
      <c r="Z225" s="320"/>
      <c r="AA225" s="320"/>
      <c r="AB225" s="320"/>
      <c r="AC225" s="320"/>
      <c r="AD225" s="320"/>
      <c r="AE225" s="320"/>
      <c r="AF225" s="320"/>
      <c r="AG225" s="320"/>
      <c r="AH225" s="320"/>
      <c r="AI225" s="320"/>
      <c r="AJ225" s="320"/>
      <c r="AK225" s="320"/>
      <c r="AL225" s="320"/>
      <c r="AM225" s="320"/>
      <c r="AN225" s="320"/>
      <c r="AO225" s="320"/>
      <c r="AP225" s="320"/>
      <c r="AQ225" s="320"/>
      <c r="AR225" s="320"/>
      <c r="AS225" s="320"/>
      <c r="AT225" s="320"/>
      <c r="AU225" s="320"/>
      <c r="AV225" s="320"/>
      <c r="AW225" s="320"/>
      <c r="AX225" s="320"/>
      <c r="AY225" s="320"/>
      <c r="AZ225" s="320"/>
      <c r="BA225" s="320"/>
      <c r="BB225" s="320"/>
      <c r="BC225" s="320"/>
      <c r="BD225" s="320"/>
      <c r="BE225" s="320"/>
      <c r="BF225" s="320"/>
      <c r="BG225" s="320"/>
      <c r="BH225" s="320"/>
      <c r="BI225" s="320"/>
      <c r="BJ225" s="320"/>
      <c r="BK225" s="320"/>
      <c r="BL225" s="320"/>
      <c r="BM225" s="320"/>
      <c r="BN225" s="320"/>
      <c r="BO225" s="320"/>
      <c r="BP225" s="320"/>
      <c r="BQ225" s="320"/>
      <c r="BR225" s="320"/>
      <c r="BS225" s="320"/>
      <c r="BT225" s="320"/>
      <c r="BU225" s="320"/>
      <c r="BV225" s="320"/>
      <c r="BW225" s="320"/>
      <c r="BX225" s="320"/>
      <c r="BY225" s="320"/>
      <c r="BZ225" s="320"/>
      <c r="CA225" s="320"/>
      <c r="CB225" s="320"/>
      <c r="CC225" s="320"/>
      <c r="CD225" s="320"/>
      <c r="CE225" s="320"/>
      <c r="CF225" s="320"/>
      <c r="CG225" s="320"/>
      <c r="CH225" s="320"/>
      <c r="CI225" s="320"/>
      <c r="CJ225" s="320"/>
      <c r="CK225" s="320"/>
      <c r="CL225" s="320"/>
      <c r="CM225" s="320"/>
      <c r="CN225" s="320"/>
      <c r="CO225" s="320"/>
      <c r="CP225" s="320"/>
      <c r="CQ225" s="320"/>
      <c r="CR225" s="320"/>
      <c r="CS225" s="320"/>
      <c r="CT225" s="320"/>
      <c r="CU225" s="320"/>
      <c r="CV225" s="320"/>
      <c r="CW225" s="320"/>
      <c r="CX225" s="320"/>
      <c r="CY225" s="320"/>
      <c r="CZ225" s="320"/>
      <c r="DA225" s="320"/>
      <c r="DB225" s="320"/>
      <c r="DC225" s="320"/>
      <c r="DD225" s="320"/>
      <c r="DE225" s="320"/>
      <c r="DF225" s="320"/>
      <c r="DG225" s="320"/>
      <c r="DH225" s="320"/>
      <c r="DI225" s="320"/>
      <c r="DJ225" s="320"/>
      <c r="DK225" s="320"/>
      <c r="DL225" s="320"/>
      <c r="DM225" s="320"/>
      <c r="DN225" s="320"/>
      <c r="DO225" s="320"/>
      <c r="DP225" s="320"/>
      <c r="DQ225" s="320"/>
      <c r="DR225" s="320"/>
      <c r="DS225" s="320"/>
      <c r="DT225" s="320"/>
      <c r="DU225" s="320"/>
      <c r="DV225" s="320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</row>
    <row r="226">
      <c r="A226" s="170"/>
      <c r="B226" s="170"/>
      <c r="C226" s="170"/>
      <c r="D226" s="170"/>
      <c r="E226" s="171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20"/>
      <c r="X226" s="320"/>
      <c r="Y226" s="320"/>
      <c r="Z226" s="320"/>
      <c r="AA226" s="320"/>
      <c r="AB226" s="320"/>
      <c r="AC226" s="320"/>
      <c r="AD226" s="320"/>
      <c r="AE226" s="320"/>
      <c r="AF226" s="320"/>
      <c r="AG226" s="320"/>
      <c r="AH226" s="320"/>
      <c r="AI226" s="320"/>
      <c r="AJ226" s="320"/>
      <c r="AK226" s="320"/>
      <c r="AL226" s="320"/>
      <c r="AM226" s="320"/>
      <c r="AN226" s="320"/>
      <c r="AO226" s="320"/>
      <c r="AP226" s="320"/>
      <c r="AQ226" s="320"/>
      <c r="AR226" s="320"/>
      <c r="AS226" s="320"/>
      <c r="AT226" s="320"/>
      <c r="AU226" s="320"/>
      <c r="AV226" s="320"/>
      <c r="AW226" s="320"/>
      <c r="AX226" s="320"/>
      <c r="AY226" s="320"/>
      <c r="AZ226" s="320"/>
      <c r="BA226" s="320"/>
      <c r="BB226" s="320"/>
      <c r="BC226" s="320"/>
      <c r="BD226" s="320"/>
      <c r="BE226" s="320"/>
      <c r="BF226" s="320"/>
      <c r="BG226" s="320"/>
      <c r="BH226" s="320"/>
      <c r="BI226" s="320"/>
      <c r="BJ226" s="320"/>
      <c r="BK226" s="320"/>
      <c r="BL226" s="320"/>
      <c r="BM226" s="320"/>
      <c r="BN226" s="320"/>
      <c r="BO226" s="320"/>
      <c r="BP226" s="320"/>
      <c r="BQ226" s="320"/>
      <c r="BR226" s="320"/>
      <c r="BS226" s="320"/>
      <c r="BT226" s="320"/>
      <c r="BU226" s="320"/>
      <c r="BV226" s="320"/>
      <c r="BW226" s="320"/>
      <c r="BX226" s="320"/>
      <c r="BY226" s="320"/>
      <c r="BZ226" s="320"/>
      <c r="CA226" s="320"/>
      <c r="CB226" s="320"/>
      <c r="CC226" s="320"/>
      <c r="CD226" s="320"/>
      <c r="CE226" s="320"/>
      <c r="CF226" s="320"/>
      <c r="CG226" s="320"/>
      <c r="CH226" s="320"/>
      <c r="CI226" s="320"/>
      <c r="CJ226" s="320"/>
      <c r="CK226" s="320"/>
      <c r="CL226" s="320"/>
      <c r="CM226" s="320"/>
      <c r="CN226" s="320"/>
      <c r="CO226" s="320"/>
      <c r="CP226" s="320"/>
      <c r="CQ226" s="320"/>
      <c r="CR226" s="320"/>
      <c r="CS226" s="320"/>
      <c r="CT226" s="320"/>
      <c r="CU226" s="320"/>
      <c r="CV226" s="320"/>
      <c r="CW226" s="320"/>
      <c r="CX226" s="320"/>
      <c r="CY226" s="320"/>
      <c r="CZ226" s="320"/>
      <c r="DA226" s="320"/>
      <c r="DB226" s="320"/>
      <c r="DC226" s="320"/>
      <c r="DD226" s="320"/>
      <c r="DE226" s="320"/>
      <c r="DF226" s="320"/>
      <c r="DG226" s="320"/>
      <c r="DH226" s="320"/>
      <c r="DI226" s="320"/>
      <c r="DJ226" s="320"/>
      <c r="DK226" s="320"/>
      <c r="DL226" s="320"/>
      <c r="DM226" s="320"/>
      <c r="DN226" s="320"/>
      <c r="DO226" s="320"/>
      <c r="DP226" s="320"/>
      <c r="DQ226" s="320"/>
      <c r="DR226" s="320"/>
      <c r="DS226" s="320"/>
      <c r="DT226" s="320"/>
      <c r="DU226" s="320"/>
      <c r="DV226" s="320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</row>
    <row r="227">
      <c r="A227" s="170"/>
      <c r="B227" s="170"/>
      <c r="C227" s="170"/>
      <c r="D227" s="170"/>
      <c r="E227" s="171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320"/>
      <c r="Z227" s="320"/>
      <c r="AA227" s="320"/>
      <c r="AB227" s="320"/>
      <c r="AC227" s="320"/>
      <c r="AD227" s="320"/>
      <c r="AE227" s="320"/>
      <c r="AF227" s="320"/>
      <c r="AG227" s="320"/>
      <c r="AH227" s="320"/>
      <c r="AI227" s="320"/>
      <c r="AJ227" s="320"/>
      <c r="AK227" s="320"/>
      <c r="AL227" s="320"/>
      <c r="AM227" s="320"/>
      <c r="AN227" s="320"/>
      <c r="AO227" s="320"/>
      <c r="AP227" s="320"/>
      <c r="AQ227" s="320"/>
      <c r="AR227" s="320"/>
      <c r="AS227" s="320"/>
      <c r="AT227" s="320"/>
      <c r="AU227" s="320"/>
      <c r="AV227" s="320"/>
      <c r="AW227" s="320"/>
      <c r="AX227" s="320"/>
      <c r="AY227" s="320"/>
      <c r="AZ227" s="320"/>
      <c r="BA227" s="320"/>
      <c r="BB227" s="320"/>
      <c r="BC227" s="320"/>
      <c r="BD227" s="320"/>
      <c r="BE227" s="320"/>
      <c r="BF227" s="320"/>
      <c r="BG227" s="320"/>
      <c r="BH227" s="320"/>
      <c r="BI227" s="320"/>
      <c r="BJ227" s="320"/>
      <c r="BK227" s="320"/>
      <c r="BL227" s="320"/>
      <c r="BM227" s="320"/>
      <c r="BN227" s="320"/>
      <c r="BO227" s="320"/>
      <c r="BP227" s="320"/>
      <c r="BQ227" s="320"/>
      <c r="BR227" s="320"/>
      <c r="BS227" s="320"/>
      <c r="BT227" s="320"/>
      <c r="BU227" s="320"/>
      <c r="BV227" s="320"/>
      <c r="BW227" s="320"/>
      <c r="BX227" s="320"/>
      <c r="BY227" s="320"/>
      <c r="BZ227" s="320"/>
      <c r="CA227" s="320"/>
      <c r="CB227" s="320"/>
      <c r="CC227" s="320"/>
      <c r="CD227" s="320"/>
      <c r="CE227" s="320"/>
      <c r="CF227" s="320"/>
      <c r="CG227" s="320"/>
      <c r="CH227" s="320"/>
      <c r="CI227" s="320"/>
      <c r="CJ227" s="320"/>
      <c r="CK227" s="320"/>
      <c r="CL227" s="320"/>
      <c r="CM227" s="320"/>
      <c r="CN227" s="320"/>
      <c r="CO227" s="320"/>
      <c r="CP227" s="320"/>
      <c r="CQ227" s="320"/>
      <c r="CR227" s="320"/>
      <c r="CS227" s="320"/>
      <c r="CT227" s="320"/>
      <c r="CU227" s="320"/>
      <c r="CV227" s="320"/>
      <c r="CW227" s="320"/>
      <c r="CX227" s="320"/>
      <c r="CY227" s="320"/>
      <c r="CZ227" s="320"/>
      <c r="DA227" s="320"/>
      <c r="DB227" s="320"/>
      <c r="DC227" s="320"/>
      <c r="DD227" s="320"/>
      <c r="DE227" s="320"/>
      <c r="DF227" s="320"/>
      <c r="DG227" s="320"/>
      <c r="DH227" s="320"/>
      <c r="DI227" s="320"/>
      <c r="DJ227" s="320"/>
      <c r="DK227" s="320"/>
      <c r="DL227" s="320"/>
      <c r="DM227" s="320"/>
      <c r="DN227" s="320"/>
      <c r="DO227" s="320"/>
      <c r="DP227" s="320"/>
      <c r="DQ227" s="320"/>
      <c r="DR227" s="320"/>
      <c r="DS227" s="320"/>
      <c r="DT227" s="320"/>
      <c r="DU227" s="320"/>
      <c r="DV227" s="320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</row>
    <row r="228">
      <c r="A228" s="170"/>
      <c r="B228" s="170"/>
      <c r="C228" s="170"/>
      <c r="D228" s="170"/>
      <c r="E228" s="171"/>
      <c r="F228" s="320"/>
      <c r="G228" s="320"/>
      <c r="H228" s="320"/>
      <c r="I228" s="320"/>
      <c r="J228" s="320"/>
      <c r="K228" s="320"/>
      <c r="L228" s="320"/>
      <c r="M228" s="320"/>
      <c r="N228" s="320"/>
      <c r="O228" s="320"/>
      <c r="P228" s="320"/>
      <c r="Q228" s="320"/>
      <c r="R228" s="320"/>
      <c r="S228" s="320"/>
      <c r="T228" s="320"/>
      <c r="U228" s="320"/>
      <c r="V228" s="320"/>
      <c r="W228" s="320"/>
      <c r="X228" s="320"/>
      <c r="Y228" s="320"/>
      <c r="Z228" s="320"/>
      <c r="AA228" s="320"/>
      <c r="AB228" s="320"/>
      <c r="AC228" s="320"/>
      <c r="AD228" s="320"/>
      <c r="AE228" s="320"/>
      <c r="AF228" s="320"/>
      <c r="AG228" s="320"/>
      <c r="AH228" s="320"/>
      <c r="AI228" s="320"/>
      <c r="AJ228" s="320"/>
      <c r="AK228" s="320"/>
      <c r="AL228" s="320"/>
      <c r="AM228" s="320"/>
      <c r="AN228" s="320"/>
      <c r="AO228" s="320"/>
      <c r="AP228" s="320"/>
      <c r="AQ228" s="320"/>
      <c r="AR228" s="320"/>
      <c r="AS228" s="320"/>
      <c r="AT228" s="320"/>
      <c r="AU228" s="320"/>
      <c r="AV228" s="320"/>
      <c r="AW228" s="320"/>
      <c r="AX228" s="320"/>
      <c r="AY228" s="320"/>
      <c r="AZ228" s="320"/>
      <c r="BA228" s="320"/>
      <c r="BB228" s="320"/>
      <c r="BC228" s="320"/>
      <c r="BD228" s="320"/>
      <c r="BE228" s="320"/>
      <c r="BF228" s="320"/>
      <c r="BG228" s="320"/>
      <c r="BH228" s="320"/>
      <c r="BI228" s="320"/>
      <c r="BJ228" s="320"/>
      <c r="BK228" s="320"/>
      <c r="BL228" s="320"/>
      <c r="BM228" s="320"/>
      <c r="BN228" s="320"/>
      <c r="BO228" s="320"/>
      <c r="BP228" s="320"/>
      <c r="BQ228" s="320"/>
      <c r="BR228" s="320"/>
      <c r="BS228" s="320"/>
      <c r="BT228" s="320"/>
      <c r="BU228" s="320"/>
      <c r="BV228" s="320"/>
      <c r="BW228" s="320"/>
      <c r="BX228" s="320"/>
      <c r="BY228" s="320"/>
      <c r="BZ228" s="320"/>
      <c r="CA228" s="320"/>
      <c r="CB228" s="320"/>
      <c r="CC228" s="320"/>
      <c r="CD228" s="320"/>
      <c r="CE228" s="320"/>
      <c r="CF228" s="320"/>
      <c r="CG228" s="320"/>
      <c r="CH228" s="320"/>
      <c r="CI228" s="320"/>
      <c r="CJ228" s="320"/>
      <c r="CK228" s="320"/>
      <c r="CL228" s="320"/>
      <c r="CM228" s="320"/>
      <c r="CN228" s="320"/>
      <c r="CO228" s="320"/>
      <c r="CP228" s="320"/>
      <c r="CQ228" s="320"/>
      <c r="CR228" s="320"/>
      <c r="CS228" s="320"/>
      <c r="CT228" s="320"/>
      <c r="CU228" s="320"/>
      <c r="CV228" s="320"/>
      <c r="CW228" s="320"/>
      <c r="CX228" s="320"/>
      <c r="CY228" s="320"/>
      <c r="CZ228" s="320"/>
      <c r="DA228" s="320"/>
      <c r="DB228" s="320"/>
      <c r="DC228" s="320"/>
      <c r="DD228" s="320"/>
      <c r="DE228" s="320"/>
      <c r="DF228" s="320"/>
      <c r="DG228" s="320"/>
      <c r="DH228" s="320"/>
      <c r="DI228" s="320"/>
      <c r="DJ228" s="320"/>
      <c r="DK228" s="320"/>
      <c r="DL228" s="320"/>
      <c r="DM228" s="320"/>
      <c r="DN228" s="320"/>
      <c r="DO228" s="320"/>
      <c r="DP228" s="320"/>
      <c r="DQ228" s="320"/>
      <c r="DR228" s="320"/>
      <c r="DS228" s="320"/>
      <c r="DT228" s="320"/>
      <c r="DU228" s="320"/>
      <c r="DV228" s="320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</row>
    <row r="229">
      <c r="A229" s="170"/>
      <c r="B229" s="170"/>
      <c r="C229" s="170"/>
      <c r="D229" s="170"/>
      <c r="E229" s="171"/>
      <c r="F229" s="320"/>
      <c r="G229" s="320"/>
      <c r="H229" s="320"/>
      <c r="I229" s="320"/>
      <c r="J229" s="320"/>
      <c r="K229" s="320"/>
      <c r="L229" s="320"/>
      <c r="M229" s="320"/>
      <c r="N229" s="320"/>
      <c r="O229" s="320"/>
      <c r="P229" s="320"/>
      <c r="Q229" s="320"/>
      <c r="R229" s="320"/>
      <c r="S229" s="320"/>
      <c r="T229" s="320"/>
      <c r="U229" s="320"/>
      <c r="V229" s="320"/>
      <c r="W229" s="320"/>
      <c r="X229" s="320"/>
      <c r="Y229" s="320"/>
      <c r="Z229" s="320"/>
      <c r="AA229" s="320"/>
      <c r="AB229" s="320"/>
      <c r="AC229" s="320"/>
      <c r="AD229" s="320"/>
      <c r="AE229" s="320"/>
      <c r="AF229" s="320"/>
      <c r="AG229" s="320"/>
      <c r="AH229" s="320"/>
      <c r="AI229" s="320"/>
      <c r="AJ229" s="320"/>
      <c r="AK229" s="320"/>
      <c r="AL229" s="320"/>
      <c r="AM229" s="320"/>
      <c r="AN229" s="320"/>
      <c r="AO229" s="320"/>
      <c r="AP229" s="320"/>
      <c r="AQ229" s="320"/>
      <c r="AR229" s="320"/>
      <c r="AS229" s="320"/>
      <c r="AT229" s="320"/>
      <c r="AU229" s="320"/>
      <c r="AV229" s="320"/>
      <c r="AW229" s="320"/>
      <c r="AX229" s="320"/>
      <c r="AY229" s="320"/>
      <c r="AZ229" s="320"/>
      <c r="BA229" s="320"/>
      <c r="BB229" s="320"/>
      <c r="BC229" s="320"/>
      <c r="BD229" s="320"/>
      <c r="BE229" s="320"/>
      <c r="BF229" s="320"/>
      <c r="BG229" s="320"/>
      <c r="BH229" s="320"/>
      <c r="BI229" s="320"/>
      <c r="BJ229" s="320"/>
      <c r="BK229" s="320"/>
      <c r="BL229" s="320"/>
      <c r="BM229" s="320"/>
      <c r="BN229" s="320"/>
      <c r="BO229" s="320"/>
      <c r="BP229" s="320"/>
      <c r="BQ229" s="320"/>
      <c r="BR229" s="320"/>
      <c r="BS229" s="320"/>
      <c r="BT229" s="320"/>
      <c r="BU229" s="320"/>
      <c r="BV229" s="320"/>
      <c r="BW229" s="320"/>
      <c r="BX229" s="320"/>
      <c r="BY229" s="320"/>
      <c r="BZ229" s="320"/>
      <c r="CA229" s="320"/>
      <c r="CB229" s="320"/>
      <c r="CC229" s="320"/>
      <c r="CD229" s="320"/>
      <c r="CE229" s="320"/>
      <c r="CF229" s="320"/>
      <c r="CG229" s="320"/>
      <c r="CH229" s="320"/>
      <c r="CI229" s="320"/>
      <c r="CJ229" s="320"/>
      <c r="CK229" s="320"/>
      <c r="CL229" s="320"/>
      <c r="CM229" s="320"/>
      <c r="CN229" s="320"/>
      <c r="CO229" s="320"/>
      <c r="CP229" s="320"/>
      <c r="CQ229" s="320"/>
      <c r="CR229" s="320"/>
      <c r="CS229" s="320"/>
      <c r="CT229" s="320"/>
      <c r="CU229" s="320"/>
      <c r="CV229" s="320"/>
      <c r="CW229" s="320"/>
      <c r="CX229" s="320"/>
      <c r="CY229" s="320"/>
      <c r="CZ229" s="320"/>
      <c r="DA229" s="320"/>
      <c r="DB229" s="320"/>
      <c r="DC229" s="320"/>
      <c r="DD229" s="320"/>
      <c r="DE229" s="320"/>
      <c r="DF229" s="320"/>
      <c r="DG229" s="320"/>
      <c r="DH229" s="320"/>
      <c r="DI229" s="320"/>
      <c r="DJ229" s="320"/>
      <c r="DK229" s="320"/>
      <c r="DL229" s="320"/>
      <c r="DM229" s="320"/>
      <c r="DN229" s="320"/>
      <c r="DO229" s="320"/>
      <c r="DP229" s="320"/>
      <c r="DQ229" s="320"/>
      <c r="DR229" s="320"/>
      <c r="DS229" s="320"/>
      <c r="DT229" s="320"/>
      <c r="DU229" s="320"/>
      <c r="DV229" s="320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</row>
    <row r="230">
      <c r="A230" s="170"/>
      <c r="B230" s="170"/>
      <c r="C230" s="170"/>
      <c r="D230" s="170"/>
      <c r="E230" s="171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0"/>
      <c r="AA230" s="320"/>
      <c r="AB230" s="320"/>
      <c r="AC230" s="320"/>
      <c r="AD230" s="320"/>
      <c r="AE230" s="320"/>
      <c r="AF230" s="320"/>
      <c r="AG230" s="320"/>
      <c r="AH230" s="320"/>
      <c r="AI230" s="320"/>
      <c r="AJ230" s="320"/>
      <c r="AK230" s="320"/>
      <c r="AL230" s="320"/>
      <c r="AM230" s="320"/>
      <c r="AN230" s="320"/>
      <c r="AO230" s="320"/>
      <c r="AP230" s="320"/>
      <c r="AQ230" s="320"/>
      <c r="AR230" s="320"/>
      <c r="AS230" s="320"/>
      <c r="AT230" s="320"/>
      <c r="AU230" s="320"/>
      <c r="AV230" s="320"/>
      <c r="AW230" s="320"/>
      <c r="AX230" s="320"/>
      <c r="AY230" s="320"/>
      <c r="AZ230" s="320"/>
      <c r="BA230" s="320"/>
      <c r="BB230" s="320"/>
      <c r="BC230" s="320"/>
      <c r="BD230" s="320"/>
      <c r="BE230" s="320"/>
      <c r="BF230" s="320"/>
      <c r="BG230" s="320"/>
      <c r="BH230" s="320"/>
      <c r="BI230" s="320"/>
      <c r="BJ230" s="320"/>
      <c r="BK230" s="320"/>
      <c r="BL230" s="320"/>
      <c r="BM230" s="320"/>
      <c r="BN230" s="320"/>
      <c r="BO230" s="320"/>
      <c r="BP230" s="320"/>
      <c r="BQ230" s="320"/>
      <c r="BR230" s="320"/>
      <c r="BS230" s="320"/>
      <c r="BT230" s="320"/>
      <c r="BU230" s="320"/>
      <c r="BV230" s="320"/>
      <c r="BW230" s="320"/>
      <c r="BX230" s="320"/>
      <c r="BY230" s="320"/>
      <c r="BZ230" s="320"/>
      <c r="CA230" s="320"/>
      <c r="CB230" s="320"/>
      <c r="CC230" s="320"/>
      <c r="CD230" s="320"/>
      <c r="CE230" s="320"/>
      <c r="CF230" s="320"/>
      <c r="CG230" s="320"/>
      <c r="CH230" s="320"/>
      <c r="CI230" s="320"/>
      <c r="CJ230" s="320"/>
      <c r="CK230" s="320"/>
      <c r="CL230" s="320"/>
      <c r="CM230" s="320"/>
      <c r="CN230" s="320"/>
      <c r="CO230" s="320"/>
      <c r="CP230" s="320"/>
      <c r="CQ230" s="320"/>
      <c r="CR230" s="320"/>
      <c r="CS230" s="320"/>
      <c r="CT230" s="320"/>
      <c r="CU230" s="320"/>
      <c r="CV230" s="320"/>
      <c r="CW230" s="320"/>
      <c r="CX230" s="320"/>
      <c r="CY230" s="320"/>
      <c r="CZ230" s="320"/>
      <c r="DA230" s="320"/>
      <c r="DB230" s="320"/>
      <c r="DC230" s="320"/>
      <c r="DD230" s="320"/>
      <c r="DE230" s="320"/>
      <c r="DF230" s="320"/>
      <c r="DG230" s="320"/>
      <c r="DH230" s="320"/>
      <c r="DI230" s="320"/>
      <c r="DJ230" s="320"/>
      <c r="DK230" s="320"/>
      <c r="DL230" s="320"/>
      <c r="DM230" s="320"/>
      <c r="DN230" s="320"/>
      <c r="DO230" s="320"/>
      <c r="DP230" s="320"/>
      <c r="DQ230" s="320"/>
      <c r="DR230" s="320"/>
      <c r="DS230" s="320"/>
      <c r="DT230" s="320"/>
      <c r="DU230" s="320"/>
      <c r="DV230" s="320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</row>
    <row r="231">
      <c r="A231" s="170"/>
      <c r="B231" s="170"/>
      <c r="C231" s="170"/>
      <c r="D231" s="170"/>
      <c r="E231" s="171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  <c r="AA231" s="320"/>
      <c r="AB231" s="320"/>
      <c r="AC231" s="320"/>
      <c r="AD231" s="320"/>
      <c r="AE231" s="320"/>
      <c r="AF231" s="320"/>
      <c r="AG231" s="320"/>
      <c r="AH231" s="320"/>
      <c r="AI231" s="320"/>
      <c r="AJ231" s="320"/>
      <c r="AK231" s="320"/>
      <c r="AL231" s="320"/>
      <c r="AM231" s="320"/>
      <c r="AN231" s="320"/>
      <c r="AO231" s="320"/>
      <c r="AP231" s="320"/>
      <c r="AQ231" s="320"/>
      <c r="AR231" s="320"/>
      <c r="AS231" s="320"/>
      <c r="AT231" s="320"/>
      <c r="AU231" s="320"/>
      <c r="AV231" s="320"/>
      <c r="AW231" s="320"/>
      <c r="AX231" s="320"/>
      <c r="AY231" s="320"/>
      <c r="AZ231" s="320"/>
      <c r="BA231" s="320"/>
      <c r="BB231" s="320"/>
      <c r="BC231" s="320"/>
      <c r="BD231" s="320"/>
      <c r="BE231" s="320"/>
      <c r="BF231" s="320"/>
      <c r="BG231" s="320"/>
      <c r="BH231" s="320"/>
      <c r="BI231" s="320"/>
      <c r="BJ231" s="320"/>
      <c r="BK231" s="320"/>
      <c r="BL231" s="320"/>
      <c r="BM231" s="320"/>
      <c r="BN231" s="320"/>
      <c r="BO231" s="320"/>
      <c r="BP231" s="320"/>
      <c r="BQ231" s="320"/>
      <c r="BR231" s="320"/>
      <c r="BS231" s="320"/>
      <c r="BT231" s="320"/>
      <c r="BU231" s="320"/>
      <c r="BV231" s="320"/>
      <c r="BW231" s="320"/>
      <c r="BX231" s="320"/>
      <c r="BY231" s="320"/>
      <c r="BZ231" s="320"/>
      <c r="CA231" s="320"/>
      <c r="CB231" s="320"/>
      <c r="CC231" s="320"/>
      <c r="CD231" s="320"/>
      <c r="CE231" s="320"/>
      <c r="CF231" s="320"/>
      <c r="CG231" s="320"/>
      <c r="CH231" s="320"/>
      <c r="CI231" s="320"/>
      <c r="CJ231" s="320"/>
      <c r="CK231" s="320"/>
      <c r="CL231" s="320"/>
      <c r="CM231" s="320"/>
      <c r="CN231" s="320"/>
      <c r="CO231" s="320"/>
      <c r="CP231" s="320"/>
      <c r="CQ231" s="320"/>
      <c r="CR231" s="320"/>
      <c r="CS231" s="320"/>
      <c r="CT231" s="320"/>
      <c r="CU231" s="320"/>
      <c r="CV231" s="320"/>
      <c r="CW231" s="320"/>
      <c r="CX231" s="320"/>
      <c r="CY231" s="320"/>
      <c r="CZ231" s="320"/>
      <c r="DA231" s="320"/>
      <c r="DB231" s="320"/>
      <c r="DC231" s="320"/>
      <c r="DD231" s="320"/>
      <c r="DE231" s="320"/>
      <c r="DF231" s="320"/>
      <c r="DG231" s="320"/>
      <c r="DH231" s="320"/>
      <c r="DI231" s="320"/>
      <c r="DJ231" s="320"/>
      <c r="DK231" s="320"/>
      <c r="DL231" s="320"/>
      <c r="DM231" s="320"/>
      <c r="DN231" s="320"/>
      <c r="DO231" s="320"/>
      <c r="DP231" s="320"/>
      <c r="DQ231" s="320"/>
      <c r="DR231" s="320"/>
      <c r="DS231" s="320"/>
      <c r="DT231" s="320"/>
      <c r="DU231" s="320"/>
      <c r="DV231" s="320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</row>
    <row r="232">
      <c r="A232" s="170"/>
      <c r="B232" s="170"/>
      <c r="C232" s="170"/>
      <c r="D232" s="170"/>
      <c r="E232" s="171"/>
      <c r="F232" s="320"/>
      <c r="G232" s="320"/>
      <c r="H232" s="320"/>
      <c r="I232" s="320"/>
      <c r="J232" s="320"/>
      <c r="K232" s="320"/>
      <c r="L232" s="320"/>
      <c r="M232" s="320"/>
      <c r="N232" s="320"/>
      <c r="O232" s="320"/>
      <c r="P232" s="320"/>
      <c r="Q232" s="320"/>
      <c r="R232" s="320"/>
      <c r="S232" s="320"/>
      <c r="T232" s="320"/>
      <c r="U232" s="320"/>
      <c r="V232" s="320"/>
      <c r="W232" s="320"/>
      <c r="X232" s="320"/>
      <c r="Y232" s="320"/>
      <c r="Z232" s="320"/>
      <c r="AA232" s="320"/>
      <c r="AB232" s="320"/>
      <c r="AC232" s="320"/>
      <c r="AD232" s="320"/>
      <c r="AE232" s="320"/>
      <c r="AF232" s="320"/>
      <c r="AG232" s="320"/>
      <c r="AH232" s="320"/>
      <c r="AI232" s="320"/>
      <c r="AJ232" s="320"/>
      <c r="AK232" s="320"/>
      <c r="AL232" s="320"/>
      <c r="AM232" s="320"/>
      <c r="AN232" s="320"/>
      <c r="AO232" s="320"/>
      <c r="AP232" s="320"/>
      <c r="AQ232" s="320"/>
      <c r="AR232" s="320"/>
      <c r="AS232" s="320"/>
      <c r="AT232" s="320"/>
      <c r="AU232" s="320"/>
      <c r="AV232" s="320"/>
      <c r="AW232" s="320"/>
      <c r="AX232" s="320"/>
      <c r="AY232" s="320"/>
      <c r="AZ232" s="320"/>
      <c r="BA232" s="320"/>
      <c r="BB232" s="320"/>
      <c r="BC232" s="320"/>
      <c r="BD232" s="320"/>
      <c r="BE232" s="320"/>
      <c r="BF232" s="320"/>
      <c r="BG232" s="320"/>
      <c r="BH232" s="320"/>
      <c r="BI232" s="320"/>
      <c r="BJ232" s="320"/>
      <c r="BK232" s="320"/>
      <c r="BL232" s="320"/>
      <c r="BM232" s="320"/>
      <c r="BN232" s="320"/>
      <c r="BO232" s="320"/>
      <c r="BP232" s="320"/>
      <c r="BQ232" s="320"/>
      <c r="BR232" s="320"/>
      <c r="BS232" s="320"/>
      <c r="BT232" s="320"/>
      <c r="BU232" s="320"/>
      <c r="BV232" s="320"/>
      <c r="BW232" s="320"/>
      <c r="BX232" s="320"/>
      <c r="BY232" s="320"/>
      <c r="BZ232" s="320"/>
      <c r="CA232" s="320"/>
      <c r="CB232" s="320"/>
      <c r="CC232" s="320"/>
      <c r="CD232" s="320"/>
      <c r="CE232" s="320"/>
      <c r="CF232" s="320"/>
      <c r="CG232" s="320"/>
      <c r="CH232" s="320"/>
      <c r="CI232" s="320"/>
      <c r="CJ232" s="320"/>
      <c r="CK232" s="320"/>
      <c r="CL232" s="320"/>
      <c r="CM232" s="320"/>
      <c r="CN232" s="320"/>
      <c r="CO232" s="320"/>
      <c r="CP232" s="320"/>
      <c r="CQ232" s="320"/>
      <c r="CR232" s="320"/>
      <c r="CS232" s="320"/>
      <c r="CT232" s="320"/>
      <c r="CU232" s="320"/>
      <c r="CV232" s="320"/>
      <c r="CW232" s="320"/>
      <c r="CX232" s="320"/>
      <c r="CY232" s="320"/>
      <c r="CZ232" s="320"/>
      <c r="DA232" s="320"/>
      <c r="DB232" s="320"/>
      <c r="DC232" s="320"/>
      <c r="DD232" s="320"/>
      <c r="DE232" s="320"/>
      <c r="DF232" s="320"/>
      <c r="DG232" s="320"/>
      <c r="DH232" s="320"/>
      <c r="DI232" s="320"/>
      <c r="DJ232" s="320"/>
      <c r="DK232" s="320"/>
      <c r="DL232" s="320"/>
      <c r="DM232" s="320"/>
      <c r="DN232" s="320"/>
      <c r="DO232" s="320"/>
      <c r="DP232" s="320"/>
      <c r="DQ232" s="320"/>
      <c r="DR232" s="320"/>
      <c r="DS232" s="320"/>
      <c r="DT232" s="320"/>
      <c r="DU232" s="320"/>
      <c r="DV232" s="320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</row>
    <row r="233">
      <c r="A233" s="170"/>
      <c r="B233" s="170"/>
      <c r="C233" s="170"/>
      <c r="D233" s="170"/>
      <c r="E233" s="171"/>
      <c r="F233" s="320"/>
      <c r="G233" s="320"/>
      <c r="H233" s="320"/>
      <c r="I233" s="320"/>
      <c r="J233" s="320"/>
      <c r="K233" s="320"/>
      <c r="L233" s="320"/>
      <c r="M233" s="320"/>
      <c r="N233" s="320"/>
      <c r="O233" s="320"/>
      <c r="P233" s="320"/>
      <c r="Q233" s="320"/>
      <c r="R233" s="320"/>
      <c r="S233" s="320"/>
      <c r="T233" s="320"/>
      <c r="U233" s="320"/>
      <c r="V233" s="320"/>
      <c r="W233" s="320"/>
      <c r="X233" s="320"/>
      <c r="Y233" s="320"/>
      <c r="Z233" s="320"/>
      <c r="AA233" s="320"/>
      <c r="AB233" s="320"/>
      <c r="AC233" s="320"/>
      <c r="AD233" s="320"/>
      <c r="AE233" s="320"/>
      <c r="AF233" s="320"/>
      <c r="AG233" s="320"/>
      <c r="AH233" s="320"/>
      <c r="AI233" s="320"/>
      <c r="AJ233" s="320"/>
      <c r="AK233" s="320"/>
      <c r="AL233" s="320"/>
      <c r="AM233" s="320"/>
      <c r="AN233" s="320"/>
      <c r="AO233" s="320"/>
      <c r="AP233" s="320"/>
      <c r="AQ233" s="320"/>
      <c r="AR233" s="320"/>
      <c r="AS233" s="320"/>
      <c r="AT233" s="320"/>
      <c r="AU233" s="320"/>
      <c r="AV233" s="320"/>
      <c r="AW233" s="320"/>
      <c r="AX233" s="320"/>
      <c r="AY233" s="320"/>
      <c r="AZ233" s="320"/>
      <c r="BA233" s="320"/>
      <c r="BB233" s="320"/>
      <c r="BC233" s="320"/>
      <c r="BD233" s="320"/>
      <c r="BE233" s="320"/>
      <c r="BF233" s="320"/>
      <c r="BG233" s="320"/>
      <c r="BH233" s="320"/>
      <c r="BI233" s="320"/>
      <c r="BJ233" s="320"/>
      <c r="BK233" s="320"/>
      <c r="BL233" s="320"/>
      <c r="BM233" s="320"/>
      <c r="BN233" s="320"/>
      <c r="BO233" s="320"/>
      <c r="BP233" s="320"/>
      <c r="BQ233" s="320"/>
      <c r="BR233" s="320"/>
      <c r="BS233" s="320"/>
      <c r="BT233" s="320"/>
      <c r="BU233" s="320"/>
      <c r="BV233" s="320"/>
      <c r="BW233" s="320"/>
      <c r="BX233" s="320"/>
      <c r="BY233" s="320"/>
      <c r="BZ233" s="320"/>
      <c r="CA233" s="320"/>
      <c r="CB233" s="320"/>
      <c r="CC233" s="320"/>
      <c r="CD233" s="320"/>
      <c r="CE233" s="320"/>
      <c r="CF233" s="320"/>
      <c r="CG233" s="320"/>
      <c r="CH233" s="320"/>
      <c r="CI233" s="320"/>
      <c r="CJ233" s="320"/>
      <c r="CK233" s="320"/>
      <c r="CL233" s="320"/>
      <c r="CM233" s="320"/>
      <c r="CN233" s="320"/>
      <c r="CO233" s="320"/>
      <c r="CP233" s="320"/>
      <c r="CQ233" s="320"/>
      <c r="CR233" s="320"/>
      <c r="CS233" s="320"/>
      <c r="CT233" s="320"/>
      <c r="CU233" s="320"/>
      <c r="CV233" s="320"/>
      <c r="CW233" s="320"/>
      <c r="CX233" s="320"/>
      <c r="CY233" s="320"/>
      <c r="CZ233" s="320"/>
      <c r="DA233" s="320"/>
      <c r="DB233" s="320"/>
      <c r="DC233" s="320"/>
      <c r="DD233" s="320"/>
      <c r="DE233" s="320"/>
      <c r="DF233" s="320"/>
      <c r="DG233" s="320"/>
      <c r="DH233" s="320"/>
      <c r="DI233" s="320"/>
      <c r="DJ233" s="320"/>
      <c r="DK233" s="320"/>
      <c r="DL233" s="320"/>
      <c r="DM233" s="320"/>
      <c r="DN233" s="320"/>
      <c r="DO233" s="320"/>
      <c r="DP233" s="320"/>
      <c r="DQ233" s="320"/>
      <c r="DR233" s="320"/>
      <c r="DS233" s="320"/>
      <c r="DT233" s="320"/>
      <c r="DU233" s="320"/>
      <c r="DV233" s="320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</row>
    <row r="234">
      <c r="A234" s="170"/>
      <c r="B234" s="170"/>
      <c r="C234" s="170"/>
      <c r="D234" s="170"/>
      <c r="E234" s="171"/>
      <c r="F234" s="320"/>
      <c r="G234" s="320"/>
      <c r="H234" s="320"/>
      <c r="I234" s="320"/>
      <c r="J234" s="320"/>
      <c r="K234" s="320"/>
      <c r="L234" s="320"/>
      <c r="M234" s="320"/>
      <c r="N234" s="320"/>
      <c r="O234" s="320"/>
      <c r="P234" s="320"/>
      <c r="Q234" s="320"/>
      <c r="R234" s="320"/>
      <c r="S234" s="320"/>
      <c r="T234" s="320"/>
      <c r="U234" s="320"/>
      <c r="V234" s="320"/>
      <c r="W234" s="320"/>
      <c r="X234" s="320"/>
      <c r="Y234" s="320"/>
      <c r="Z234" s="320"/>
      <c r="AA234" s="320"/>
      <c r="AB234" s="320"/>
      <c r="AC234" s="320"/>
      <c r="AD234" s="320"/>
      <c r="AE234" s="320"/>
      <c r="AF234" s="320"/>
      <c r="AG234" s="320"/>
      <c r="AH234" s="320"/>
      <c r="AI234" s="320"/>
      <c r="AJ234" s="320"/>
      <c r="AK234" s="320"/>
      <c r="AL234" s="320"/>
      <c r="AM234" s="320"/>
      <c r="AN234" s="320"/>
      <c r="AO234" s="320"/>
      <c r="AP234" s="320"/>
      <c r="AQ234" s="320"/>
      <c r="AR234" s="320"/>
      <c r="AS234" s="320"/>
      <c r="AT234" s="320"/>
      <c r="AU234" s="320"/>
      <c r="AV234" s="320"/>
      <c r="AW234" s="320"/>
      <c r="AX234" s="320"/>
      <c r="AY234" s="320"/>
      <c r="AZ234" s="320"/>
      <c r="BA234" s="320"/>
      <c r="BB234" s="320"/>
      <c r="BC234" s="320"/>
      <c r="BD234" s="320"/>
      <c r="BE234" s="320"/>
      <c r="BF234" s="320"/>
      <c r="BG234" s="320"/>
      <c r="BH234" s="320"/>
      <c r="BI234" s="320"/>
      <c r="BJ234" s="320"/>
      <c r="BK234" s="320"/>
      <c r="BL234" s="320"/>
      <c r="BM234" s="320"/>
      <c r="BN234" s="320"/>
      <c r="BO234" s="320"/>
      <c r="BP234" s="320"/>
      <c r="BQ234" s="320"/>
      <c r="BR234" s="320"/>
      <c r="BS234" s="320"/>
      <c r="BT234" s="320"/>
      <c r="BU234" s="320"/>
      <c r="BV234" s="320"/>
      <c r="BW234" s="320"/>
      <c r="BX234" s="320"/>
      <c r="BY234" s="320"/>
      <c r="BZ234" s="320"/>
      <c r="CA234" s="320"/>
      <c r="CB234" s="320"/>
      <c r="CC234" s="320"/>
      <c r="CD234" s="320"/>
      <c r="CE234" s="320"/>
      <c r="CF234" s="320"/>
      <c r="CG234" s="320"/>
      <c r="CH234" s="320"/>
      <c r="CI234" s="320"/>
      <c r="CJ234" s="320"/>
      <c r="CK234" s="320"/>
      <c r="CL234" s="320"/>
      <c r="CM234" s="320"/>
      <c r="CN234" s="320"/>
      <c r="CO234" s="320"/>
      <c r="CP234" s="320"/>
      <c r="CQ234" s="320"/>
      <c r="CR234" s="320"/>
      <c r="CS234" s="320"/>
      <c r="CT234" s="320"/>
      <c r="CU234" s="320"/>
      <c r="CV234" s="320"/>
      <c r="CW234" s="320"/>
      <c r="CX234" s="320"/>
      <c r="CY234" s="320"/>
      <c r="CZ234" s="320"/>
      <c r="DA234" s="320"/>
      <c r="DB234" s="320"/>
      <c r="DC234" s="320"/>
      <c r="DD234" s="320"/>
      <c r="DE234" s="320"/>
      <c r="DF234" s="320"/>
      <c r="DG234" s="320"/>
      <c r="DH234" s="320"/>
      <c r="DI234" s="320"/>
      <c r="DJ234" s="320"/>
      <c r="DK234" s="320"/>
      <c r="DL234" s="320"/>
      <c r="DM234" s="320"/>
      <c r="DN234" s="320"/>
      <c r="DO234" s="320"/>
      <c r="DP234" s="320"/>
      <c r="DQ234" s="320"/>
      <c r="DR234" s="320"/>
      <c r="DS234" s="320"/>
      <c r="DT234" s="320"/>
      <c r="DU234" s="320"/>
      <c r="DV234" s="320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</row>
    <row r="235">
      <c r="A235" s="170"/>
      <c r="B235" s="170"/>
      <c r="C235" s="170"/>
      <c r="D235" s="170"/>
      <c r="E235" s="171"/>
      <c r="F235" s="320"/>
      <c r="G235" s="320"/>
      <c r="H235" s="320"/>
      <c r="I235" s="320"/>
      <c r="J235" s="320"/>
      <c r="K235" s="320"/>
      <c r="L235" s="320"/>
      <c r="M235" s="320"/>
      <c r="N235" s="320"/>
      <c r="O235" s="320"/>
      <c r="P235" s="320"/>
      <c r="Q235" s="320"/>
      <c r="R235" s="320"/>
      <c r="S235" s="320"/>
      <c r="T235" s="320"/>
      <c r="U235" s="320"/>
      <c r="V235" s="320"/>
      <c r="W235" s="320"/>
      <c r="X235" s="320"/>
      <c r="Y235" s="320"/>
      <c r="Z235" s="320"/>
      <c r="AA235" s="320"/>
      <c r="AB235" s="320"/>
      <c r="AC235" s="320"/>
      <c r="AD235" s="320"/>
      <c r="AE235" s="320"/>
      <c r="AF235" s="320"/>
      <c r="AG235" s="320"/>
      <c r="AH235" s="320"/>
      <c r="AI235" s="320"/>
      <c r="AJ235" s="320"/>
      <c r="AK235" s="320"/>
      <c r="AL235" s="320"/>
      <c r="AM235" s="320"/>
      <c r="AN235" s="320"/>
      <c r="AO235" s="320"/>
      <c r="AP235" s="320"/>
      <c r="AQ235" s="320"/>
      <c r="AR235" s="320"/>
      <c r="AS235" s="320"/>
      <c r="AT235" s="320"/>
      <c r="AU235" s="320"/>
      <c r="AV235" s="320"/>
      <c r="AW235" s="320"/>
      <c r="AX235" s="320"/>
      <c r="AY235" s="320"/>
      <c r="AZ235" s="320"/>
      <c r="BA235" s="320"/>
      <c r="BB235" s="320"/>
      <c r="BC235" s="320"/>
      <c r="BD235" s="320"/>
      <c r="BE235" s="320"/>
      <c r="BF235" s="320"/>
      <c r="BG235" s="320"/>
      <c r="BH235" s="320"/>
      <c r="BI235" s="320"/>
      <c r="BJ235" s="320"/>
      <c r="BK235" s="320"/>
      <c r="BL235" s="320"/>
      <c r="BM235" s="320"/>
      <c r="BN235" s="320"/>
      <c r="BO235" s="320"/>
      <c r="BP235" s="320"/>
      <c r="BQ235" s="320"/>
      <c r="BR235" s="320"/>
      <c r="BS235" s="320"/>
      <c r="BT235" s="320"/>
      <c r="BU235" s="320"/>
      <c r="BV235" s="320"/>
      <c r="BW235" s="320"/>
      <c r="BX235" s="320"/>
      <c r="BY235" s="320"/>
      <c r="BZ235" s="320"/>
      <c r="CA235" s="320"/>
      <c r="CB235" s="320"/>
      <c r="CC235" s="320"/>
      <c r="CD235" s="320"/>
      <c r="CE235" s="320"/>
      <c r="CF235" s="320"/>
      <c r="CG235" s="320"/>
      <c r="CH235" s="320"/>
      <c r="CI235" s="320"/>
      <c r="CJ235" s="320"/>
      <c r="CK235" s="320"/>
      <c r="CL235" s="320"/>
      <c r="CM235" s="320"/>
      <c r="CN235" s="320"/>
      <c r="CO235" s="320"/>
      <c r="CP235" s="320"/>
      <c r="CQ235" s="320"/>
      <c r="CR235" s="320"/>
      <c r="CS235" s="320"/>
      <c r="CT235" s="320"/>
      <c r="CU235" s="320"/>
      <c r="CV235" s="320"/>
      <c r="CW235" s="320"/>
      <c r="CX235" s="320"/>
      <c r="CY235" s="320"/>
      <c r="CZ235" s="320"/>
      <c r="DA235" s="320"/>
      <c r="DB235" s="320"/>
      <c r="DC235" s="320"/>
      <c r="DD235" s="320"/>
      <c r="DE235" s="320"/>
      <c r="DF235" s="320"/>
      <c r="DG235" s="320"/>
      <c r="DH235" s="320"/>
      <c r="DI235" s="320"/>
      <c r="DJ235" s="320"/>
      <c r="DK235" s="320"/>
      <c r="DL235" s="320"/>
      <c r="DM235" s="320"/>
      <c r="DN235" s="320"/>
      <c r="DO235" s="320"/>
      <c r="DP235" s="320"/>
      <c r="DQ235" s="320"/>
      <c r="DR235" s="320"/>
      <c r="DS235" s="320"/>
      <c r="DT235" s="320"/>
      <c r="DU235" s="320"/>
      <c r="DV235" s="320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</row>
    <row r="236">
      <c r="A236" s="170"/>
      <c r="B236" s="170"/>
      <c r="C236" s="170"/>
      <c r="D236" s="170"/>
      <c r="E236" s="171"/>
      <c r="F236" s="320"/>
      <c r="G236" s="320"/>
      <c r="H236" s="320"/>
      <c r="I236" s="320"/>
      <c r="J236" s="320"/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20"/>
      <c r="W236" s="320"/>
      <c r="X236" s="320"/>
      <c r="Y236" s="320"/>
      <c r="Z236" s="320"/>
      <c r="AA236" s="320"/>
      <c r="AB236" s="320"/>
      <c r="AC236" s="320"/>
      <c r="AD236" s="320"/>
      <c r="AE236" s="320"/>
      <c r="AF236" s="320"/>
      <c r="AG236" s="320"/>
      <c r="AH236" s="320"/>
      <c r="AI236" s="320"/>
      <c r="AJ236" s="320"/>
      <c r="AK236" s="320"/>
      <c r="AL236" s="320"/>
      <c r="AM236" s="320"/>
      <c r="AN236" s="320"/>
      <c r="AO236" s="320"/>
      <c r="AP236" s="320"/>
      <c r="AQ236" s="320"/>
      <c r="AR236" s="320"/>
      <c r="AS236" s="320"/>
      <c r="AT236" s="320"/>
      <c r="AU236" s="320"/>
      <c r="AV236" s="320"/>
      <c r="AW236" s="320"/>
      <c r="AX236" s="320"/>
      <c r="AY236" s="320"/>
      <c r="AZ236" s="320"/>
      <c r="BA236" s="320"/>
      <c r="BB236" s="320"/>
      <c r="BC236" s="320"/>
      <c r="BD236" s="320"/>
      <c r="BE236" s="320"/>
      <c r="BF236" s="320"/>
      <c r="BG236" s="320"/>
      <c r="BH236" s="320"/>
      <c r="BI236" s="320"/>
      <c r="BJ236" s="320"/>
      <c r="BK236" s="320"/>
      <c r="BL236" s="320"/>
      <c r="BM236" s="320"/>
      <c r="BN236" s="320"/>
      <c r="BO236" s="320"/>
      <c r="BP236" s="320"/>
      <c r="BQ236" s="320"/>
      <c r="BR236" s="320"/>
      <c r="BS236" s="320"/>
      <c r="BT236" s="320"/>
      <c r="BU236" s="320"/>
      <c r="BV236" s="320"/>
      <c r="BW236" s="320"/>
      <c r="BX236" s="320"/>
      <c r="BY236" s="320"/>
      <c r="BZ236" s="320"/>
      <c r="CA236" s="320"/>
      <c r="CB236" s="320"/>
      <c r="CC236" s="320"/>
      <c r="CD236" s="320"/>
      <c r="CE236" s="320"/>
      <c r="CF236" s="320"/>
      <c r="CG236" s="320"/>
      <c r="CH236" s="320"/>
      <c r="CI236" s="320"/>
      <c r="CJ236" s="320"/>
      <c r="CK236" s="320"/>
      <c r="CL236" s="320"/>
      <c r="CM236" s="320"/>
      <c r="CN236" s="320"/>
      <c r="CO236" s="320"/>
      <c r="CP236" s="320"/>
      <c r="CQ236" s="320"/>
      <c r="CR236" s="320"/>
      <c r="CS236" s="320"/>
      <c r="CT236" s="320"/>
      <c r="CU236" s="320"/>
      <c r="CV236" s="320"/>
      <c r="CW236" s="320"/>
      <c r="CX236" s="320"/>
      <c r="CY236" s="320"/>
      <c r="CZ236" s="320"/>
      <c r="DA236" s="320"/>
      <c r="DB236" s="320"/>
      <c r="DC236" s="320"/>
      <c r="DD236" s="320"/>
      <c r="DE236" s="320"/>
      <c r="DF236" s="320"/>
      <c r="DG236" s="320"/>
      <c r="DH236" s="320"/>
      <c r="DI236" s="320"/>
      <c r="DJ236" s="320"/>
      <c r="DK236" s="320"/>
      <c r="DL236" s="320"/>
      <c r="DM236" s="320"/>
      <c r="DN236" s="320"/>
      <c r="DO236" s="320"/>
      <c r="DP236" s="320"/>
      <c r="DQ236" s="320"/>
      <c r="DR236" s="320"/>
      <c r="DS236" s="320"/>
      <c r="DT236" s="320"/>
      <c r="DU236" s="320"/>
      <c r="DV236" s="320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</row>
    <row r="237">
      <c r="A237" s="170"/>
      <c r="B237" s="170"/>
      <c r="C237" s="170"/>
      <c r="D237" s="170"/>
      <c r="E237" s="171"/>
      <c r="F237" s="320"/>
      <c r="G237" s="320"/>
      <c r="H237" s="320"/>
      <c r="I237" s="320"/>
      <c r="J237" s="320"/>
      <c r="K237" s="320"/>
      <c r="L237" s="320"/>
      <c r="M237" s="320"/>
      <c r="N237" s="320"/>
      <c r="O237" s="320"/>
      <c r="P237" s="320"/>
      <c r="Q237" s="320"/>
      <c r="R237" s="320"/>
      <c r="S237" s="320"/>
      <c r="T237" s="320"/>
      <c r="U237" s="320"/>
      <c r="V237" s="320"/>
      <c r="W237" s="320"/>
      <c r="X237" s="320"/>
      <c r="Y237" s="320"/>
      <c r="Z237" s="320"/>
      <c r="AA237" s="320"/>
      <c r="AB237" s="320"/>
      <c r="AC237" s="320"/>
      <c r="AD237" s="320"/>
      <c r="AE237" s="320"/>
      <c r="AF237" s="320"/>
      <c r="AG237" s="320"/>
      <c r="AH237" s="320"/>
      <c r="AI237" s="320"/>
      <c r="AJ237" s="320"/>
      <c r="AK237" s="320"/>
      <c r="AL237" s="320"/>
      <c r="AM237" s="320"/>
      <c r="AN237" s="320"/>
      <c r="AO237" s="320"/>
      <c r="AP237" s="320"/>
      <c r="AQ237" s="320"/>
      <c r="AR237" s="320"/>
      <c r="AS237" s="320"/>
      <c r="AT237" s="320"/>
      <c r="AU237" s="320"/>
      <c r="AV237" s="320"/>
      <c r="AW237" s="320"/>
      <c r="AX237" s="320"/>
      <c r="AY237" s="320"/>
      <c r="AZ237" s="320"/>
      <c r="BA237" s="320"/>
      <c r="BB237" s="320"/>
      <c r="BC237" s="320"/>
      <c r="BD237" s="320"/>
      <c r="BE237" s="320"/>
      <c r="BF237" s="320"/>
      <c r="BG237" s="320"/>
      <c r="BH237" s="320"/>
      <c r="BI237" s="320"/>
      <c r="BJ237" s="320"/>
      <c r="BK237" s="320"/>
      <c r="BL237" s="320"/>
      <c r="BM237" s="320"/>
      <c r="BN237" s="320"/>
      <c r="BO237" s="320"/>
      <c r="BP237" s="320"/>
      <c r="BQ237" s="320"/>
      <c r="BR237" s="320"/>
      <c r="BS237" s="320"/>
      <c r="BT237" s="320"/>
      <c r="BU237" s="320"/>
      <c r="BV237" s="320"/>
      <c r="BW237" s="320"/>
      <c r="BX237" s="320"/>
      <c r="BY237" s="320"/>
      <c r="BZ237" s="320"/>
      <c r="CA237" s="320"/>
      <c r="CB237" s="320"/>
      <c r="CC237" s="320"/>
      <c r="CD237" s="320"/>
      <c r="CE237" s="320"/>
      <c r="CF237" s="320"/>
      <c r="CG237" s="320"/>
      <c r="CH237" s="320"/>
      <c r="CI237" s="320"/>
      <c r="CJ237" s="320"/>
      <c r="CK237" s="320"/>
      <c r="CL237" s="320"/>
      <c r="CM237" s="320"/>
      <c r="CN237" s="320"/>
      <c r="CO237" s="320"/>
      <c r="CP237" s="320"/>
      <c r="CQ237" s="320"/>
      <c r="CR237" s="320"/>
      <c r="CS237" s="320"/>
      <c r="CT237" s="320"/>
      <c r="CU237" s="320"/>
      <c r="CV237" s="320"/>
      <c r="CW237" s="320"/>
      <c r="CX237" s="320"/>
      <c r="CY237" s="320"/>
      <c r="CZ237" s="320"/>
      <c r="DA237" s="320"/>
      <c r="DB237" s="320"/>
      <c r="DC237" s="320"/>
      <c r="DD237" s="320"/>
      <c r="DE237" s="320"/>
      <c r="DF237" s="320"/>
      <c r="DG237" s="320"/>
      <c r="DH237" s="320"/>
      <c r="DI237" s="320"/>
      <c r="DJ237" s="320"/>
      <c r="DK237" s="320"/>
      <c r="DL237" s="320"/>
      <c r="DM237" s="320"/>
      <c r="DN237" s="320"/>
      <c r="DO237" s="320"/>
      <c r="DP237" s="320"/>
      <c r="DQ237" s="320"/>
      <c r="DR237" s="320"/>
      <c r="DS237" s="320"/>
      <c r="DT237" s="320"/>
      <c r="DU237" s="320"/>
      <c r="DV237" s="320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</row>
    <row r="238">
      <c r="A238" s="170"/>
      <c r="B238" s="170"/>
      <c r="C238" s="170"/>
      <c r="D238" s="170"/>
      <c r="E238" s="171"/>
      <c r="F238" s="320"/>
      <c r="G238" s="320"/>
      <c r="H238" s="320"/>
      <c r="I238" s="320"/>
      <c r="J238" s="320"/>
      <c r="K238" s="320"/>
      <c r="L238" s="320"/>
      <c r="M238" s="320"/>
      <c r="N238" s="320"/>
      <c r="O238" s="320"/>
      <c r="P238" s="320"/>
      <c r="Q238" s="320"/>
      <c r="R238" s="320"/>
      <c r="S238" s="320"/>
      <c r="T238" s="320"/>
      <c r="U238" s="320"/>
      <c r="V238" s="320"/>
      <c r="W238" s="320"/>
      <c r="X238" s="320"/>
      <c r="Y238" s="320"/>
      <c r="Z238" s="320"/>
      <c r="AA238" s="320"/>
      <c r="AB238" s="320"/>
      <c r="AC238" s="320"/>
      <c r="AD238" s="320"/>
      <c r="AE238" s="320"/>
      <c r="AF238" s="320"/>
      <c r="AG238" s="320"/>
      <c r="AH238" s="320"/>
      <c r="AI238" s="320"/>
      <c r="AJ238" s="320"/>
      <c r="AK238" s="320"/>
      <c r="AL238" s="320"/>
      <c r="AM238" s="320"/>
      <c r="AN238" s="320"/>
      <c r="AO238" s="320"/>
      <c r="AP238" s="320"/>
      <c r="AQ238" s="320"/>
      <c r="AR238" s="320"/>
      <c r="AS238" s="320"/>
      <c r="AT238" s="320"/>
      <c r="AU238" s="320"/>
      <c r="AV238" s="320"/>
      <c r="AW238" s="320"/>
      <c r="AX238" s="320"/>
      <c r="AY238" s="320"/>
      <c r="AZ238" s="320"/>
      <c r="BA238" s="320"/>
      <c r="BB238" s="320"/>
      <c r="BC238" s="320"/>
      <c r="BD238" s="320"/>
      <c r="BE238" s="320"/>
      <c r="BF238" s="320"/>
      <c r="BG238" s="320"/>
      <c r="BH238" s="320"/>
      <c r="BI238" s="320"/>
      <c r="BJ238" s="320"/>
      <c r="BK238" s="320"/>
      <c r="BL238" s="320"/>
      <c r="BM238" s="320"/>
      <c r="BN238" s="320"/>
      <c r="BO238" s="320"/>
      <c r="BP238" s="320"/>
      <c r="BQ238" s="320"/>
      <c r="BR238" s="320"/>
      <c r="BS238" s="320"/>
      <c r="BT238" s="320"/>
      <c r="BU238" s="320"/>
      <c r="BV238" s="320"/>
      <c r="BW238" s="320"/>
      <c r="BX238" s="320"/>
      <c r="BY238" s="320"/>
      <c r="BZ238" s="320"/>
      <c r="CA238" s="320"/>
      <c r="CB238" s="320"/>
      <c r="CC238" s="320"/>
      <c r="CD238" s="320"/>
      <c r="CE238" s="320"/>
      <c r="CF238" s="320"/>
      <c r="CG238" s="320"/>
      <c r="CH238" s="320"/>
      <c r="CI238" s="320"/>
      <c r="CJ238" s="320"/>
      <c r="CK238" s="320"/>
      <c r="CL238" s="320"/>
      <c r="CM238" s="320"/>
      <c r="CN238" s="320"/>
      <c r="CO238" s="320"/>
      <c r="CP238" s="320"/>
      <c r="CQ238" s="320"/>
      <c r="CR238" s="320"/>
      <c r="CS238" s="320"/>
      <c r="CT238" s="320"/>
      <c r="CU238" s="320"/>
      <c r="CV238" s="320"/>
      <c r="CW238" s="320"/>
      <c r="CX238" s="320"/>
      <c r="CY238" s="320"/>
      <c r="CZ238" s="320"/>
      <c r="DA238" s="320"/>
      <c r="DB238" s="320"/>
      <c r="DC238" s="320"/>
      <c r="DD238" s="320"/>
      <c r="DE238" s="320"/>
      <c r="DF238" s="320"/>
      <c r="DG238" s="320"/>
      <c r="DH238" s="320"/>
      <c r="DI238" s="320"/>
      <c r="DJ238" s="320"/>
      <c r="DK238" s="320"/>
      <c r="DL238" s="320"/>
      <c r="DM238" s="320"/>
      <c r="DN238" s="320"/>
      <c r="DO238" s="320"/>
      <c r="DP238" s="320"/>
      <c r="DQ238" s="320"/>
      <c r="DR238" s="320"/>
      <c r="DS238" s="320"/>
      <c r="DT238" s="320"/>
      <c r="DU238" s="320"/>
      <c r="DV238" s="320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</row>
    <row r="239">
      <c r="A239" s="170"/>
      <c r="B239" s="170"/>
      <c r="C239" s="170"/>
      <c r="D239" s="170"/>
      <c r="E239" s="171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0"/>
      <c r="T239" s="320"/>
      <c r="U239" s="320"/>
      <c r="V239" s="320"/>
      <c r="W239" s="320"/>
      <c r="X239" s="320"/>
      <c r="Y239" s="320"/>
      <c r="Z239" s="320"/>
      <c r="AA239" s="320"/>
      <c r="AB239" s="320"/>
      <c r="AC239" s="320"/>
      <c r="AD239" s="320"/>
      <c r="AE239" s="320"/>
      <c r="AF239" s="320"/>
      <c r="AG239" s="320"/>
      <c r="AH239" s="320"/>
      <c r="AI239" s="320"/>
      <c r="AJ239" s="320"/>
      <c r="AK239" s="320"/>
      <c r="AL239" s="320"/>
      <c r="AM239" s="320"/>
      <c r="AN239" s="320"/>
      <c r="AO239" s="320"/>
      <c r="AP239" s="320"/>
      <c r="AQ239" s="320"/>
      <c r="AR239" s="320"/>
      <c r="AS239" s="320"/>
      <c r="AT239" s="320"/>
      <c r="AU239" s="320"/>
      <c r="AV239" s="320"/>
      <c r="AW239" s="320"/>
      <c r="AX239" s="320"/>
      <c r="AY239" s="320"/>
      <c r="AZ239" s="320"/>
      <c r="BA239" s="320"/>
      <c r="BB239" s="320"/>
      <c r="BC239" s="320"/>
      <c r="BD239" s="320"/>
      <c r="BE239" s="320"/>
      <c r="BF239" s="320"/>
      <c r="BG239" s="320"/>
      <c r="BH239" s="320"/>
      <c r="BI239" s="320"/>
      <c r="BJ239" s="320"/>
      <c r="BK239" s="320"/>
      <c r="BL239" s="320"/>
      <c r="BM239" s="320"/>
      <c r="BN239" s="320"/>
      <c r="BO239" s="320"/>
      <c r="BP239" s="320"/>
      <c r="BQ239" s="320"/>
      <c r="BR239" s="320"/>
      <c r="BS239" s="320"/>
      <c r="BT239" s="320"/>
      <c r="BU239" s="320"/>
      <c r="BV239" s="320"/>
      <c r="BW239" s="320"/>
      <c r="BX239" s="320"/>
      <c r="BY239" s="320"/>
      <c r="BZ239" s="320"/>
      <c r="CA239" s="320"/>
      <c r="CB239" s="320"/>
      <c r="CC239" s="320"/>
      <c r="CD239" s="320"/>
      <c r="CE239" s="320"/>
      <c r="CF239" s="320"/>
      <c r="CG239" s="320"/>
      <c r="CH239" s="320"/>
      <c r="CI239" s="320"/>
      <c r="CJ239" s="320"/>
      <c r="CK239" s="320"/>
      <c r="CL239" s="320"/>
      <c r="CM239" s="320"/>
      <c r="CN239" s="320"/>
      <c r="CO239" s="320"/>
      <c r="CP239" s="320"/>
      <c r="CQ239" s="320"/>
      <c r="CR239" s="320"/>
      <c r="CS239" s="320"/>
      <c r="CT239" s="320"/>
      <c r="CU239" s="320"/>
      <c r="CV239" s="320"/>
      <c r="CW239" s="320"/>
      <c r="CX239" s="320"/>
      <c r="CY239" s="320"/>
      <c r="CZ239" s="320"/>
      <c r="DA239" s="320"/>
      <c r="DB239" s="320"/>
      <c r="DC239" s="320"/>
      <c r="DD239" s="320"/>
      <c r="DE239" s="320"/>
      <c r="DF239" s="320"/>
      <c r="DG239" s="320"/>
      <c r="DH239" s="320"/>
      <c r="DI239" s="320"/>
      <c r="DJ239" s="320"/>
      <c r="DK239" s="320"/>
      <c r="DL239" s="320"/>
      <c r="DM239" s="320"/>
      <c r="DN239" s="320"/>
      <c r="DO239" s="320"/>
      <c r="DP239" s="320"/>
      <c r="DQ239" s="320"/>
      <c r="DR239" s="320"/>
      <c r="DS239" s="320"/>
      <c r="DT239" s="320"/>
      <c r="DU239" s="320"/>
      <c r="DV239" s="320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</row>
  </sheetData>
  <mergeCells count="45">
    <mergeCell ref="A1:A2"/>
    <mergeCell ref="B1:B2"/>
    <mergeCell ref="C1:C2"/>
    <mergeCell ref="D1:D2"/>
    <mergeCell ref="E1:E2"/>
    <mergeCell ref="F1:I1"/>
    <mergeCell ref="J1:M1"/>
    <mergeCell ref="N1:Q1"/>
    <mergeCell ref="R1:U1"/>
    <mergeCell ref="V1:Y1"/>
    <mergeCell ref="Z1:AB1"/>
    <mergeCell ref="AC1:AF1"/>
    <mergeCell ref="AG1:AJ1"/>
    <mergeCell ref="AK1:AN1"/>
    <mergeCell ref="AO1:AQ1"/>
    <mergeCell ref="AR1:AU1"/>
    <mergeCell ref="AV1:AY1"/>
    <mergeCell ref="AZ1:BB1"/>
    <mergeCell ref="BC1:BL1"/>
    <mergeCell ref="BM1:BV1"/>
    <mergeCell ref="BW1:BY1"/>
    <mergeCell ref="CN1:CN2"/>
    <mergeCell ref="CO1:CO2"/>
    <mergeCell ref="CP1:CP2"/>
    <mergeCell ref="BZ1:CA1"/>
    <mergeCell ref="CB1:CC1"/>
    <mergeCell ref="CD1:CE1"/>
    <mergeCell ref="CF1:CG1"/>
    <mergeCell ref="CH1:CI1"/>
    <mergeCell ref="CJ1:CK1"/>
    <mergeCell ref="CL1:CM1"/>
    <mergeCell ref="DL1:DN1"/>
    <mergeCell ref="DO1:DP1"/>
    <mergeCell ref="DQ1:DQ2"/>
    <mergeCell ref="DR1:DR2"/>
    <mergeCell ref="DS1:DS2"/>
    <mergeCell ref="DT1:DT2"/>
    <mergeCell ref="DU1:DV1"/>
    <mergeCell ref="CQ1:CS1"/>
    <mergeCell ref="CT1:CV1"/>
    <mergeCell ref="CW1:CY1"/>
    <mergeCell ref="CZ1:DB1"/>
    <mergeCell ref="DC1:DE1"/>
    <mergeCell ref="DF1:DH1"/>
    <mergeCell ref="DI1:DK1"/>
  </mergeCells>
  <conditionalFormatting sqref="DS3:DT38">
    <cfRule type="cellIs" dxfId="0" priority="1" stopIfTrue="1" operator="notEqual">
      <formula>0</formula>
    </cfRule>
  </conditionalFormatting>
  <conditionalFormatting sqref="DS3:DT38">
    <cfRule type="cellIs" dxfId="1" priority="2" stopIfTrue="1" operator="notEqual">
      <formula>0</formula>
    </cfRule>
  </conditionalFormatting>
  <conditionalFormatting sqref="DO3:DO38 DU3:DV38">
    <cfRule type="cellIs" dxfId="2" priority="3" stopIfTrue="1" operator="equal">
      <formula>0</formula>
    </cfRule>
  </conditionalFormatting>
  <conditionalFormatting sqref="DO3:DO38 DU3:DV38">
    <cfRule type="cellIs" dxfId="3" priority="4" stopIfTrue="1" operator="equal">
      <formula>0</formula>
    </cfRule>
  </conditionalFormatting>
  <conditionalFormatting sqref="DP3:DP38 DV3:DV38">
    <cfRule type="cellIs" dxfId="2" priority="5" stopIfTrue="1" operator="equal">
      <formula>0</formula>
    </cfRule>
  </conditionalFormatting>
  <printOptions gridLines="1" horizontalCentered="1"/>
  <pageMargins bottom="0.33" footer="0.0" header="0.0" left="0.0" right="0.022400217214227535" top="0.41"/>
  <pageSetup fitToWidth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5.57"/>
    <col customWidth="1" min="2" max="2" width="23.29"/>
    <col customWidth="1" min="3" max="3" width="7.29"/>
    <col customWidth="1" hidden="1" min="4" max="4" width="10.14"/>
    <col customWidth="1" hidden="1" min="5" max="5" width="7.71"/>
    <col customWidth="1" min="6" max="54" width="7.29"/>
    <col customWidth="1" min="55" max="93" width="8.57"/>
    <col customWidth="1" min="94" max="94" width="10.71"/>
    <col customWidth="1" min="95" max="120" width="8.57"/>
    <col customWidth="1" min="121" max="124" width="13.0"/>
    <col customWidth="1" min="125" max="126" width="8.57"/>
  </cols>
  <sheetData>
    <row r="1" ht="60.75" customHeight="1">
      <c r="A1" s="174">
        <v>23.0</v>
      </c>
      <c r="B1" s="175" t="s">
        <v>1</v>
      </c>
      <c r="C1" s="176" t="s">
        <v>2</v>
      </c>
      <c r="D1" s="177" t="s">
        <v>3</v>
      </c>
      <c r="E1" s="178" t="s">
        <v>4</v>
      </c>
      <c r="F1" s="179" t="s">
        <v>5</v>
      </c>
      <c r="G1" s="7"/>
      <c r="H1" s="7"/>
      <c r="I1" s="8"/>
      <c r="J1" s="179" t="s">
        <v>6</v>
      </c>
      <c r="K1" s="7"/>
      <c r="L1" s="7"/>
      <c r="M1" s="8"/>
      <c r="N1" s="179" t="s">
        <v>7</v>
      </c>
      <c r="O1" s="7"/>
      <c r="P1" s="7"/>
      <c r="Q1" s="8"/>
      <c r="R1" s="179" t="s">
        <v>8</v>
      </c>
      <c r="S1" s="7"/>
      <c r="T1" s="7"/>
      <c r="U1" s="8"/>
      <c r="V1" s="180" t="s">
        <v>9</v>
      </c>
      <c r="W1" s="7"/>
      <c r="X1" s="7"/>
      <c r="Y1" s="8"/>
      <c r="Z1" s="179" t="s">
        <v>10</v>
      </c>
      <c r="AA1" s="7"/>
      <c r="AB1" s="8"/>
      <c r="AC1" s="179" t="s">
        <v>11</v>
      </c>
      <c r="AD1" s="7"/>
      <c r="AE1" s="7"/>
      <c r="AF1" s="8"/>
      <c r="AG1" s="179" t="s">
        <v>12</v>
      </c>
      <c r="AH1" s="7"/>
      <c r="AI1" s="7"/>
      <c r="AJ1" s="8"/>
      <c r="AK1" s="179" t="s">
        <v>13</v>
      </c>
      <c r="AL1" s="7"/>
      <c r="AM1" s="7"/>
      <c r="AN1" s="8"/>
      <c r="AO1" s="179" t="s">
        <v>14</v>
      </c>
      <c r="AP1" s="7"/>
      <c r="AQ1" s="8"/>
      <c r="AR1" s="179" t="s">
        <v>15</v>
      </c>
      <c r="AS1" s="7"/>
      <c r="AT1" s="7"/>
      <c r="AU1" s="8"/>
      <c r="AV1" s="179" t="s">
        <v>16</v>
      </c>
      <c r="AW1" s="7"/>
      <c r="AX1" s="7"/>
      <c r="AY1" s="8"/>
      <c r="AZ1" s="179" t="s">
        <v>17</v>
      </c>
      <c r="BA1" s="7"/>
      <c r="BB1" s="8"/>
      <c r="BC1" s="179" t="s">
        <v>18</v>
      </c>
      <c r="BD1" s="7"/>
      <c r="BE1" s="7"/>
      <c r="BF1" s="7"/>
      <c r="BG1" s="7"/>
      <c r="BH1" s="7"/>
      <c r="BI1" s="7"/>
      <c r="BJ1" s="7"/>
      <c r="BK1" s="7"/>
      <c r="BL1" s="8"/>
      <c r="BM1" s="179" t="s">
        <v>19</v>
      </c>
      <c r="BN1" s="7"/>
      <c r="BO1" s="7"/>
      <c r="BP1" s="7"/>
      <c r="BQ1" s="7"/>
      <c r="BR1" s="7"/>
      <c r="BS1" s="7"/>
      <c r="BT1" s="7"/>
      <c r="BU1" s="7"/>
      <c r="BV1" s="8"/>
      <c r="BW1" s="181" t="s">
        <v>20</v>
      </c>
      <c r="BX1" s="7"/>
      <c r="BY1" s="8"/>
      <c r="BZ1" s="179" t="s">
        <v>21</v>
      </c>
      <c r="CA1" s="8"/>
      <c r="CB1" s="179" t="s">
        <v>22</v>
      </c>
      <c r="CC1" s="8"/>
      <c r="CD1" s="179" t="s">
        <v>23</v>
      </c>
      <c r="CE1" s="8"/>
      <c r="CF1" s="179" t="s">
        <v>24</v>
      </c>
      <c r="CG1" s="8"/>
      <c r="CH1" s="179" t="s">
        <v>25</v>
      </c>
      <c r="CI1" s="8"/>
      <c r="CJ1" s="179" t="s">
        <v>26</v>
      </c>
      <c r="CK1" s="8"/>
      <c r="CL1" s="179" t="s">
        <v>27</v>
      </c>
      <c r="CM1" s="8"/>
      <c r="CN1" s="182" t="s">
        <v>28</v>
      </c>
      <c r="CO1" s="182" t="s">
        <v>29</v>
      </c>
      <c r="CP1" s="183" t="s">
        <v>30</v>
      </c>
      <c r="CQ1" s="184" t="s">
        <v>31</v>
      </c>
      <c r="CR1" s="7"/>
      <c r="CS1" s="8"/>
      <c r="CT1" s="179" t="s">
        <v>32</v>
      </c>
      <c r="CU1" s="7"/>
      <c r="CV1" s="8"/>
      <c r="CW1" s="179" t="s">
        <v>33</v>
      </c>
      <c r="CX1" s="7"/>
      <c r="CY1" s="8"/>
      <c r="CZ1" s="179" t="s">
        <v>34</v>
      </c>
      <c r="DA1" s="7"/>
      <c r="DB1" s="8"/>
      <c r="DC1" s="179" t="s">
        <v>35</v>
      </c>
      <c r="DD1" s="7"/>
      <c r="DE1" s="8"/>
      <c r="DF1" s="179" t="s">
        <v>36</v>
      </c>
      <c r="DG1" s="7"/>
      <c r="DH1" s="8"/>
      <c r="DI1" s="179" t="s">
        <v>37</v>
      </c>
      <c r="DJ1" s="7"/>
      <c r="DK1" s="8"/>
      <c r="DL1" s="179" t="s">
        <v>38</v>
      </c>
      <c r="DM1" s="7"/>
      <c r="DN1" s="8"/>
      <c r="DO1" s="179" t="s">
        <v>39</v>
      </c>
      <c r="DP1" s="8"/>
      <c r="DQ1" s="183" t="s">
        <v>40</v>
      </c>
      <c r="DR1" s="183" t="s">
        <v>41</v>
      </c>
      <c r="DS1" s="183" t="s">
        <v>42</v>
      </c>
      <c r="DT1" s="183" t="s">
        <v>43</v>
      </c>
      <c r="DU1" s="179" t="s">
        <v>44</v>
      </c>
      <c r="DV1" s="8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</row>
    <row r="2" ht="65.25" customHeight="1">
      <c r="A2" s="16"/>
      <c r="B2" s="17"/>
      <c r="C2" s="17"/>
      <c r="D2" s="17"/>
      <c r="E2" s="17"/>
      <c r="F2" s="185" t="s">
        <v>45</v>
      </c>
      <c r="G2" s="185" t="s">
        <v>28</v>
      </c>
      <c r="H2" s="185" t="s">
        <v>29</v>
      </c>
      <c r="I2" s="185" t="s">
        <v>46</v>
      </c>
      <c r="J2" s="185" t="s">
        <v>45</v>
      </c>
      <c r="K2" s="185" t="s">
        <v>28</v>
      </c>
      <c r="L2" s="185" t="s">
        <v>29</v>
      </c>
      <c r="M2" s="185" t="s">
        <v>46</v>
      </c>
      <c r="N2" s="185" t="s">
        <v>45</v>
      </c>
      <c r="O2" s="185" t="s">
        <v>28</v>
      </c>
      <c r="P2" s="185" t="s">
        <v>29</v>
      </c>
      <c r="Q2" s="185" t="s">
        <v>46</v>
      </c>
      <c r="R2" s="185" t="s">
        <v>45</v>
      </c>
      <c r="S2" s="185" t="s">
        <v>28</v>
      </c>
      <c r="T2" s="185" t="s">
        <v>29</v>
      </c>
      <c r="U2" s="185" t="s">
        <v>46</v>
      </c>
      <c r="V2" s="185" t="s">
        <v>45</v>
      </c>
      <c r="W2" s="185" t="s">
        <v>28</v>
      </c>
      <c r="X2" s="185" t="s">
        <v>29</v>
      </c>
      <c r="Y2" s="185" t="s">
        <v>46</v>
      </c>
      <c r="Z2" s="185" t="s">
        <v>47</v>
      </c>
      <c r="AA2" s="185" t="s">
        <v>48</v>
      </c>
      <c r="AB2" s="185" t="s">
        <v>46</v>
      </c>
      <c r="AC2" s="185" t="s">
        <v>45</v>
      </c>
      <c r="AD2" s="185" t="s">
        <v>28</v>
      </c>
      <c r="AE2" s="185" t="s">
        <v>29</v>
      </c>
      <c r="AF2" s="185" t="s">
        <v>46</v>
      </c>
      <c r="AG2" s="185" t="s">
        <v>45</v>
      </c>
      <c r="AH2" s="185" t="s">
        <v>28</v>
      </c>
      <c r="AI2" s="186" t="s">
        <v>29</v>
      </c>
      <c r="AJ2" s="185" t="s">
        <v>46</v>
      </c>
      <c r="AK2" s="185" t="s">
        <v>45</v>
      </c>
      <c r="AL2" s="185" t="s">
        <v>28</v>
      </c>
      <c r="AM2" s="186" t="s">
        <v>29</v>
      </c>
      <c r="AN2" s="185" t="s">
        <v>46</v>
      </c>
      <c r="AO2" s="185" t="s">
        <v>47</v>
      </c>
      <c r="AP2" s="185" t="s">
        <v>48</v>
      </c>
      <c r="AQ2" s="185" t="s">
        <v>46</v>
      </c>
      <c r="AR2" s="185" t="s">
        <v>45</v>
      </c>
      <c r="AS2" s="185" t="s">
        <v>28</v>
      </c>
      <c r="AT2" s="186" t="s">
        <v>29</v>
      </c>
      <c r="AU2" s="185" t="s">
        <v>46</v>
      </c>
      <c r="AV2" s="185" t="s">
        <v>45</v>
      </c>
      <c r="AW2" s="185" t="s">
        <v>28</v>
      </c>
      <c r="AX2" s="186" t="s">
        <v>29</v>
      </c>
      <c r="AY2" s="185" t="s">
        <v>46</v>
      </c>
      <c r="AZ2" s="185" t="s">
        <v>47</v>
      </c>
      <c r="BA2" s="185" t="s">
        <v>48</v>
      </c>
      <c r="BB2" s="185" t="s">
        <v>46</v>
      </c>
      <c r="BC2" s="185" t="s">
        <v>49</v>
      </c>
      <c r="BD2" s="186" t="s">
        <v>50</v>
      </c>
      <c r="BE2" s="185" t="s">
        <v>51</v>
      </c>
      <c r="BF2" s="186" t="s">
        <v>52</v>
      </c>
      <c r="BG2" s="185" t="s">
        <v>53</v>
      </c>
      <c r="BH2" s="186" t="s">
        <v>54</v>
      </c>
      <c r="BI2" s="185" t="s">
        <v>46</v>
      </c>
      <c r="BJ2" s="185" t="s">
        <v>28</v>
      </c>
      <c r="BK2" s="186" t="s">
        <v>29</v>
      </c>
      <c r="BL2" s="185" t="s">
        <v>46</v>
      </c>
      <c r="BM2" s="185" t="s">
        <v>49</v>
      </c>
      <c r="BN2" s="187" t="s">
        <v>96</v>
      </c>
      <c r="BO2" s="185" t="s">
        <v>51</v>
      </c>
      <c r="BP2" s="187" t="s">
        <v>97</v>
      </c>
      <c r="BQ2" s="185" t="s">
        <v>53</v>
      </c>
      <c r="BR2" s="186" t="s">
        <v>54</v>
      </c>
      <c r="BS2" s="185" t="s">
        <v>46</v>
      </c>
      <c r="BT2" s="185" t="s">
        <v>28</v>
      </c>
      <c r="BU2" s="186" t="s">
        <v>29</v>
      </c>
      <c r="BV2" s="185" t="s">
        <v>46</v>
      </c>
      <c r="BW2" s="185" t="s">
        <v>47</v>
      </c>
      <c r="BX2" s="185" t="s">
        <v>48</v>
      </c>
      <c r="BY2" s="185" t="s">
        <v>46</v>
      </c>
      <c r="BZ2" s="185" t="s">
        <v>55</v>
      </c>
      <c r="CA2" s="186" t="s">
        <v>48</v>
      </c>
      <c r="CB2" s="185" t="s">
        <v>55</v>
      </c>
      <c r="CC2" s="186" t="s">
        <v>48</v>
      </c>
      <c r="CD2" s="185" t="s">
        <v>55</v>
      </c>
      <c r="CE2" s="186" t="s">
        <v>48</v>
      </c>
      <c r="CF2" s="185" t="s">
        <v>55</v>
      </c>
      <c r="CG2" s="186" t="s">
        <v>48</v>
      </c>
      <c r="CH2" s="185" t="s">
        <v>55</v>
      </c>
      <c r="CI2" s="186" t="s">
        <v>48</v>
      </c>
      <c r="CJ2" s="185" t="s">
        <v>55</v>
      </c>
      <c r="CK2" s="186" t="s">
        <v>48</v>
      </c>
      <c r="CL2" s="185" t="s">
        <v>55</v>
      </c>
      <c r="CM2" s="186" t="s">
        <v>48</v>
      </c>
      <c r="CN2" s="17"/>
      <c r="CO2" s="17"/>
      <c r="CP2" s="17"/>
      <c r="CQ2" s="185" t="s">
        <v>47</v>
      </c>
      <c r="CR2" s="185" t="s">
        <v>48</v>
      </c>
      <c r="CS2" s="185" t="s">
        <v>46</v>
      </c>
      <c r="CT2" s="185" t="s">
        <v>47</v>
      </c>
      <c r="CU2" s="185" t="s">
        <v>48</v>
      </c>
      <c r="CV2" s="185" t="s">
        <v>46</v>
      </c>
      <c r="CW2" s="185" t="s">
        <v>47</v>
      </c>
      <c r="CX2" s="185" t="s">
        <v>48</v>
      </c>
      <c r="CY2" s="185" t="s">
        <v>46</v>
      </c>
      <c r="CZ2" s="185" t="s">
        <v>47</v>
      </c>
      <c r="DA2" s="185" t="s">
        <v>48</v>
      </c>
      <c r="DB2" s="185" t="s">
        <v>46</v>
      </c>
      <c r="DC2" s="185" t="s">
        <v>47</v>
      </c>
      <c r="DD2" s="185" t="s">
        <v>48</v>
      </c>
      <c r="DE2" s="185" t="s">
        <v>46</v>
      </c>
      <c r="DF2" s="185" t="s">
        <v>47</v>
      </c>
      <c r="DG2" s="185" t="s">
        <v>48</v>
      </c>
      <c r="DH2" s="185" t="s">
        <v>46</v>
      </c>
      <c r="DI2" s="185" t="s">
        <v>47</v>
      </c>
      <c r="DJ2" s="185" t="s">
        <v>48</v>
      </c>
      <c r="DK2" s="185" t="s">
        <v>46</v>
      </c>
      <c r="DL2" s="185" t="s">
        <v>47</v>
      </c>
      <c r="DM2" s="185" t="s">
        <v>48</v>
      </c>
      <c r="DN2" s="185" t="s">
        <v>46</v>
      </c>
      <c r="DO2" s="185" t="s">
        <v>47</v>
      </c>
      <c r="DP2" s="185" t="s">
        <v>48</v>
      </c>
      <c r="DQ2" s="17"/>
      <c r="DR2" s="17"/>
      <c r="DS2" s="17"/>
      <c r="DT2" s="17"/>
      <c r="DU2" s="185" t="s">
        <v>47</v>
      </c>
      <c r="DV2" s="185" t="s">
        <v>48</v>
      </c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</row>
    <row r="3" ht="19.5" customHeight="1">
      <c r="A3" s="186">
        <v>1.0</v>
      </c>
      <c r="B3" s="188" t="s">
        <v>56</v>
      </c>
      <c r="C3" s="189">
        <v>1542.0</v>
      </c>
      <c r="D3" s="190" t="s">
        <v>57</v>
      </c>
      <c r="E3" s="191" t="s">
        <v>58</v>
      </c>
      <c r="F3" s="192">
        <v>2.0</v>
      </c>
      <c r="G3" s="193">
        <v>44.0</v>
      </c>
      <c r="H3" s="194">
        <v>42.0</v>
      </c>
      <c r="I3" s="195">
        <f t="shared" ref="I3:I38" si="9">SUM(G3:H3)</f>
        <v>86</v>
      </c>
      <c r="J3" s="196">
        <v>2.0</v>
      </c>
      <c r="K3" s="197">
        <v>52.0</v>
      </c>
      <c r="L3" s="198">
        <v>50.0</v>
      </c>
      <c r="M3" s="195">
        <f t="shared" ref="M3:M38" si="10">SUM(K3:L3)</f>
        <v>102</v>
      </c>
      <c r="N3" s="199">
        <v>2.0</v>
      </c>
      <c r="O3" s="197">
        <v>59.0</v>
      </c>
      <c r="P3" s="198">
        <v>50.0</v>
      </c>
      <c r="Q3" s="195">
        <f t="shared" ref="Q3:Q38" si="11">SUM(O3:P3)</f>
        <v>109</v>
      </c>
      <c r="R3" s="199">
        <v>2.0</v>
      </c>
      <c r="S3" s="197">
        <v>43.0</v>
      </c>
      <c r="T3" s="198">
        <v>44.0</v>
      </c>
      <c r="U3" s="195">
        <f t="shared" ref="U3:U38" si="12">SUM(S3:T3)</f>
        <v>87</v>
      </c>
      <c r="V3" s="199">
        <v>2.0</v>
      </c>
      <c r="W3" s="197">
        <v>51.0</v>
      </c>
      <c r="X3" s="198">
        <v>47.0</v>
      </c>
      <c r="Y3" s="195">
        <f t="shared" ref="Y3:Y38" si="13">SUM(W3:X3)</f>
        <v>98</v>
      </c>
      <c r="Z3" s="200">
        <f t="shared" ref="Z3:AA3" si="1">SUM(G3,K3,O3,S3,W3)</f>
        <v>249</v>
      </c>
      <c r="AA3" s="200">
        <f t="shared" si="1"/>
        <v>233</v>
      </c>
      <c r="AB3" s="195">
        <f t="shared" ref="AB3:AB38" si="15">SUM(Z3:AA3)</f>
        <v>482</v>
      </c>
      <c r="AC3" s="199">
        <v>2.0</v>
      </c>
      <c r="AD3" s="197">
        <v>44.0</v>
      </c>
      <c r="AE3" s="198">
        <v>49.0</v>
      </c>
      <c r="AF3" s="195">
        <f t="shared" ref="AF3:AF38" si="16">SUM(AD3:AE3)</f>
        <v>93</v>
      </c>
      <c r="AG3" s="199">
        <v>2.0</v>
      </c>
      <c r="AH3" s="197">
        <v>55.0</v>
      </c>
      <c r="AI3" s="198">
        <v>47.0</v>
      </c>
      <c r="AJ3" s="195">
        <f t="shared" ref="AJ3:AJ38" si="17">SUM(AH3:AI3)</f>
        <v>102</v>
      </c>
      <c r="AK3" s="199">
        <v>2.0</v>
      </c>
      <c r="AL3" s="197">
        <v>64.0</v>
      </c>
      <c r="AM3" s="198">
        <v>39.0</v>
      </c>
      <c r="AN3" s="195">
        <f t="shared" ref="AN3:AN38" si="18">SUM(AL3:AM3)</f>
        <v>103</v>
      </c>
      <c r="AO3" s="200">
        <f t="shared" ref="AO3:AP3" si="2">SUM(AD3,AH3,AL3)</f>
        <v>163</v>
      </c>
      <c r="AP3" s="201">
        <f t="shared" si="2"/>
        <v>135</v>
      </c>
      <c r="AQ3" s="195">
        <f t="shared" ref="AQ3:AQ38" si="20">SUM(AO3:AP3)</f>
        <v>298</v>
      </c>
      <c r="AR3" s="199">
        <v>2.0</v>
      </c>
      <c r="AS3" s="197">
        <v>62.0</v>
      </c>
      <c r="AT3" s="198">
        <v>38.0</v>
      </c>
      <c r="AU3" s="195">
        <f t="shared" ref="AU3:AU38" si="21">SUM(AS3:AT3)</f>
        <v>100</v>
      </c>
      <c r="AV3" s="199">
        <v>2.0</v>
      </c>
      <c r="AW3" s="197">
        <v>59.0</v>
      </c>
      <c r="AX3" s="198">
        <v>37.0</v>
      </c>
      <c r="AY3" s="195">
        <f t="shared" ref="AY3:AY38" si="22">SUM(AW3:AX3)</f>
        <v>96</v>
      </c>
      <c r="AZ3" s="202">
        <f t="shared" ref="AZ3:AZ38" si="23">Sum(AS3, AW3)</f>
        <v>121</v>
      </c>
      <c r="BA3" s="203">
        <f t="shared" ref="BA3:BA38" si="24">sum(AT3, AX3)</f>
        <v>75</v>
      </c>
      <c r="BB3" s="195">
        <f t="shared" ref="BB3:BB38" si="25">SUM(AZ3:BA3)</f>
        <v>196</v>
      </c>
      <c r="BC3" s="199">
        <v>1.0</v>
      </c>
      <c r="BD3" s="198">
        <v>42.0</v>
      </c>
      <c r="BE3" s="199">
        <v>1.0</v>
      </c>
      <c r="BF3" s="198">
        <v>41.0</v>
      </c>
      <c r="BG3" s="199">
        <v>0.0</v>
      </c>
      <c r="BH3" s="198">
        <v>0.0</v>
      </c>
      <c r="BI3" s="204">
        <f t="shared" ref="BI3:BI38" si="26">SUM(BD3,BF3,BH3)</f>
        <v>83</v>
      </c>
      <c r="BJ3" s="197">
        <v>48.0</v>
      </c>
      <c r="BK3" s="198">
        <v>35.0</v>
      </c>
      <c r="BL3" s="204">
        <f t="shared" ref="BL3:BL38" si="27">SUM(BJ3:BK3)</f>
        <v>83</v>
      </c>
      <c r="BM3" s="199">
        <v>1.0</v>
      </c>
      <c r="BN3" s="198">
        <v>38.0</v>
      </c>
      <c r="BO3" s="199">
        <v>1.0</v>
      </c>
      <c r="BP3" s="198">
        <v>41.0</v>
      </c>
      <c r="BQ3" s="199">
        <v>0.0</v>
      </c>
      <c r="BR3" s="198">
        <v>0.0</v>
      </c>
      <c r="BS3" s="204">
        <f t="shared" ref="BS3:BS38" si="28">SUM(BN3,BP3,BR3)</f>
        <v>79</v>
      </c>
      <c r="BT3" s="197">
        <v>46.0</v>
      </c>
      <c r="BU3" s="198">
        <v>33.0</v>
      </c>
      <c r="BV3" s="204">
        <f t="shared" ref="BV3:BV38" si="29">SUM(BT3:BU3)</f>
        <v>79</v>
      </c>
      <c r="BW3" s="200">
        <f t="shared" ref="BW3:BX3" si="3">SUM(BJ3,BT3)</f>
        <v>94</v>
      </c>
      <c r="BX3" s="201">
        <f t="shared" si="3"/>
        <v>68</v>
      </c>
      <c r="BY3" s="195">
        <f t="shared" ref="BY3:BY38" si="31">SUM(BI3,BS3)</f>
        <v>162</v>
      </c>
      <c r="BZ3" s="205">
        <v>269.0</v>
      </c>
      <c r="CA3" s="198">
        <v>209.0</v>
      </c>
      <c r="CB3" s="205">
        <v>38.0</v>
      </c>
      <c r="CC3" s="198">
        <v>38.0</v>
      </c>
      <c r="CD3" s="205">
        <v>147.0</v>
      </c>
      <c r="CE3" s="198">
        <v>110.0</v>
      </c>
      <c r="CF3" s="205">
        <v>2.0</v>
      </c>
      <c r="CG3" s="198">
        <v>1.0</v>
      </c>
      <c r="CH3" s="205">
        <v>110.0</v>
      </c>
      <c r="CI3" s="198">
        <v>92.0</v>
      </c>
      <c r="CJ3" s="205">
        <v>20.0</v>
      </c>
      <c r="CK3" s="198">
        <v>15.0</v>
      </c>
      <c r="CL3" s="205">
        <v>41.0</v>
      </c>
      <c r="CM3" s="198">
        <v>46.0</v>
      </c>
      <c r="CN3" s="207">
        <f t="shared" ref="CN3:CO3" si="4">SUM(BZ3,CB3,CD3,CF3,CH3,CJ3,CL3)</f>
        <v>627</v>
      </c>
      <c r="CO3" s="207">
        <f t="shared" si="4"/>
        <v>511</v>
      </c>
      <c r="CP3" s="206">
        <f t="shared" ref="CP3:CP38" si="33">SUM(CN3:CO3)</f>
        <v>1138</v>
      </c>
      <c r="CQ3" s="207">
        <f t="shared" ref="CQ3:CR3" si="5">SUM(Z3,AO3,AZ3,BW3)</f>
        <v>627</v>
      </c>
      <c r="CR3" s="207">
        <f t="shared" si="5"/>
        <v>511</v>
      </c>
      <c r="CS3" s="185">
        <f t="shared" ref="CS3:CS38" si="35">SUM(I3,M3,Q3,U3,Y3,AF3,AJ3,AN3,AU3,AY3,BI3,BS3)</f>
        <v>1138</v>
      </c>
      <c r="CT3" s="208">
        <v>83.0</v>
      </c>
      <c r="CU3" s="209">
        <v>67.0</v>
      </c>
      <c r="CV3" s="210">
        <f t="shared" ref="CV3:CV38" si="36">SUM(CT3+CU3)</f>
        <v>150</v>
      </c>
      <c r="CW3" s="211">
        <v>16.0</v>
      </c>
      <c r="CX3" s="209">
        <v>30.0</v>
      </c>
      <c r="CY3" s="210">
        <f t="shared" ref="CY3:CY38" si="37">SUM(CW3+CX3)</f>
        <v>46</v>
      </c>
      <c r="CZ3" s="211">
        <v>250.0</v>
      </c>
      <c r="DA3" s="209">
        <v>219.0</v>
      </c>
      <c r="DB3" s="210">
        <f t="shared" ref="DB3:DB38" si="38">SUM(CZ3+DA3)</f>
        <v>469</v>
      </c>
      <c r="DC3" s="211">
        <v>24.0</v>
      </c>
      <c r="DD3" s="209">
        <v>14.0</v>
      </c>
      <c r="DE3" s="210">
        <f t="shared" ref="DE3:DE38" si="39">SUM(DC3+DD3)</f>
        <v>38</v>
      </c>
      <c r="DF3" s="211">
        <v>254.0</v>
      </c>
      <c r="DG3" s="209">
        <v>181.0</v>
      </c>
      <c r="DH3" s="210">
        <f t="shared" ref="DH3:DH38" si="40">SUM(DF3+DG3)</f>
        <v>435</v>
      </c>
      <c r="DI3" s="212">
        <v>0.0</v>
      </c>
      <c r="DJ3" s="213">
        <v>0.0</v>
      </c>
      <c r="DK3" s="214">
        <f t="shared" ref="DK3:DK38" si="41">SUM(DI3+DJ3)</f>
        <v>0</v>
      </c>
      <c r="DL3" s="215">
        <f t="shared" ref="DL3:DM3" si="6">SUM(CT3+CW3+CZ3+DC3+DF3+DI3)</f>
        <v>627</v>
      </c>
      <c r="DM3" s="216">
        <f t="shared" si="6"/>
        <v>511</v>
      </c>
      <c r="DN3" s="217">
        <f t="shared" ref="DN3:DN38" si="43">SUM(DL3:DM3)</f>
        <v>1138</v>
      </c>
      <c r="DO3" s="218">
        <f t="shared" ref="DO3:DP3" si="7">SUM(CQ3-DL3)</f>
        <v>0</v>
      </c>
      <c r="DP3" s="218">
        <f t="shared" si="7"/>
        <v>0</v>
      </c>
      <c r="DQ3" s="215">
        <f t="shared" ref="DQ3:DQ38" si="45">SUM(CS3)</f>
        <v>1138</v>
      </c>
      <c r="DR3" s="219">
        <f t="shared" ref="DR3:DR38" si="46">SUM(CP3)</f>
        <v>1138</v>
      </c>
      <c r="DS3" s="220">
        <f t="shared" ref="DS3:DS38" si="47">SUM(CP3-CS3)</f>
        <v>0</v>
      </c>
      <c r="DT3" s="220">
        <f t="shared" ref="DT3:DT38" si="48">SUM(CP3-DN3)</f>
        <v>0</v>
      </c>
      <c r="DU3" s="217">
        <f t="shared" ref="DU3:DV3" si="8">SUM(CN3-CQ3)</f>
        <v>0</v>
      </c>
      <c r="DV3" s="217">
        <f t="shared" si="8"/>
        <v>0</v>
      </c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</row>
    <row r="4" ht="19.5" customHeight="1">
      <c r="A4" s="186">
        <v>2.0</v>
      </c>
      <c r="B4" s="188" t="s">
        <v>59</v>
      </c>
      <c r="C4" s="221">
        <v>1546.0</v>
      </c>
      <c r="D4" s="190" t="s">
        <v>57</v>
      </c>
      <c r="E4" s="191" t="s">
        <v>58</v>
      </c>
      <c r="F4" s="222">
        <v>2.0</v>
      </c>
      <c r="G4" s="223">
        <v>49.0</v>
      </c>
      <c r="H4" s="224">
        <v>42.0</v>
      </c>
      <c r="I4" s="195">
        <f t="shared" si="9"/>
        <v>91</v>
      </c>
      <c r="J4" s="222">
        <v>2.0</v>
      </c>
      <c r="K4" s="223">
        <v>44.0</v>
      </c>
      <c r="L4" s="224">
        <v>52.0</v>
      </c>
      <c r="M4" s="195">
        <f t="shared" si="10"/>
        <v>96</v>
      </c>
      <c r="N4" s="222">
        <v>2.0</v>
      </c>
      <c r="O4" s="223">
        <v>41.0</v>
      </c>
      <c r="P4" s="224">
        <v>54.0</v>
      </c>
      <c r="Q4" s="195">
        <f t="shared" si="11"/>
        <v>95</v>
      </c>
      <c r="R4" s="222">
        <v>2.0</v>
      </c>
      <c r="S4" s="223">
        <v>52.0</v>
      </c>
      <c r="T4" s="224">
        <v>49.0</v>
      </c>
      <c r="U4" s="195">
        <f t="shared" si="12"/>
        <v>101</v>
      </c>
      <c r="V4" s="222">
        <v>2.0</v>
      </c>
      <c r="W4" s="223">
        <v>49.0</v>
      </c>
      <c r="X4" s="224">
        <v>48.0</v>
      </c>
      <c r="Y4" s="195">
        <f t="shared" si="13"/>
        <v>97</v>
      </c>
      <c r="Z4" s="200">
        <f t="shared" ref="Z4:AA4" si="14">SUM(G4,K4,O4,S4,W4)</f>
        <v>235</v>
      </c>
      <c r="AA4" s="200">
        <f t="shared" si="14"/>
        <v>245</v>
      </c>
      <c r="AB4" s="195">
        <f t="shared" si="15"/>
        <v>480</v>
      </c>
      <c r="AC4" s="222">
        <v>2.0</v>
      </c>
      <c r="AD4" s="223">
        <v>51.0</v>
      </c>
      <c r="AE4" s="224">
        <v>54.0</v>
      </c>
      <c r="AF4" s="195">
        <f t="shared" si="16"/>
        <v>105</v>
      </c>
      <c r="AG4" s="222">
        <v>2.0</v>
      </c>
      <c r="AH4" s="223">
        <v>33.0</v>
      </c>
      <c r="AI4" s="224">
        <v>62.0</v>
      </c>
      <c r="AJ4" s="195">
        <f t="shared" si="17"/>
        <v>95</v>
      </c>
      <c r="AK4" s="222">
        <v>2.0</v>
      </c>
      <c r="AL4" s="223">
        <v>52.0</v>
      </c>
      <c r="AM4" s="224">
        <v>50.0</v>
      </c>
      <c r="AN4" s="195">
        <f t="shared" si="18"/>
        <v>102</v>
      </c>
      <c r="AO4" s="200">
        <f t="shared" ref="AO4:AP4" si="19">SUM(AD4,AH4,AL4)</f>
        <v>136</v>
      </c>
      <c r="AP4" s="201">
        <f t="shared" si="19"/>
        <v>166</v>
      </c>
      <c r="AQ4" s="195">
        <f t="shared" si="20"/>
        <v>302</v>
      </c>
      <c r="AR4" s="222">
        <v>2.0</v>
      </c>
      <c r="AS4" s="223">
        <v>48.0</v>
      </c>
      <c r="AT4" s="224">
        <v>45.0</v>
      </c>
      <c r="AU4" s="195">
        <f t="shared" si="21"/>
        <v>93</v>
      </c>
      <c r="AV4" s="222">
        <v>2.0</v>
      </c>
      <c r="AW4" s="223">
        <v>46.0</v>
      </c>
      <c r="AX4" s="224">
        <v>51.0</v>
      </c>
      <c r="AY4" s="195">
        <f t="shared" si="22"/>
        <v>97</v>
      </c>
      <c r="AZ4" s="202">
        <f t="shared" si="23"/>
        <v>94</v>
      </c>
      <c r="BA4" s="203">
        <f t="shared" si="24"/>
        <v>96</v>
      </c>
      <c r="BB4" s="195">
        <f t="shared" si="25"/>
        <v>190</v>
      </c>
      <c r="BC4" s="222">
        <v>1.0</v>
      </c>
      <c r="BD4" s="224">
        <v>50.0</v>
      </c>
      <c r="BE4" s="222">
        <v>1.0</v>
      </c>
      <c r="BF4" s="224">
        <v>47.0</v>
      </c>
      <c r="BG4" s="222">
        <v>0.0</v>
      </c>
      <c r="BH4" s="224">
        <v>0.0</v>
      </c>
      <c r="BI4" s="204">
        <f t="shared" si="26"/>
        <v>97</v>
      </c>
      <c r="BJ4" s="225">
        <v>46.0</v>
      </c>
      <c r="BK4" s="226">
        <v>51.0</v>
      </c>
      <c r="BL4" s="204">
        <f t="shared" si="27"/>
        <v>97</v>
      </c>
      <c r="BM4" s="222">
        <v>1.0</v>
      </c>
      <c r="BN4" s="224">
        <v>41.0</v>
      </c>
      <c r="BO4" s="222">
        <v>1.0</v>
      </c>
      <c r="BP4" s="224">
        <v>30.0</v>
      </c>
      <c r="BQ4" s="222">
        <v>0.0</v>
      </c>
      <c r="BR4" s="224">
        <v>0.0</v>
      </c>
      <c r="BS4" s="204">
        <f t="shared" si="28"/>
        <v>71</v>
      </c>
      <c r="BT4" s="223">
        <v>29.0</v>
      </c>
      <c r="BU4" s="224">
        <v>42.0</v>
      </c>
      <c r="BV4" s="204">
        <f t="shared" si="29"/>
        <v>71</v>
      </c>
      <c r="BW4" s="200">
        <f t="shared" ref="BW4:BX4" si="30">SUM(BJ4,BT4)</f>
        <v>75</v>
      </c>
      <c r="BX4" s="201">
        <f t="shared" si="30"/>
        <v>93</v>
      </c>
      <c r="BY4" s="195">
        <f t="shared" si="31"/>
        <v>168</v>
      </c>
      <c r="BZ4" s="227">
        <v>210.0</v>
      </c>
      <c r="CA4" s="224">
        <v>243.0</v>
      </c>
      <c r="CB4" s="227">
        <v>107.0</v>
      </c>
      <c r="CC4" s="224">
        <v>114.0</v>
      </c>
      <c r="CD4" s="227">
        <v>45.0</v>
      </c>
      <c r="CE4" s="224">
        <v>37.0</v>
      </c>
      <c r="CF4" s="227">
        <v>2.0</v>
      </c>
      <c r="CG4" s="224">
        <v>0.0</v>
      </c>
      <c r="CH4" s="227">
        <v>156.0</v>
      </c>
      <c r="CI4" s="224">
        <v>181.0</v>
      </c>
      <c r="CJ4" s="227">
        <v>16.0</v>
      </c>
      <c r="CK4" s="224">
        <v>15.0</v>
      </c>
      <c r="CL4" s="227">
        <v>4.0</v>
      </c>
      <c r="CM4" s="224">
        <v>10.0</v>
      </c>
      <c r="CN4" s="207">
        <f t="shared" ref="CN4:CO4" si="32">SUM(BZ4,CB4,CD4,CF4,CH4,CJ4,CL4)</f>
        <v>540</v>
      </c>
      <c r="CO4" s="207">
        <f t="shared" si="32"/>
        <v>600</v>
      </c>
      <c r="CP4" s="206">
        <f t="shared" si="33"/>
        <v>1140</v>
      </c>
      <c r="CQ4" s="207">
        <f t="shared" ref="CQ4:CR4" si="34">SUM(Z4,AO4,AZ4,BW4)</f>
        <v>540</v>
      </c>
      <c r="CR4" s="207">
        <f t="shared" si="34"/>
        <v>600</v>
      </c>
      <c r="CS4" s="185">
        <f t="shared" si="35"/>
        <v>1140</v>
      </c>
      <c r="CT4" s="228">
        <v>341.0</v>
      </c>
      <c r="CU4" s="229">
        <v>341.0</v>
      </c>
      <c r="CV4" s="210">
        <f t="shared" si="36"/>
        <v>682</v>
      </c>
      <c r="CW4" s="228">
        <v>7.0</v>
      </c>
      <c r="CX4" s="229">
        <v>18.0</v>
      </c>
      <c r="CY4" s="210">
        <f t="shared" si="37"/>
        <v>25</v>
      </c>
      <c r="CZ4" s="228">
        <v>33.0</v>
      </c>
      <c r="DA4" s="209">
        <v>33.0</v>
      </c>
      <c r="DB4" s="210">
        <f t="shared" si="38"/>
        <v>66</v>
      </c>
      <c r="DC4" s="228">
        <v>14.0</v>
      </c>
      <c r="DD4" s="229">
        <v>17.0</v>
      </c>
      <c r="DE4" s="210">
        <f t="shared" si="39"/>
        <v>31</v>
      </c>
      <c r="DF4" s="228">
        <v>145.0</v>
      </c>
      <c r="DG4" s="229">
        <v>191.0</v>
      </c>
      <c r="DH4" s="210">
        <f t="shared" si="40"/>
        <v>336</v>
      </c>
      <c r="DI4" s="228"/>
      <c r="DJ4" s="229"/>
      <c r="DK4" s="214">
        <f t="shared" si="41"/>
        <v>0</v>
      </c>
      <c r="DL4" s="215">
        <f t="shared" ref="DL4:DM4" si="42">SUM(CT4+CW4+CZ4+DC4+DF4+DI4)</f>
        <v>540</v>
      </c>
      <c r="DM4" s="216">
        <f t="shared" si="42"/>
        <v>600</v>
      </c>
      <c r="DN4" s="217">
        <f t="shared" si="43"/>
        <v>1140</v>
      </c>
      <c r="DO4" s="218">
        <f t="shared" ref="DO4:DP4" si="44">SUM(CQ4-DL4)</f>
        <v>0</v>
      </c>
      <c r="DP4" s="218">
        <f t="shared" si="44"/>
        <v>0</v>
      </c>
      <c r="DQ4" s="215">
        <f t="shared" si="45"/>
        <v>1140</v>
      </c>
      <c r="DR4" s="219">
        <f t="shared" si="46"/>
        <v>1140</v>
      </c>
      <c r="DS4" s="220">
        <f t="shared" si="47"/>
        <v>0</v>
      </c>
      <c r="DT4" s="220">
        <f t="shared" si="48"/>
        <v>0</v>
      </c>
      <c r="DU4" s="217">
        <f t="shared" ref="DU4:DV4" si="49">SUM(CN4-CQ4)</f>
        <v>0</v>
      </c>
      <c r="DV4" s="217">
        <f t="shared" si="49"/>
        <v>0</v>
      </c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</row>
    <row r="5" ht="19.5" customHeight="1">
      <c r="A5" s="186">
        <v>3.0</v>
      </c>
      <c r="B5" s="230" t="s">
        <v>60</v>
      </c>
      <c r="C5" s="221">
        <v>1548.0</v>
      </c>
      <c r="D5" s="190" t="s">
        <v>57</v>
      </c>
      <c r="E5" s="191" t="s">
        <v>58</v>
      </c>
      <c r="F5" s="222">
        <v>4.0</v>
      </c>
      <c r="G5" s="223">
        <v>95.0</v>
      </c>
      <c r="H5" s="224">
        <v>80.0</v>
      </c>
      <c r="I5" s="195">
        <f t="shared" si="9"/>
        <v>175</v>
      </c>
      <c r="J5" s="222">
        <v>4.0</v>
      </c>
      <c r="K5" s="223">
        <v>81.0</v>
      </c>
      <c r="L5" s="224">
        <v>103.0</v>
      </c>
      <c r="M5" s="195">
        <f t="shared" si="10"/>
        <v>184</v>
      </c>
      <c r="N5" s="222">
        <v>4.0</v>
      </c>
      <c r="O5" s="223">
        <v>96.0</v>
      </c>
      <c r="P5" s="224">
        <v>86.0</v>
      </c>
      <c r="Q5" s="195">
        <f t="shared" si="11"/>
        <v>182</v>
      </c>
      <c r="R5" s="222">
        <v>4.0</v>
      </c>
      <c r="S5" s="223">
        <v>82.0</v>
      </c>
      <c r="T5" s="224">
        <v>109.0</v>
      </c>
      <c r="U5" s="195">
        <f t="shared" si="12"/>
        <v>191</v>
      </c>
      <c r="V5" s="222">
        <v>4.0</v>
      </c>
      <c r="W5" s="223">
        <v>97.0</v>
      </c>
      <c r="X5" s="224">
        <v>95.0</v>
      </c>
      <c r="Y5" s="195">
        <f t="shared" si="13"/>
        <v>192</v>
      </c>
      <c r="Z5" s="200">
        <f t="shared" ref="Z5:AA5" si="50">SUM(G5,K5,O5,S5,W5)</f>
        <v>451</v>
      </c>
      <c r="AA5" s="200">
        <f t="shared" si="50"/>
        <v>473</v>
      </c>
      <c r="AB5" s="195">
        <f t="shared" si="15"/>
        <v>924</v>
      </c>
      <c r="AC5" s="222">
        <v>4.0</v>
      </c>
      <c r="AD5" s="223">
        <v>110.0</v>
      </c>
      <c r="AE5" s="224">
        <v>86.0</v>
      </c>
      <c r="AF5" s="195">
        <f t="shared" si="16"/>
        <v>196</v>
      </c>
      <c r="AG5" s="222">
        <v>4.0</v>
      </c>
      <c r="AH5" s="223">
        <v>104.0</v>
      </c>
      <c r="AI5" s="224">
        <v>98.0</v>
      </c>
      <c r="AJ5" s="195">
        <f t="shared" si="17"/>
        <v>202</v>
      </c>
      <c r="AK5" s="222">
        <v>3.0</v>
      </c>
      <c r="AL5" s="223">
        <v>85.0</v>
      </c>
      <c r="AM5" s="224">
        <v>83.0</v>
      </c>
      <c r="AN5" s="195">
        <f t="shared" si="18"/>
        <v>168</v>
      </c>
      <c r="AO5" s="200">
        <f t="shared" ref="AO5:AP5" si="51">SUM(AD5,AH5,AL5)</f>
        <v>299</v>
      </c>
      <c r="AP5" s="201">
        <f t="shared" si="51"/>
        <v>267</v>
      </c>
      <c r="AQ5" s="195">
        <f t="shared" si="20"/>
        <v>566</v>
      </c>
      <c r="AR5" s="222">
        <v>3.0</v>
      </c>
      <c r="AS5" s="223">
        <v>78.0</v>
      </c>
      <c r="AT5" s="224">
        <v>75.0</v>
      </c>
      <c r="AU5" s="195">
        <f t="shared" si="21"/>
        <v>153</v>
      </c>
      <c r="AV5" s="222">
        <v>3.0</v>
      </c>
      <c r="AW5" s="223">
        <v>80.0</v>
      </c>
      <c r="AX5" s="224">
        <v>86.0</v>
      </c>
      <c r="AY5" s="195">
        <f t="shared" si="22"/>
        <v>166</v>
      </c>
      <c r="AZ5" s="202">
        <f t="shared" si="23"/>
        <v>158</v>
      </c>
      <c r="BA5" s="203">
        <f t="shared" si="24"/>
        <v>161</v>
      </c>
      <c r="BB5" s="195">
        <f t="shared" si="25"/>
        <v>319</v>
      </c>
      <c r="BC5" s="222">
        <v>2.0</v>
      </c>
      <c r="BD5" s="224">
        <v>87.0</v>
      </c>
      <c r="BE5" s="222">
        <v>1.0</v>
      </c>
      <c r="BF5" s="224">
        <v>40.0</v>
      </c>
      <c r="BG5" s="222">
        <v>1.0</v>
      </c>
      <c r="BH5" s="224">
        <v>41.0</v>
      </c>
      <c r="BI5" s="204">
        <f t="shared" si="26"/>
        <v>168</v>
      </c>
      <c r="BJ5" s="223">
        <v>88.0</v>
      </c>
      <c r="BK5" s="224">
        <v>80.0</v>
      </c>
      <c r="BL5" s="204">
        <f t="shared" si="27"/>
        <v>168</v>
      </c>
      <c r="BM5" s="222">
        <v>2.0</v>
      </c>
      <c r="BN5" s="224">
        <v>84.0</v>
      </c>
      <c r="BO5" s="222">
        <v>1.0</v>
      </c>
      <c r="BP5" s="224">
        <v>42.0</v>
      </c>
      <c r="BQ5" s="222">
        <v>1.0</v>
      </c>
      <c r="BR5" s="224">
        <v>37.0</v>
      </c>
      <c r="BS5" s="204">
        <f t="shared" si="28"/>
        <v>163</v>
      </c>
      <c r="BT5" s="223">
        <v>86.0</v>
      </c>
      <c r="BU5" s="224">
        <v>77.0</v>
      </c>
      <c r="BV5" s="204">
        <f t="shared" si="29"/>
        <v>163</v>
      </c>
      <c r="BW5" s="200">
        <f t="shared" ref="BW5:BX5" si="52">SUM(BJ5,BT5)</f>
        <v>174</v>
      </c>
      <c r="BX5" s="201">
        <f t="shared" si="52"/>
        <v>157</v>
      </c>
      <c r="BY5" s="195">
        <f t="shared" si="31"/>
        <v>331</v>
      </c>
      <c r="BZ5" s="227">
        <v>477.0</v>
      </c>
      <c r="CA5" s="224">
        <v>442.0</v>
      </c>
      <c r="CB5" s="227">
        <v>197.0</v>
      </c>
      <c r="CC5" s="224">
        <v>194.0</v>
      </c>
      <c r="CD5" s="227">
        <v>84.0</v>
      </c>
      <c r="CE5" s="224">
        <v>81.0</v>
      </c>
      <c r="CF5" s="227">
        <v>6.0</v>
      </c>
      <c r="CG5" s="224">
        <v>5.0</v>
      </c>
      <c r="CH5" s="227">
        <v>278.0</v>
      </c>
      <c r="CI5" s="224">
        <v>296.0</v>
      </c>
      <c r="CJ5" s="227">
        <v>23.0</v>
      </c>
      <c r="CK5" s="224">
        <v>25.0</v>
      </c>
      <c r="CL5" s="227">
        <v>17.0</v>
      </c>
      <c r="CM5" s="224">
        <v>15.0</v>
      </c>
      <c r="CN5" s="207">
        <f t="shared" ref="CN5:CO5" si="53">SUM(BZ5,CB5,CD5,CF5,CH5,CJ5,CL5)</f>
        <v>1082</v>
      </c>
      <c r="CO5" s="207">
        <f t="shared" si="53"/>
        <v>1058</v>
      </c>
      <c r="CP5" s="206">
        <f t="shared" si="33"/>
        <v>2140</v>
      </c>
      <c r="CQ5" s="207">
        <f t="shared" ref="CQ5:CR5" si="54">SUM(Z5,AO5,AZ5,BW5)</f>
        <v>1082</v>
      </c>
      <c r="CR5" s="207">
        <f t="shared" si="54"/>
        <v>1058</v>
      </c>
      <c r="CS5" s="185">
        <f t="shared" si="35"/>
        <v>2140</v>
      </c>
      <c r="CT5" s="228">
        <v>782.0</v>
      </c>
      <c r="CU5" s="229">
        <v>753.0</v>
      </c>
      <c r="CV5" s="210">
        <f t="shared" si="36"/>
        <v>1535</v>
      </c>
      <c r="CW5" s="228">
        <v>29.0</v>
      </c>
      <c r="CX5" s="229">
        <v>36.0</v>
      </c>
      <c r="CY5" s="210">
        <f t="shared" si="37"/>
        <v>65</v>
      </c>
      <c r="CZ5" s="228">
        <v>73.0</v>
      </c>
      <c r="DA5" s="209">
        <v>82.0</v>
      </c>
      <c r="DB5" s="210">
        <f t="shared" si="38"/>
        <v>155</v>
      </c>
      <c r="DC5" s="228">
        <v>3.0</v>
      </c>
      <c r="DD5" s="229">
        <v>14.0</v>
      </c>
      <c r="DE5" s="210">
        <f t="shared" si="39"/>
        <v>17</v>
      </c>
      <c r="DF5" s="228">
        <v>195.0</v>
      </c>
      <c r="DG5" s="229">
        <v>173.0</v>
      </c>
      <c r="DH5" s="210">
        <f t="shared" si="40"/>
        <v>368</v>
      </c>
      <c r="DI5" s="228"/>
      <c r="DJ5" s="229"/>
      <c r="DK5" s="214">
        <f t="shared" si="41"/>
        <v>0</v>
      </c>
      <c r="DL5" s="215">
        <f t="shared" ref="DL5:DM5" si="55">SUM(CT5+CW5+CZ5+DC5+DF5+DI5)</f>
        <v>1082</v>
      </c>
      <c r="DM5" s="216">
        <f t="shared" si="55"/>
        <v>1058</v>
      </c>
      <c r="DN5" s="217">
        <f t="shared" si="43"/>
        <v>2140</v>
      </c>
      <c r="DO5" s="218">
        <f t="shared" ref="DO5:DP5" si="56">SUM(CQ5-DL5)</f>
        <v>0</v>
      </c>
      <c r="DP5" s="218">
        <f t="shared" si="56"/>
        <v>0</v>
      </c>
      <c r="DQ5" s="215">
        <f t="shared" si="45"/>
        <v>2140</v>
      </c>
      <c r="DR5" s="219">
        <f t="shared" si="46"/>
        <v>2140</v>
      </c>
      <c r="DS5" s="220">
        <f t="shared" si="47"/>
        <v>0</v>
      </c>
      <c r="DT5" s="220">
        <f t="shared" si="48"/>
        <v>0</v>
      </c>
      <c r="DU5" s="217">
        <f t="shared" ref="DU5:DV5" si="57">SUM(CN5-CQ5)</f>
        <v>0</v>
      </c>
      <c r="DV5" s="217">
        <f t="shared" si="57"/>
        <v>0</v>
      </c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</row>
    <row r="6" ht="19.5" customHeight="1">
      <c r="A6" s="186">
        <v>4.0</v>
      </c>
      <c r="B6" s="230" t="s">
        <v>61</v>
      </c>
      <c r="C6" s="189">
        <v>1552.0</v>
      </c>
      <c r="D6" s="190" t="s">
        <v>57</v>
      </c>
      <c r="E6" s="191" t="s">
        <v>58</v>
      </c>
      <c r="F6" s="231">
        <v>1.0</v>
      </c>
      <c r="G6" s="232">
        <v>23.0</v>
      </c>
      <c r="H6" s="233">
        <v>16.0</v>
      </c>
      <c r="I6" s="195">
        <f t="shared" si="9"/>
        <v>39</v>
      </c>
      <c r="J6" s="234">
        <v>1.0</v>
      </c>
      <c r="K6" s="235">
        <v>19.0</v>
      </c>
      <c r="L6" s="233">
        <v>22.0</v>
      </c>
      <c r="M6" s="195">
        <f t="shared" si="10"/>
        <v>41</v>
      </c>
      <c r="N6" s="236">
        <v>1.0</v>
      </c>
      <c r="O6" s="235">
        <v>15.0</v>
      </c>
      <c r="P6" s="233">
        <v>21.0</v>
      </c>
      <c r="Q6" s="195">
        <f t="shared" si="11"/>
        <v>36</v>
      </c>
      <c r="R6" s="236">
        <v>1.0</v>
      </c>
      <c r="S6" s="235">
        <v>22.0</v>
      </c>
      <c r="T6" s="233">
        <v>22.0</v>
      </c>
      <c r="U6" s="195">
        <f t="shared" si="12"/>
        <v>44</v>
      </c>
      <c r="V6" s="236">
        <v>1.0</v>
      </c>
      <c r="W6" s="235">
        <v>17.0</v>
      </c>
      <c r="X6" s="233">
        <v>22.0</v>
      </c>
      <c r="Y6" s="195">
        <f t="shared" si="13"/>
        <v>39</v>
      </c>
      <c r="Z6" s="200">
        <f t="shared" ref="Z6:AA6" si="58">SUM(G6,K6,O6,S6,W6)</f>
        <v>96</v>
      </c>
      <c r="AA6" s="200">
        <f t="shared" si="58"/>
        <v>103</v>
      </c>
      <c r="AB6" s="195">
        <f t="shared" si="15"/>
        <v>199</v>
      </c>
      <c r="AC6" s="236">
        <v>1.0</v>
      </c>
      <c r="AD6" s="235">
        <v>19.0</v>
      </c>
      <c r="AE6" s="233">
        <v>16.0</v>
      </c>
      <c r="AF6" s="195">
        <f t="shared" si="16"/>
        <v>35</v>
      </c>
      <c r="AG6" s="236">
        <v>1.0</v>
      </c>
      <c r="AH6" s="235">
        <v>27.0</v>
      </c>
      <c r="AI6" s="233">
        <v>14.0</v>
      </c>
      <c r="AJ6" s="195">
        <f t="shared" si="17"/>
        <v>41</v>
      </c>
      <c r="AK6" s="236">
        <v>1.0</v>
      </c>
      <c r="AL6" s="235">
        <v>20.0</v>
      </c>
      <c r="AM6" s="233">
        <v>21.0</v>
      </c>
      <c r="AN6" s="195">
        <f t="shared" si="18"/>
        <v>41</v>
      </c>
      <c r="AO6" s="200">
        <f t="shared" ref="AO6:AP6" si="59">SUM(AD6,AH6,AL6)</f>
        <v>66</v>
      </c>
      <c r="AP6" s="201">
        <f t="shared" si="59"/>
        <v>51</v>
      </c>
      <c r="AQ6" s="195">
        <f t="shared" si="20"/>
        <v>117</v>
      </c>
      <c r="AR6" s="236">
        <v>1.0</v>
      </c>
      <c r="AS6" s="235">
        <v>21.0</v>
      </c>
      <c r="AT6" s="233">
        <v>23.0</v>
      </c>
      <c r="AU6" s="195">
        <f t="shared" si="21"/>
        <v>44</v>
      </c>
      <c r="AV6" s="236">
        <v>1.0</v>
      </c>
      <c r="AW6" s="235">
        <v>22.0</v>
      </c>
      <c r="AX6" s="233">
        <v>16.0</v>
      </c>
      <c r="AY6" s="195">
        <f t="shared" si="22"/>
        <v>38</v>
      </c>
      <c r="AZ6" s="202">
        <f t="shared" si="23"/>
        <v>43</v>
      </c>
      <c r="BA6" s="203">
        <f t="shared" si="24"/>
        <v>39</v>
      </c>
      <c r="BB6" s="195">
        <f t="shared" si="25"/>
        <v>82</v>
      </c>
      <c r="BC6" s="236">
        <v>1.0</v>
      </c>
      <c r="BD6" s="233">
        <v>41.0</v>
      </c>
      <c r="BE6" s="236">
        <v>1.0</v>
      </c>
      <c r="BF6" s="233">
        <v>37.0</v>
      </c>
      <c r="BG6" s="236">
        <v>0.0</v>
      </c>
      <c r="BH6" s="233">
        <v>0.0</v>
      </c>
      <c r="BI6" s="204">
        <f t="shared" si="26"/>
        <v>78</v>
      </c>
      <c r="BJ6" s="235">
        <v>33.0</v>
      </c>
      <c r="BK6" s="233">
        <v>45.0</v>
      </c>
      <c r="BL6" s="204">
        <f t="shared" si="27"/>
        <v>78</v>
      </c>
      <c r="BM6" s="236">
        <v>1.0</v>
      </c>
      <c r="BN6" s="233">
        <v>38.0</v>
      </c>
      <c r="BO6" s="236">
        <v>1.0</v>
      </c>
      <c r="BP6" s="233">
        <v>26.0</v>
      </c>
      <c r="BQ6" s="236">
        <v>0.0</v>
      </c>
      <c r="BR6" s="233">
        <v>0.0</v>
      </c>
      <c r="BS6" s="204">
        <f t="shared" si="28"/>
        <v>64</v>
      </c>
      <c r="BT6" s="235">
        <v>27.0</v>
      </c>
      <c r="BU6" s="233">
        <v>37.0</v>
      </c>
      <c r="BV6" s="204">
        <f t="shared" si="29"/>
        <v>64</v>
      </c>
      <c r="BW6" s="200">
        <f t="shared" ref="BW6:BX6" si="60">SUM(BJ6,BT6)</f>
        <v>60</v>
      </c>
      <c r="BX6" s="201">
        <f t="shared" si="60"/>
        <v>82</v>
      </c>
      <c r="BY6" s="195">
        <f t="shared" si="31"/>
        <v>142</v>
      </c>
      <c r="BZ6" s="237">
        <v>95.0</v>
      </c>
      <c r="CA6" s="233">
        <v>102.0</v>
      </c>
      <c r="CB6" s="237">
        <v>19.0</v>
      </c>
      <c r="CC6" s="233">
        <v>16.0</v>
      </c>
      <c r="CD6" s="237">
        <v>82.0</v>
      </c>
      <c r="CE6" s="233">
        <v>76.0</v>
      </c>
      <c r="CF6" s="237">
        <v>0.0</v>
      </c>
      <c r="CG6" s="233">
        <v>0.0</v>
      </c>
      <c r="CH6" s="237">
        <v>65.0</v>
      </c>
      <c r="CI6" s="233">
        <v>80.0</v>
      </c>
      <c r="CJ6" s="237">
        <v>4.0</v>
      </c>
      <c r="CK6" s="233">
        <v>1.0</v>
      </c>
      <c r="CL6" s="237">
        <v>0.0</v>
      </c>
      <c r="CM6" s="233">
        <v>0.0</v>
      </c>
      <c r="CN6" s="207">
        <f t="shared" ref="CN6:CO6" si="61">SUM(BZ6,CB6,CD6,CF6,CH6,CJ6,CL6)</f>
        <v>265</v>
      </c>
      <c r="CO6" s="207">
        <f t="shared" si="61"/>
        <v>275</v>
      </c>
      <c r="CP6" s="206">
        <f t="shared" si="33"/>
        <v>540</v>
      </c>
      <c r="CQ6" s="207">
        <f t="shared" ref="CQ6:CR6" si="62">SUM(Z6,AO6,AZ6,BW6)</f>
        <v>265</v>
      </c>
      <c r="CR6" s="207">
        <f t="shared" si="62"/>
        <v>275</v>
      </c>
      <c r="CS6" s="185">
        <f t="shared" si="35"/>
        <v>540</v>
      </c>
      <c r="CT6" s="238">
        <v>13.0</v>
      </c>
      <c r="CU6" s="239">
        <v>22.0</v>
      </c>
      <c r="CV6" s="210">
        <f t="shared" si="36"/>
        <v>35</v>
      </c>
      <c r="CW6" s="238">
        <v>5.0</v>
      </c>
      <c r="CX6" s="239">
        <v>5.0</v>
      </c>
      <c r="CY6" s="210">
        <f t="shared" si="37"/>
        <v>10</v>
      </c>
      <c r="CZ6" s="238">
        <v>149.0</v>
      </c>
      <c r="DA6" s="209">
        <v>139.0</v>
      </c>
      <c r="DB6" s="210">
        <f t="shared" si="38"/>
        <v>288</v>
      </c>
      <c r="DC6" s="238">
        <v>5.0</v>
      </c>
      <c r="DD6" s="239">
        <v>8.0</v>
      </c>
      <c r="DE6" s="210">
        <f t="shared" si="39"/>
        <v>13</v>
      </c>
      <c r="DF6" s="238">
        <v>93.0</v>
      </c>
      <c r="DG6" s="239">
        <v>101.0</v>
      </c>
      <c r="DH6" s="210">
        <f t="shared" si="40"/>
        <v>194</v>
      </c>
      <c r="DI6" s="212">
        <v>0.0</v>
      </c>
      <c r="DJ6" s="213">
        <v>0.0</v>
      </c>
      <c r="DK6" s="214">
        <f t="shared" si="41"/>
        <v>0</v>
      </c>
      <c r="DL6" s="215">
        <f t="shared" ref="DL6:DM6" si="63">SUM(CT6+CW6+CZ6+DC6+DF6+DI6)</f>
        <v>265</v>
      </c>
      <c r="DM6" s="216">
        <f t="shared" si="63"/>
        <v>275</v>
      </c>
      <c r="DN6" s="217">
        <f t="shared" si="43"/>
        <v>540</v>
      </c>
      <c r="DO6" s="218">
        <f t="shared" ref="DO6:DP6" si="64">SUM(CQ6-DL6)</f>
        <v>0</v>
      </c>
      <c r="DP6" s="218">
        <f t="shared" si="64"/>
        <v>0</v>
      </c>
      <c r="DQ6" s="215">
        <f t="shared" si="45"/>
        <v>540</v>
      </c>
      <c r="DR6" s="219">
        <f t="shared" si="46"/>
        <v>540</v>
      </c>
      <c r="DS6" s="220">
        <f t="shared" si="47"/>
        <v>0</v>
      </c>
      <c r="DT6" s="220">
        <f t="shared" si="48"/>
        <v>0</v>
      </c>
      <c r="DU6" s="217">
        <f t="shared" ref="DU6:DV6" si="65">SUM(CN6-CQ6)</f>
        <v>0</v>
      </c>
      <c r="DV6" s="217">
        <f t="shared" si="65"/>
        <v>0</v>
      </c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</row>
    <row r="7" ht="19.5" customHeight="1">
      <c r="A7" s="186">
        <v>5.0</v>
      </c>
      <c r="B7" s="230" t="s">
        <v>62</v>
      </c>
      <c r="C7" s="189">
        <v>1555.0</v>
      </c>
      <c r="D7" s="190" t="s">
        <v>57</v>
      </c>
      <c r="E7" s="191" t="s">
        <v>58</v>
      </c>
      <c r="F7" s="222">
        <v>2.0</v>
      </c>
      <c r="G7" s="223">
        <v>41.0</v>
      </c>
      <c r="H7" s="224">
        <v>45.0</v>
      </c>
      <c r="I7" s="195">
        <f t="shared" si="9"/>
        <v>86</v>
      </c>
      <c r="J7" s="222">
        <v>2.0</v>
      </c>
      <c r="K7" s="223">
        <v>37.0</v>
      </c>
      <c r="L7" s="224">
        <v>51.0</v>
      </c>
      <c r="M7" s="195">
        <f t="shared" si="10"/>
        <v>88</v>
      </c>
      <c r="N7" s="222">
        <v>2.0</v>
      </c>
      <c r="O7" s="223">
        <v>46.0</v>
      </c>
      <c r="P7" s="224">
        <v>37.0</v>
      </c>
      <c r="Q7" s="195">
        <f t="shared" si="11"/>
        <v>83</v>
      </c>
      <c r="R7" s="222">
        <v>2.0</v>
      </c>
      <c r="S7" s="223">
        <v>40.0</v>
      </c>
      <c r="T7" s="224">
        <v>41.0</v>
      </c>
      <c r="U7" s="195">
        <f t="shared" si="12"/>
        <v>81</v>
      </c>
      <c r="V7" s="222">
        <v>2.0</v>
      </c>
      <c r="W7" s="223">
        <v>44.0</v>
      </c>
      <c r="X7" s="224">
        <v>40.0</v>
      </c>
      <c r="Y7" s="195">
        <f t="shared" si="13"/>
        <v>84</v>
      </c>
      <c r="Z7" s="200">
        <f t="shared" ref="Z7:AA7" si="66">SUM(G7,K7,O7,S7,W7)</f>
        <v>208</v>
      </c>
      <c r="AA7" s="200">
        <f t="shared" si="66"/>
        <v>214</v>
      </c>
      <c r="AB7" s="195">
        <f t="shared" si="15"/>
        <v>422</v>
      </c>
      <c r="AC7" s="222">
        <v>2.0</v>
      </c>
      <c r="AD7" s="223">
        <v>44.0</v>
      </c>
      <c r="AE7" s="224">
        <v>37.0</v>
      </c>
      <c r="AF7" s="195">
        <f t="shared" si="16"/>
        <v>81</v>
      </c>
      <c r="AG7" s="222">
        <v>2.0</v>
      </c>
      <c r="AH7" s="223">
        <v>49.0</v>
      </c>
      <c r="AI7" s="224">
        <v>38.0</v>
      </c>
      <c r="AJ7" s="195">
        <f t="shared" si="17"/>
        <v>87</v>
      </c>
      <c r="AK7" s="222">
        <v>2.0</v>
      </c>
      <c r="AL7" s="223">
        <v>38.0</v>
      </c>
      <c r="AM7" s="224">
        <v>42.0</v>
      </c>
      <c r="AN7" s="195">
        <f t="shared" si="18"/>
        <v>80</v>
      </c>
      <c r="AO7" s="200">
        <f t="shared" ref="AO7:AP7" si="67">SUM(AD7,AH7,AL7)</f>
        <v>131</v>
      </c>
      <c r="AP7" s="201">
        <f t="shared" si="67"/>
        <v>117</v>
      </c>
      <c r="AQ7" s="195">
        <f t="shared" si="20"/>
        <v>248</v>
      </c>
      <c r="AR7" s="222">
        <v>2.0</v>
      </c>
      <c r="AS7" s="223">
        <v>42.0</v>
      </c>
      <c r="AT7" s="224">
        <v>38.0</v>
      </c>
      <c r="AU7" s="195">
        <f t="shared" si="21"/>
        <v>80</v>
      </c>
      <c r="AV7" s="222">
        <v>2.0</v>
      </c>
      <c r="AW7" s="223">
        <v>46.0</v>
      </c>
      <c r="AX7" s="224">
        <v>35.0</v>
      </c>
      <c r="AY7" s="195">
        <f t="shared" si="22"/>
        <v>81</v>
      </c>
      <c r="AZ7" s="202">
        <f t="shared" si="23"/>
        <v>88</v>
      </c>
      <c r="BA7" s="203">
        <f t="shared" si="24"/>
        <v>73</v>
      </c>
      <c r="BB7" s="195">
        <f t="shared" si="25"/>
        <v>161</v>
      </c>
      <c r="BC7" s="222">
        <v>1.0</v>
      </c>
      <c r="BD7" s="224">
        <v>41.0</v>
      </c>
      <c r="BE7" s="222">
        <v>1.0</v>
      </c>
      <c r="BF7" s="224">
        <v>30.0</v>
      </c>
      <c r="BG7" s="222">
        <v>0.0</v>
      </c>
      <c r="BH7" s="224">
        <v>0.0</v>
      </c>
      <c r="BI7" s="204">
        <f t="shared" si="26"/>
        <v>71</v>
      </c>
      <c r="BJ7" s="223">
        <v>38.0</v>
      </c>
      <c r="BK7" s="224">
        <v>33.0</v>
      </c>
      <c r="BL7" s="204">
        <f t="shared" si="27"/>
        <v>71</v>
      </c>
      <c r="BM7" s="222">
        <v>1.0</v>
      </c>
      <c r="BN7" s="224">
        <v>42.0</v>
      </c>
      <c r="BO7" s="222">
        <v>1.0</v>
      </c>
      <c r="BP7" s="224">
        <v>26.0</v>
      </c>
      <c r="BQ7" s="222">
        <v>0.0</v>
      </c>
      <c r="BR7" s="224">
        <v>0.0</v>
      </c>
      <c r="BS7" s="204">
        <f t="shared" si="28"/>
        <v>68</v>
      </c>
      <c r="BT7" s="223">
        <v>39.0</v>
      </c>
      <c r="BU7" s="224">
        <v>29.0</v>
      </c>
      <c r="BV7" s="204">
        <f t="shared" si="29"/>
        <v>68</v>
      </c>
      <c r="BW7" s="200">
        <f t="shared" ref="BW7:BX7" si="68">SUM(BJ7,BT7)</f>
        <v>77</v>
      </c>
      <c r="BX7" s="201">
        <f t="shared" si="68"/>
        <v>62</v>
      </c>
      <c r="BY7" s="195">
        <f t="shared" si="31"/>
        <v>139</v>
      </c>
      <c r="BZ7" s="227">
        <v>158.0</v>
      </c>
      <c r="CA7" s="224">
        <v>152.0</v>
      </c>
      <c r="CB7" s="227">
        <v>82.0</v>
      </c>
      <c r="CC7" s="224">
        <v>84.0</v>
      </c>
      <c r="CD7" s="227">
        <v>55.0</v>
      </c>
      <c r="CE7" s="224">
        <v>46.0</v>
      </c>
      <c r="CF7" s="227">
        <v>1.0</v>
      </c>
      <c r="CG7" s="224">
        <v>1.0</v>
      </c>
      <c r="CH7" s="227">
        <v>196.0</v>
      </c>
      <c r="CI7" s="224">
        <v>172.0</v>
      </c>
      <c r="CJ7" s="227">
        <v>10.0</v>
      </c>
      <c r="CK7" s="224">
        <v>6.0</v>
      </c>
      <c r="CL7" s="227">
        <v>2.0</v>
      </c>
      <c r="CM7" s="224">
        <v>5.0</v>
      </c>
      <c r="CN7" s="207">
        <f t="shared" ref="CN7:CO7" si="69">SUM(BZ7,CB7,CD7,CF7,CH7,CJ7,CL7)</f>
        <v>504</v>
      </c>
      <c r="CO7" s="207">
        <f t="shared" si="69"/>
        <v>466</v>
      </c>
      <c r="CP7" s="206">
        <f t="shared" si="33"/>
        <v>970</v>
      </c>
      <c r="CQ7" s="207">
        <f t="shared" ref="CQ7:CR7" si="70">SUM(Z7,AO7,AZ7,BW7)</f>
        <v>504</v>
      </c>
      <c r="CR7" s="207">
        <f t="shared" si="70"/>
        <v>466</v>
      </c>
      <c r="CS7" s="185">
        <f t="shared" si="35"/>
        <v>970</v>
      </c>
      <c r="CT7" s="228">
        <v>99.0</v>
      </c>
      <c r="CU7" s="229">
        <v>102.0</v>
      </c>
      <c r="CV7" s="210">
        <f t="shared" si="36"/>
        <v>201</v>
      </c>
      <c r="CW7" s="228">
        <v>11.0</v>
      </c>
      <c r="CX7" s="229">
        <v>11.0</v>
      </c>
      <c r="CY7" s="210">
        <f t="shared" si="37"/>
        <v>22</v>
      </c>
      <c r="CZ7" s="228">
        <v>158.0</v>
      </c>
      <c r="DA7" s="209">
        <v>143.0</v>
      </c>
      <c r="DB7" s="210">
        <f t="shared" si="38"/>
        <v>301</v>
      </c>
      <c r="DC7" s="228">
        <v>30.0</v>
      </c>
      <c r="DD7" s="229">
        <v>32.0</v>
      </c>
      <c r="DE7" s="210">
        <f t="shared" si="39"/>
        <v>62</v>
      </c>
      <c r="DF7" s="228">
        <v>206.0</v>
      </c>
      <c r="DG7" s="229">
        <v>178.0</v>
      </c>
      <c r="DH7" s="210">
        <f t="shared" si="40"/>
        <v>384</v>
      </c>
      <c r="DI7" s="228">
        <v>0.0</v>
      </c>
      <c r="DJ7" s="229">
        <v>0.0</v>
      </c>
      <c r="DK7" s="214">
        <f t="shared" si="41"/>
        <v>0</v>
      </c>
      <c r="DL7" s="215">
        <f t="shared" ref="DL7:DM7" si="71">SUM(CT7+CW7+CZ7+DC7+DF7+DI7)</f>
        <v>504</v>
      </c>
      <c r="DM7" s="216">
        <f t="shared" si="71"/>
        <v>466</v>
      </c>
      <c r="DN7" s="217">
        <f t="shared" si="43"/>
        <v>970</v>
      </c>
      <c r="DO7" s="218">
        <f t="shared" ref="DO7:DP7" si="72">SUM(CQ7-DL7)</f>
        <v>0</v>
      </c>
      <c r="DP7" s="218">
        <f t="shared" si="72"/>
        <v>0</v>
      </c>
      <c r="DQ7" s="215">
        <f t="shared" si="45"/>
        <v>970</v>
      </c>
      <c r="DR7" s="219">
        <f t="shared" si="46"/>
        <v>970</v>
      </c>
      <c r="DS7" s="220">
        <f t="shared" si="47"/>
        <v>0</v>
      </c>
      <c r="DT7" s="220">
        <f t="shared" si="48"/>
        <v>0</v>
      </c>
      <c r="DU7" s="217">
        <f t="shared" ref="DU7:DV7" si="73">SUM(CN7-CQ7)</f>
        <v>0</v>
      </c>
      <c r="DV7" s="217">
        <f t="shared" si="73"/>
        <v>0</v>
      </c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</row>
    <row r="8" ht="19.5" customHeight="1">
      <c r="A8" s="186">
        <v>6.0</v>
      </c>
      <c r="B8" s="188" t="s">
        <v>63</v>
      </c>
      <c r="C8" s="189">
        <v>1547.0</v>
      </c>
      <c r="D8" s="190" t="s">
        <v>57</v>
      </c>
      <c r="E8" s="191" t="s">
        <v>58</v>
      </c>
      <c r="F8" s="222">
        <v>4.0</v>
      </c>
      <c r="G8" s="223">
        <v>94.0</v>
      </c>
      <c r="H8" s="224">
        <v>88.0</v>
      </c>
      <c r="I8" s="195">
        <f t="shared" si="9"/>
        <v>182</v>
      </c>
      <c r="J8" s="222">
        <v>4.0</v>
      </c>
      <c r="K8" s="223">
        <v>101.0</v>
      </c>
      <c r="L8" s="224">
        <v>90.0</v>
      </c>
      <c r="M8" s="195">
        <f t="shared" si="10"/>
        <v>191</v>
      </c>
      <c r="N8" s="222">
        <v>4.0</v>
      </c>
      <c r="O8" s="223">
        <v>95.0</v>
      </c>
      <c r="P8" s="224">
        <v>99.0</v>
      </c>
      <c r="Q8" s="195">
        <f t="shared" si="11"/>
        <v>194</v>
      </c>
      <c r="R8" s="222">
        <v>4.0</v>
      </c>
      <c r="S8" s="223">
        <v>105.0</v>
      </c>
      <c r="T8" s="224">
        <v>89.0</v>
      </c>
      <c r="U8" s="195">
        <f t="shared" si="12"/>
        <v>194</v>
      </c>
      <c r="V8" s="222">
        <v>4.0</v>
      </c>
      <c r="W8" s="223">
        <v>109.0</v>
      </c>
      <c r="X8" s="224">
        <v>94.0</v>
      </c>
      <c r="Y8" s="195">
        <f t="shared" si="13"/>
        <v>203</v>
      </c>
      <c r="Z8" s="200">
        <f t="shared" ref="Z8:AA8" si="74">SUM(G8,K8,O8,S8,W8)</f>
        <v>504</v>
      </c>
      <c r="AA8" s="200">
        <f t="shared" si="74"/>
        <v>460</v>
      </c>
      <c r="AB8" s="195">
        <f t="shared" si="15"/>
        <v>964</v>
      </c>
      <c r="AC8" s="222">
        <v>4.0</v>
      </c>
      <c r="AD8" s="223">
        <v>107.0</v>
      </c>
      <c r="AE8" s="224">
        <v>99.0</v>
      </c>
      <c r="AF8" s="195">
        <f t="shared" si="16"/>
        <v>206</v>
      </c>
      <c r="AG8" s="222">
        <v>4.0</v>
      </c>
      <c r="AH8" s="223">
        <v>100.0</v>
      </c>
      <c r="AI8" s="224">
        <v>97.0</v>
      </c>
      <c r="AJ8" s="195">
        <f t="shared" si="17"/>
        <v>197</v>
      </c>
      <c r="AK8" s="222">
        <v>4.0</v>
      </c>
      <c r="AL8" s="223">
        <v>110.0</v>
      </c>
      <c r="AM8" s="224">
        <v>101.0</v>
      </c>
      <c r="AN8" s="195">
        <f t="shared" si="18"/>
        <v>211</v>
      </c>
      <c r="AO8" s="200">
        <f t="shared" ref="AO8:AP8" si="75">SUM(AD8,AH8,AL8)</f>
        <v>317</v>
      </c>
      <c r="AP8" s="201">
        <f t="shared" si="75"/>
        <v>297</v>
      </c>
      <c r="AQ8" s="195">
        <f t="shared" si="20"/>
        <v>614</v>
      </c>
      <c r="AR8" s="222">
        <v>4.0</v>
      </c>
      <c r="AS8" s="223">
        <v>95.0</v>
      </c>
      <c r="AT8" s="224">
        <v>88.0</v>
      </c>
      <c r="AU8" s="195">
        <f t="shared" si="21"/>
        <v>183</v>
      </c>
      <c r="AV8" s="222">
        <v>4.0</v>
      </c>
      <c r="AW8" s="223">
        <v>123.0</v>
      </c>
      <c r="AX8" s="224">
        <v>95.0</v>
      </c>
      <c r="AY8" s="195">
        <f t="shared" si="22"/>
        <v>218</v>
      </c>
      <c r="AZ8" s="202">
        <f t="shared" si="23"/>
        <v>218</v>
      </c>
      <c r="BA8" s="203">
        <f t="shared" si="24"/>
        <v>183</v>
      </c>
      <c r="BB8" s="195">
        <f t="shared" si="25"/>
        <v>401</v>
      </c>
      <c r="BC8" s="240">
        <v>2.0</v>
      </c>
      <c r="BD8" s="224">
        <v>113.0</v>
      </c>
      <c r="BE8" s="240">
        <v>2.0</v>
      </c>
      <c r="BF8" s="224">
        <v>85.0</v>
      </c>
      <c r="BG8" s="240">
        <v>1.0</v>
      </c>
      <c r="BH8" s="224">
        <v>40.0</v>
      </c>
      <c r="BI8" s="204">
        <f t="shared" si="26"/>
        <v>238</v>
      </c>
      <c r="BJ8" s="223">
        <v>116.0</v>
      </c>
      <c r="BK8" s="224">
        <v>122.0</v>
      </c>
      <c r="BL8" s="204">
        <f t="shared" si="27"/>
        <v>238</v>
      </c>
      <c r="BM8" s="240">
        <v>2.0</v>
      </c>
      <c r="BN8" s="224">
        <v>99.0</v>
      </c>
      <c r="BO8" s="240">
        <v>2.0</v>
      </c>
      <c r="BP8" s="224">
        <v>59.0</v>
      </c>
      <c r="BQ8" s="240">
        <v>1.0</v>
      </c>
      <c r="BR8" s="224">
        <v>34.0</v>
      </c>
      <c r="BS8" s="204">
        <f t="shared" si="28"/>
        <v>192</v>
      </c>
      <c r="BT8" s="223">
        <v>95.0</v>
      </c>
      <c r="BU8" s="224">
        <v>97.0</v>
      </c>
      <c r="BV8" s="204">
        <f t="shared" si="29"/>
        <v>192</v>
      </c>
      <c r="BW8" s="200">
        <f t="shared" ref="BW8:BX8" si="76">SUM(BJ8,BT8)</f>
        <v>211</v>
      </c>
      <c r="BX8" s="201">
        <f t="shared" si="76"/>
        <v>219</v>
      </c>
      <c r="BY8" s="195">
        <f t="shared" si="31"/>
        <v>430</v>
      </c>
      <c r="BZ8" s="227">
        <v>492.0</v>
      </c>
      <c r="CA8" s="224">
        <v>503.0</v>
      </c>
      <c r="CB8" s="227">
        <v>173.0</v>
      </c>
      <c r="CC8" s="224">
        <v>159.0</v>
      </c>
      <c r="CD8" s="227">
        <v>115.0</v>
      </c>
      <c r="CE8" s="224">
        <v>117.0</v>
      </c>
      <c r="CF8" s="227">
        <v>5.0</v>
      </c>
      <c r="CG8" s="224">
        <v>2.0</v>
      </c>
      <c r="CH8" s="227">
        <v>402.0</v>
      </c>
      <c r="CI8" s="224">
        <v>323.0</v>
      </c>
      <c r="CJ8" s="227">
        <v>46.0</v>
      </c>
      <c r="CK8" s="224">
        <v>35.0</v>
      </c>
      <c r="CL8" s="227">
        <v>17.0</v>
      </c>
      <c r="CM8" s="224">
        <v>20.0</v>
      </c>
      <c r="CN8" s="207">
        <f t="shared" ref="CN8:CO8" si="77">SUM(BZ8,CB8,CD8,CF8,CH8,CJ8,CL8)</f>
        <v>1250</v>
      </c>
      <c r="CO8" s="207">
        <f t="shared" si="77"/>
        <v>1159</v>
      </c>
      <c r="CP8" s="206">
        <f t="shared" si="33"/>
        <v>2409</v>
      </c>
      <c r="CQ8" s="207">
        <f t="shared" ref="CQ8:CR8" si="78">SUM(Z8,AO8,AZ8,BW8)</f>
        <v>1250</v>
      </c>
      <c r="CR8" s="207">
        <f t="shared" si="78"/>
        <v>1159</v>
      </c>
      <c r="CS8" s="185">
        <f t="shared" si="35"/>
        <v>2409</v>
      </c>
      <c r="CT8" s="228">
        <v>566.0</v>
      </c>
      <c r="CU8" s="229">
        <v>491.0</v>
      </c>
      <c r="CV8" s="210">
        <f t="shared" si="36"/>
        <v>1057</v>
      </c>
      <c r="CW8" s="228">
        <v>41.0</v>
      </c>
      <c r="CX8" s="229">
        <v>56.0</v>
      </c>
      <c r="CY8" s="210">
        <f t="shared" si="37"/>
        <v>97</v>
      </c>
      <c r="CZ8" s="241">
        <v>287.0</v>
      </c>
      <c r="DA8" s="209">
        <v>277.0</v>
      </c>
      <c r="DB8" s="210">
        <f t="shared" si="38"/>
        <v>564</v>
      </c>
      <c r="DC8" s="228">
        <v>49.0</v>
      </c>
      <c r="DD8" s="229">
        <v>54.0</v>
      </c>
      <c r="DE8" s="210">
        <f t="shared" si="39"/>
        <v>103</v>
      </c>
      <c r="DF8" s="228">
        <v>307.0</v>
      </c>
      <c r="DG8" s="229">
        <v>281.0</v>
      </c>
      <c r="DH8" s="210">
        <f t="shared" si="40"/>
        <v>588</v>
      </c>
      <c r="DI8" s="228">
        <v>0.0</v>
      </c>
      <c r="DJ8" s="229">
        <v>0.0</v>
      </c>
      <c r="DK8" s="214">
        <f t="shared" si="41"/>
        <v>0</v>
      </c>
      <c r="DL8" s="215">
        <f t="shared" ref="DL8:DM8" si="79">SUM(CT8+CW8+CZ8+DC8+DF8+DI8)</f>
        <v>1250</v>
      </c>
      <c r="DM8" s="216">
        <f t="shared" si="79"/>
        <v>1159</v>
      </c>
      <c r="DN8" s="217">
        <f t="shared" si="43"/>
        <v>2409</v>
      </c>
      <c r="DO8" s="218">
        <f t="shared" ref="DO8:DP8" si="80">SUM(CQ8-DL8)</f>
        <v>0</v>
      </c>
      <c r="DP8" s="218">
        <f t="shared" si="80"/>
        <v>0</v>
      </c>
      <c r="DQ8" s="215">
        <f t="shared" si="45"/>
        <v>2409</v>
      </c>
      <c r="DR8" s="219">
        <f t="shared" si="46"/>
        <v>2409</v>
      </c>
      <c r="DS8" s="220">
        <f t="shared" si="47"/>
        <v>0</v>
      </c>
      <c r="DT8" s="220">
        <f t="shared" si="48"/>
        <v>0</v>
      </c>
      <c r="DU8" s="217">
        <f t="shared" ref="DU8:DV8" si="81">SUM(CN8-CQ8)</f>
        <v>0</v>
      </c>
      <c r="DV8" s="217">
        <f t="shared" si="81"/>
        <v>0</v>
      </c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</row>
    <row r="9" ht="19.5" customHeight="1">
      <c r="A9" s="186">
        <v>7.0</v>
      </c>
      <c r="B9" s="230" t="s">
        <v>64</v>
      </c>
      <c r="C9" s="189">
        <v>1564.0</v>
      </c>
      <c r="D9" s="190" t="s">
        <v>57</v>
      </c>
      <c r="E9" s="191" t="s">
        <v>58</v>
      </c>
      <c r="F9" s="222">
        <v>3.0</v>
      </c>
      <c r="G9" s="223">
        <v>53.0</v>
      </c>
      <c r="H9" s="224">
        <v>77.0</v>
      </c>
      <c r="I9" s="195">
        <f t="shared" si="9"/>
        <v>130</v>
      </c>
      <c r="J9" s="222">
        <v>3.0</v>
      </c>
      <c r="K9" s="223">
        <v>59.0</v>
      </c>
      <c r="L9" s="224">
        <v>71.0</v>
      </c>
      <c r="M9" s="195">
        <f t="shared" si="10"/>
        <v>130</v>
      </c>
      <c r="N9" s="222">
        <v>3.0</v>
      </c>
      <c r="O9" s="223">
        <v>65.0</v>
      </c>
      <c r="P9" s="224">
        <v>55.0</v>
      </c>
      <c r="Q9" s="195">
        <f t="shared" si="11"/>
        <v>120</v>
      </c>
      <c r="R9" s="222">
        <v>3.0</v>
      </c>
      <c r="S9" s="223">
        <v>67.0</v>
      </c>
      <c r="T9" s="224">
        <v>61.0</v>
      </c>
      <c r="U9" s="195">
        <f t="shared" si="12"/>
        <v>128</v>
      </c>
      <c r="V9" s="222">
        <v>3.0</v>
      </c>
      <c r="W9" s="223">
        <v>63.0</v>
      </c>
      <c r="X9" s="224">
        <v>67.0</v>
      </c>
      <c r="Y9" s="195">
        <f t="shared" si="13"/>
        <v>130</v>
      </c>
      <c r="Z9" s="200">
        <f t="shared" ref="Z9:AA9" si="82">SUM(G9,K9,O9,S9,W9)</f>
        <v>307</v>
      </c>
      <c r="AA9" s="200">
        <f t="shared" si="82"/>
        <v>331</v>
      </c>
      <c r="AB9" s="195">
        <f t="shared" si="15"/>
        <v>638</v>
      </c>
      <c r="AC9" s="222">
        <v>3.0</v>
      </c>
      <c r="AD9" s="223">
        <v>71.0</v>
      </c>
      <c r="AE9" s="224">
        <v>54.0</v>
      </c>
      <c r="AF9" s="195">
        <f t="shared" si="16"/>
        <v>125</v>
      </c>
      <c r="AG9" s="222">
        <v>3.0</v>
      </c>
      <c r="AH9" s="223">
        <v>64.0</v>
      </c>
      <c r="AI9" s="224">
        <v>58.0</v>
      </c>
      <c r="AJ9" s="195">
        <f t="shared" si="17"/>
        <v>122</v>
      </c>
      <c r="AK9" s="222">
        <v>3.0</v>
      </c>
      <c r="AL9" s="223">
        <v>50.0</v>
      </c>
      <c r="AM9" s="224">
        <v>72.0</v>
      </c>
      <c r="AN9" s="195">
        <f t="shared" si="18"/>
        <v>122</v>
      </c>
      <c r="AO9" s="200">
        <f t="shared" ref="AO9:AP9" si="83">SUM(AD9,AH9,AL9)</f>
        <v>185</v>
      </c>
      <c r="AP9" s="201">
        <f t="shared" si="83"/>
        <v>184</v>
      </c>
      <c r="AQ9" s="195">
        <f t="shared" si="20"/>
        <v>369</v>
      </c>
      <c r="AR9" s="222">
        <v>3.0</v>
      </c>
      <c r="AS9" s="223">
        <v>66.0</v>
      </c>
      <c r="AT9" s="224">
        <v>59.0</v>
      </c>
      <c r="AU9" s="195">
        <f t="shared" si="21"/>
        <v>125</v>
      </c>
      <c r="AV9" s="222">
        <v>3.0</v>
      </c>
      <c r="AW9" s="223">
        <v>50.0</v>
      </c>
      <c r="AX9" s="224">
        <v>59.0</v>
      </c>
      <c r="AY9" s="195">
        <f t="shared" si="22"/>
        <v>109</v>
      </c>
      <c r="AZ9" s="202">
        <f t="shared" si="23"/>
        <v>116</v>
      </c>
      <c r="BA9" s="203">
        <f t="shared" si="24"/>
        <v>118</v>
      </c>
      <c r="BB9" s="195">
        <f t="shared" si="25"/>
        <v>234</v>
      </c>
      <c r="BC9" s="222">
        <v>1.0</v>
      </c>
      <c r="BD9" s="224">
        <v>73.0</v>
      </c>
      <c r="BE9" s="222">
        <v>1.0</v>
      </c>
      <c r="BF9" s="224">
        <v>37.0</v>
      </c>
      <c r="BG9" s="222">
        <v>0.0</v>
      </c>
      <c r="BH9" s="224">
        <v>0.0</v>
      </c>
      <c r="BI9" s="204">
        <f t="shared" si="26"/>
        <v>110</v>
      </c>
      <c r="BJ9" s="223">
        <v>63.0</v>
      </c>
      <c r="BK9" s="224">
        <v>47.0</v>
      </c>
      <c r="BL9" s="204">
        <f t="shared" si="27"/>
        <v>110</v>
      </c>
      <c r="BM9" s="222">
        <v>1.0</v>
      </c>
      <c r="BN9" s="224">
        <v>34.0</v>
      </c>
      <c r="BO9" s="222">
        <v>1.0</v>
      </c>
      <c r="BP9" s="224">
        <v>47.0</v>
      </c>
      <c r="BQ9" s="222">
        <v>0.0</v>
      </c>
      <c r="BR9" s="224">
        <v>0.0</v>
      </c>
      <c r="BS9" s="204">
        <f t="shared" si="28"/>
        <v>81</v>
      </c>
      <c r="BT9" s="223">
        <v>48.0</v>
      </c>
      <c r="BU9" s="224">
        <v>33.0</v>
      </c>
      <c r="BV9" s="204">
        <f t="shared" si="29"/>
        <v>81</v>
      </c>
      <c r="BW9" s="200">
        <f t="shared" ref="BW9:BX9" si="84">SUM(BJ9,BT9)</f>
        <v>111</v>
      </c>
      <c r="BX9" s="201">
        <f t="shared" si="84"/>
        <v>80</v>
      </c>
      <c r="BY9" s="195">
        <f t="shared" si="31"/>
        <v>191</v>
      </c>
      <c r="BZ9" s="227">
        <v>295.0</v>
      </c>
      <c r="CA9" s="224">
        <v>290.0</v>
      </c>
      <c r="CB9" s="227">
        <v>78.0</v>
      </c>
      <c r="CC9" s="224">
        <v>81.0</v>
      </c>
      <c r="CD9" s="227">
        <v>159.0</v>
      </c>
      <c r="CE9" s="224">
        <v>141.0</v>
      </c>
      <c r="CF9" s="227">
        <v>2.0</v>
      </c>
      <c r="CG9" s="224">
        <v>3.0</v>
      </c>
      <c r="CH9" s="227">
        <v>153.0</v>
      </c>
      <c r="CI9" s="224">
        <v>152.0</v>
      </c>
      <c r="CJ9" s="227">
        <v>25.0</v>
      </c>
      <c r="CK9" s="224">
        <v>34.0</v>
      </c>
      <c r="CL9" s="227">
        <v>7.0</v>
      </c>
      <c r="CM9" s="224">
        <v>12.0</v>
      </c>
      <c r="CN9" s="207">
        <f t="shared" ref="CN9:CO9" si="85">SUM(BZ9,CB9,CD9,CF9,CH9,CJ9,CL9)</f>
        <v>719</v>
      </c>
      <c r="CO9" s="207">
        <f t="shared" si="85"/>
        <v>713</v>
      </c>
      <c r="CP9" s="206">
        <f t="shared" si="33"/>
        <v>1432</v>
      </c>
      <c r="CQ9" s="207">
        <f t="shared" ref="CQ9:CR9" si="86">SUM(Z9,AO9,AZ9,BW9)</f>
        <v>719</v>
      </c>
      <c r="CR9" s="207">
        <f t="shared" si="86"/>
        <v>713</v>
      </c>
      <c r="CS9" s="185">
        <f t="shared" si="35"/>
        <v>1432</v>
      </c>
      <c r="CT9" s="228">
        <v>85.0</v>
      </c>
      <c r="CU9" s="224">
        <v>72.0</v>
      </c>
      <c r="CV9" s="210">
        <f t="shared" si="36"/>
        <v>157</v>
      </c>
      <c r="CW9" s="228">
        <v>18.0</v>
      </c>
      <c r="CX9" s="224">
        <v>33.0</v>
      </c>
      <c r="CY9" s="210">
        <f t="shared" si="37"/>
        <v>51</v>
      </c>
      <c r="CZ9" s="228">
        <v>354.0</v>
      </c>
      <c r="DA9" s="209">
        <v>346.0</v>
      </c>
      <c r="DB9" s="210">
        <f t="shared" si="38"/>
        <v>700</v>
      </c>
      <c r="DC9" s="228">
        <v>24.0</v>
      </c>
      <c r="DD9" s="224">
        <v>25.0</v>
      </c>
      <c r="DE9" s="210">
        <f t="shared" si="39"/>
        <v>49</v>
      </c>
      <c r="DF9" s="228">
        <v>238.0</v>
      </c>
      <c r="DG9" s="224">
        <v>237.0</v>
      </c>
      <c r="DH9" s="210">
        <f t="shared" si="40"/>
        <v>475</v>
      </c>
      <c r="DI9" s="228">
        <v>0.0</v>
      </c>
      <c r="DJ9" s="224">
        <v>0.0</v>
      </c>
      <c r="DK9" s="214">
        <f t="shared" si="41"/>
        <v>0</v>
      </c>
      <c r="DL9" s="215">
        <f t="shared" ref="DL9:DM9" si="87">SUM(CT9+CW9+CZ9+DC9+DF9+DI9)</f>
        <v>719</v>
      </c>
      <c r="DM9" s="216">
        <f t="shared" si="87"/>
        <v>713</v>
      </c>
      <c r="DN9" s="217">
        <f t="shared" si="43"/>
        <v>1432</v>
      </c>
      <c r="DO9" s="218">
        <f t="shared" ref="DO9:DP9" si="88">SUM(CQ9-DL9)</f>
        <v>0</v>
      </c>
      <c r="DP9" s="218">
        <f t="shared" si="88"/>
        <v>0</v>
      </c>
      <c r="DQ9" s="215">
        <f t="shared" si="45"/>
        <v>1432</v>
      </c>
      <c r="DR9" s="219">
        <f t="shared" si="46"/>
        <v>1432</v>
      </c>
      <c r="DS9" s="220">
        <f t="shared" si="47"/>
        <v>0</v>
      </c>
      <c r="DT9" s="220">
        <f t="shared" si="48"/>
        <v>0</v>
      </c>
      <c r="DU9" s="217">
        <f t="shared" ref="DU9:DV9" si="89">SUM(CN9-CQ9)</f>
        <v>0</v>
      </c>
      <c r="DV9" s="217">
        <f t="shared" si="89"/>
        <v>0</v>
      </c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</row>
    <row r="10" ht="19.5" customHeight="1">
      <c r="A10" s="242">
        <v>8.0</v>
      </c>
      <c r="B10" s="243" t="s">
        <v>65</v>
      </c>
      <c r="C10" s="244">
        <v>2288.0</v>
      </c>
      <c r="D10" s="245" t="s">
        <v>57</v>
      </c>
      <c r="E10" s="246" t="s">
        <v>58</v>
      </c>
      <c r="F10" s="247">
        <v>2.0</v>
      </c>
      <c r="G10" s="248">
        <v>41.0</v>
      </c>
      <c r="H10" s="249">
        <v>44.0</v>
      </c>
      <c r="I10" s="195">
        <f t="shared" si="9"/>
        <v>85</v>
      </c>
      <c r="J10" s="247">
        <v>2.0</v>
      </c>
      <c r="K10" s="248">
        <v>47.0</v>
      </c>
      <c r="L10" s="249">
        <v>54.0</v>
      </c>
      <c r="M10" s="195">
        <f t="shared" si="10"/>
        <v>101</v>
      </c>
      <c r="N10" s="247">
        <v>2.0</v>
      </c>
      <c r="O10" s="248">
        <v>52.0</v>
      </c>
      <c r="P10" s="249">
        <v>52.0</v>
      </c>
      <c r="Q10" s="195">
        <f t="shared" si="11"/>
        <v>104</v>
      </c>
      <c r="R10" s="247">
        <v>2.0</v>
      </c>
      <c r="S10" s="248">
        <v>61.0</v>
      </c>
      <c r="T10" s="249">
        <v>42.0</v>
      </c>
      <c r="U10" s="195">
        <f t="shared" si="12"/>
        <v>103</v>
      </c>
      <c r="V10" s="247">
        <v>2.0</v>
      </c>
      <c r="W10" s="248">
        <v>51.0</v>
      </c>
      <c r="X10" s="249">
        <v>51.0</v>
      </c>
      <c r="Y10" s="195">
        <f t="shared" si="13"/>
        <v>102</v>
      </c>
      <c r="Z10" s="200">
        <f t="shared" ref="Z10:AA10" si="90">SUM(G10,K10,O10,S10,W10)</f>
        <v>252</v>
      </c>
      <c r="AA10" s="200">
        <f t="shared" si="90"/>
        <v>243</v>
      </c>
      <c r="AB10" s="195">
        <f t="shared" si="15"/>
        <v>495</v>
      </c>
      <c r="AC10" s="247">
        <v>2.0</v>
      </c>
      <c r="AD10" s="248">
        <v>52.0</v>
      </c>
      <c r="AE10" s="249">
        <v>40.0</v>
      </c>
      <c r="AF10" s="195">
        <f t="shared" si="16"/>
        <v>92</v>
      </c>
      <c r="AG10" s="247">
        <v>2.0</v>
      </c>
      <c r="AH10" s="248">
        <v>54.0</v>
      </c>
      <c r="AI10" s="249">
        <v>40.0</v>
      </c>
      <c r="AJ10" s="195">
        <f t="shared" si="17"/>
        <v>94</v>
      </c>
      <c r="AK10" s="247">
        <v>2.0</v>
      </c>
      <c r="AL10" s="248">
        <v>50.0</v>
      </c>
      <c r="AM10" s="249">
        <v>43.0</v>
      </c>
      <c r="AN10" s="195">
        <f t="shared" si="18"/>
        <v>93</v>
      </c>
      <c r="AO10" s="200">
        <f t="shared" ref="AO10:AP10" si="91">SUM(AD10,AH10,AL10)</f>
        <v>156</v>
      </c>
      <c r="AP10" s="201">
        <f t="shared" si="91"/>
        <v>123</v>
      </c>
      <c r="AQ10" s="195">
        <f t="shared" si="20"/>
        <v>279</v>
      </c>
      <c r="AR10" s="247">
        <v>2.0</v>
      </c>
      <c r="AS10" s="248">
        <v>48.0</v>
      </c>
      <c r="AT10" s="249">
        <v>37.0</v>
      </c>
      <c r="AU10" s="195">
        <f t="shared" si="21"/>
        <v>85</v>
      </c>
      <c r="AV10" s="247">
        <v>2.0</v>
      </c>
      <c r="AW10" s="248">
        <v>49.0</v>
      </c>
      <c r="AX10" s="249">
        <v>41.0</v>
      </c>
      <c r="AY10" s="195">
        <f t="shared" si="22"/>
        <v>90</v>
      </c>
      <c r="AZ10" s="202">
        <f t="shared" si="23"/>
        <v>97</v>
      </c>
      <c r="BA10" s="203">
        <f t="shared" si="24"/>
        <v>78</v>
      </c>
      <c r="BB10" s="195">
        <f t="shared" si="25"/>
        <v>175</v>
      </c>
      <c r="BC10" s="247">
        <v>1.0</v>
      </c>
      <c r="BD10" s="249">
        <v>57.0</v>
      </c>
      <c r="BE10" s="247">
        <v>1.0</v>
      </c>
      <c r="BF10" s="249">
        <v>20.0</v>
      </c>
      <c r="BG10" s="247">
        <v>0.0</v>
      </c>
      <c r="BH10" s="249">
        <v>0.0</v>
      </c>
      <c r="BI10" s="204">
        <f t="shared" si="26"/>
        <v>77</v>
      </c>
      <c r="BJ10" s="248">
        <v>40.0</v>
      </c>
      <c r="BK10" s="249">
        <v>37.0</v>
      </c>
      <c r="BL10" s="204">
        <f t="shared" si="27"/>
        <v>77</v>
      </c>
      <c r="BM10" s="247">
        <v>1.0</v>
      </c>
      <c r="BN10" s="249">
        <v>49.0</v>
      </c>
      <c r="BO10" s="247">
        <v>1.0</v>
      </c>
      <c r="BP10" s="249">
        <v>22.0</v>
      </c>
      <c r="BQ10" s="247">
        <v>0.0</v>
      </c>
      <c r="BR10" s="249">
        <v>0.0</v>
      </c>
      <c r="BS10" s="204">
        <f t="shared" si="28"/>
        <v>71</v>
      </c>
      <c r="BT10" s="248">
        <v>35.0</v>
      </c>
      <c r="BU10" s="249">
        <v>36.0</v>
      </c>
      <c r="BV10" s="204">
        <f t="shared" si="29"/>
        <v>71</v>
      </c>
      <c r="BW10" s="200">
        <f t="shared" ref="BW10:BX10" si="92">SUM(BJ10,BT10)</f>
        <v>75</v>
      </c>
      <c r="BX10" s="201">
        <f t="shared" si="92"/>
        <v>73</v>
      </c>
      <c r="BY10" s="195">
        <f t="shared" si="31"/>
        <v>148</v>
      </c>
      <c r="BZ10" s="250">
        <v>148.0</v>
      </c>
      <c r="CA10" s="249">
        <v>139.0</v>
      </c>
      <c r="CB10" s="250">
        <v>125.0</v>
      </c>
      <c r="CC10" s="249">
        <v>109.0</v>
      </c>
      <c r="CD10" s="250">
        <v>53.0</v>
      </c>
      <c r="CE10" s="249">
        <v>42.0</v>
      </c>
      <c r="CF10" s="250">
        <v>0.0</v>
      </c>
      <c r="CG10" s="249">
        <v>3.0</v>
      </c>
      <c r="CH10" s="250">
        <v>253.0</v>
      </c>
      <c r="CI10" s="249">
        <v>223.0</v>
      </c>
      <c r="CJ10" s="250">
        <v>0.0</v>
      </c>
      <c r="CK10" s="249">
        <v>0.0</v>
      </c>
      <c r="CL10" s="250">
        <v>1.0</v>
      </c>
      <c r="CM10" s="249">
        <v>1.0</v>
      </c>
      <c r="CN10" s="207">
        <f t="shared" ref="CN10:CO10" si="93">SUM(BZ10,CB10,CD10,CF10,CH10,CJ10,CL10)</f>
        <v>580</v>
      </c>
      <c r="CO10" s="207">
        <f t="shared" si="93"/>
        <v>517</v>
      </c>
      <c r="CP10" s="206">
        <f t="shared" si="33"/>
        <v>1097</v>
      </c>
      <c r="CQ10" s="207">
        <f t="shared" ref="CQ10:CR10" si="94">SUM(Z10,AO10,AZ10,BW10)</f>
        <v>580</v>
      </c>
      <c r="CR10" s="207">
        <f t="shared" si="94"/>
        <v>517</v>
      </c>
      <c r="CS10" s="185">
        <f t="shared" si="35"/>
        <v>1097</v>
      </c>
      <c r="CT10" s="246">
        <v>119.0</v>
      </c>
      <c r="CU10" s="251">
        <v>134.0</v>
      </c>
      <c r="CV10" s="210">
        <f t="shared" si="36"/>
        <v>253</v>
      </c>
      <c r="CW10" s="246">
        <v>11.0</v>
      </c>
      <c r="CX10" s="251">
        <v>12.0</v>
      </c>
      <c r="CY10" s="210">
        <f t="shared" si="37"/>
        <v>23</v>
      </c>
      <c r="CZ10" s="246">
        <v>311.0</v>
      </c>
      <c r="DA10" s="209">
        <v>261.0</v>
      </c>
      <c r="DB10" s="210">
        <f t="shared" si="38"/>
        <v>572</v>
      </c>
      <c r="DC10" s="246">
        <v>35.0</v>
      </c>
      <c r="DD10" s="251">
        <v>31.0</v>
      </c>
      <c r="DE10" s="210">
        <f t="shared" si="39"/>
        <v>66</v>
      </c>
      <c r="DF10" s="246">
        <v>104.0</v>
      </c>
      <c r="DG10" s="251">
        <v>79.0</v>
      </c>
      <c r="DH10" s="210">
        <f t="shared" si="40"/>
        <v>183</v>
      </c>
      <c r="DI10" s="246">
        <v>0.0</v>
      </c>
      <c r="DJ10" s="251">
        <v>0.0</v>
      </c>
      <c r="DK10" s="214">
        <f t="shared" si="41"/>
        <v>0</v>
      </c>
      <c r="DL10" s="215">
        <f t="shared" ref="DL10:DM10" si="95">SUM(CT10+CW10+CZ10+DC10+DF10+DI10)</f>
        <v>580</v>
      </c>
      <c r="DM10" s="216">
        <f t="shared" si="95"/>
        <v>517</v>
      </c>
      <c r="DN10" s="217">
        <f t="shared" si="43"/>
        <v>1097</v>
      </c>
      <c r="DO10" s="218">
        <f t="shared" ref="DO10:DP10" si="96">SUM(CQ10-DL10)</f>
        <v>0</v>
      </c>
      <c r="DP10" s="218">
        <f t="shared" si="96"/>
        <v>0</v>
      </c>
      <c r="DQ10" s="215">
        <f t="shared" si="45"/>
        <v>1097</v>
      </c>
      <c r="DR10" s="219">
        <f t="shared" si="46"/>
        <v>1097</v>
      </c>
      <c r="DS10" s="220">
        <f t="shared" si="47"/>
        <v>0</v>
      </c>
      <c r="DT10" s="220">
        <f t="shared" si="48"/>
        <v>0</v>
      </c>
      <c r="DU10" s="217">
        <f t="shared" ref="DU10:DV10" si="97">SUM(CN10-CQ10)</f>
        <v>0</v>
      </c>
      <c r="DV10" s="217">
        <f t="shared" si="97"/>
        <v>0</v>
      </c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</row>
    <row r="11" ht="20.25" customHeight="1">
      <c r="A11" s="186">
        <v>9.0</v>
      </c>
      <c r="B11" s="253" t="s">
        <v>66</v>
      </c>
      <c r="C11" s="189">
        <v>1576.0</v>
      </c>
      <c r="D11" s="254" t="s">
        <v>57</v>
      </c>
      <c r="E11" s="191" t="s">
        <v>58</v>
      </c>
      <c r="F11" s="222">
        <v>2.0</v>
      </c>
      <c r="G11" s="223">
        <v>48.0</v>
      </c>
      <c r="H11" s="224">
        <v>41.0</v>
      </c>
      <c r="I11" s="195">
        <f t="shared" si="9"/>
        <v>89</v>
      </c>
      <c r="J11" s="222">
        <v>2.0</v>
      </c>
      <c r="K11" s="223">
        <v>49.0</v>
      </c>
      <c r="L11" s="224">
        <v>38.0</v>
      </c>
      <c r="M11" s="195">
        <f t="shared" si="10"/>
        <v>87</v>
      </c>
      <c r="N11" s="222">
        <v>2.0</v>
      </c>
      <c r="O11" s="223">
        <v>54.0</v>
      </c>
      <c r="P11" s="224">
        <v>41.0</v>
      </c>
      <c r="Q11" s="195">
        <f t="shared" si="11"/>
        <v>95</v>
      </c>
      <c r="R11" s="222">
        <v>2.0</v>
      </c>
      <c r="S11" s="223">
        <v>41.0</v>
      </c>
      <c r="T11" s="224">
        <v>58.0</v>
      </c>
      <c r="U11" s="195">
        <f t="shared" si="12"/>
        <v>99</v>
      </c>
      <c r="V11" s="222">
        <v>2.0</v>
      </c>
      <c r="W11" s="223">
        <v>51.0</v>
      </c>
      <c r="X11" s="224">
        <v>45.0</v>
      </c>
      <c r="Y11" s="195">
        <f t="shared" si="13"/>
        <v>96</v>
      </c>
      <c r="Z11" s="200">
        <f t="shared" ref="Z11:AA11" si="98">SUM(G11,K11,O11,S11,W11)</f>
        <v>243</v>
      </c>
      <c r="AA11" s="200">
        <f t="shared" si="98"/>
        <v>223</v>
      </c>
      <c r="AB11" s="195">
        <f t="shared" si="15"/>
        <v>466</v>
      </c>
      <c r="AC11" s="222">
        <v>2.0</v>
      </c>
      <c r="AD11" s="223">
        <v>52.0</v>
      </c>
      <c r="AE11" s="224">
        <v>43.0</v>
      </c>
      <c r="AF11" s="195">
        <f t="shared" si="16"/>
        <v>95</v>
      </c>
      <c r="AG11" s="222">
        <v>2.0</v>
      </c>
      <c r="AH11" s="223">
        <v>45.0</v>
      </c>
      <c r="AI11" s="224">
        <v>47.0</v>
      </c>
      <c r="AJ11" s="195">
        <f t="shared" si="17"/>
        <v>92</v>
      </c>
      <c r="AK11" s="222">
        <v>2.0</v>
      </c>
      <c r="AL11" s="223">
        <v>46.0</v>
      </c>
      <c r="AM11" s="224">
        <v>54.0</v>
      </c>
      <c r="AN11" s="195">
        <f t="shared" si="18"/>
        <v>100</v>
      </c>
      <c r="AO11" s="200">
        <f t="shared" ref="AO11:AP11" si="99">SUM(AD11,AH11,AL11)</f>
        <v>143</v>
      </c>
      <c r="AP11" s="201">
        <f t="shared" si="99"/>
        <v>144</v>
      </c>
      <c r="AQ11" s="195">
        <f t="shared" si="20"/>
        <v>287</v>
      </c>
      <c r="AR11" s="222">
        <v>2.0</v>
      </c>
      <c r="AS11" s="223">
        <v>44.0</v>
      </c>
      <c r="AT11" s="224">
        <v>48.0</v>
      </c>
      <c r="AU11" s="195">
        <f t="shared" si="21"/>
        <v>92</v>
      </c>
      <c r="AV11" s="222">
        <v>2.0</v>
      </c>
      <c r="AW11" s="223">
        <v>50.0</v>
      </c>
      <c r="AX11" s="224">
        <v>40.0</v>
      </c>
      <c r="AY11" s="195">
        <f t="shared" si="22"/>
        <v>90</v>
      </c>
      <c r="AZ11" s="202">
        <f t="shared" si="23"/>
        <v>94</v>
      </c>
      <c r="BA11" s="203">
        <f t="shared" si="24"/>
        <v>88</v>
      </c>
      <c r="BB11" s="195">
        <f t="shared" si="25"/>
        <v>182</v>
      </c>
      <c r="BC11" s="222">
        <v>1.0</v>
      </c>
      <c r="BD11" s="224">
        <v>53.0</v>
      </c>
      <c r="BE11" s="222">
        <v>1.0</v>
      </c>
      <c r="BF11" s="224">
        <v>39.0</v>
      </c>
      <c r="BG11" s="222">
        <v>0.0</v>
      </c>
      <c r="BH11" s="224">
        <v>0.0</v>
      </c>
      <c r="BI11" s="204">
        <f t="shared" si="26"/>
        <v>92</v>
      </c>
      <c r="BJ11" s="223">
        <v>43.0</v>
      </c>
      <c r="BK11" s="224">
        <v>49.0</v>
      </c>
      <c r="BL11" s="204">
        <f t="shared" si="27"/>
        <v>92</v>
      </c>
      <c r="BM11" s="222">
        <v>1.0</v>
      </c>
      <c r="BN11" s="224">
        <v>43.0</v>
      </c>
      <c r="BO11" s="222">
        <v>1.0</v>
      </c>
      <c r="BP11" s="224">
        <v>39.0</v>
      </c>
      <c r="BQ11" s="222">
        <v>0.0</v>
      </c>
      <c r="BR11" s="224">
        <v>0.0</v>
      </c>
      <c r="BS11" s="204">
        <f t="shared" si="28"/>
        <v>82</v>
      </c>
      <c r="BT11" s="223">
        <v>50.0</v>
      </c>
      <c r="BU11" s="224">
        <v>32.0</v>
      </c>
      <c r="BV11" s="204">
        <f t="shared" si="29"/>
        <v>82</v>
      </c>
      <c r="BW11" s="200">
        <f t="shared" ref="BW11:BX11" si="100">SUM(BJ11,BT11)</f>
        <v>93</v>
      </c>
      <c r="BX11" s="201">
        <f t="shared" si="100"/>
        <v>81</v>
      </c>
      <c r="BY11" s="195">
        <f t="shared" si="31"/>
        <v>174</v>
      </c>
      <c r="BZ11" s="227">
        <v>112.0</v>
      </c>
      <c r="CA11" s="224">
        <v>91.0</v>
      </c>
      <c r="CB11" s="227">
        <v>99.0</v>
      </c>
      <c r="CC11" s="224">
        <v>75.0</v>
      </c>
      <c r="CD11" s="227">
        <v>73.0</v>
      </c>
      <c r="CE11" s="224">
        <v>58.0</v>
      </c>
      <c r="CF11" s="227">
        <v>2.0</v>
      </c>
      <c r="CG11" s="224">
        <v>1.0</v>
      </c>
      <c r="CH11" s="227">
        <v>279.0</v>
      </c>
      <c r="CI11" s="224">
        <v>296.0</v>
      </c>
      <c r="CJ11" s="227">
        <v>5.0</v>
      </c>
      <c r="CK11" s="224">
        <v>7.0</v>
      </c>
      <c r="CL11" s="227">
        <v>3.0</v>
      </c>
      <c r="CM11" s="224">
        <v>8.0</v>
      </c>
      <c r="CN11" s="207">
        <f t="shared" ref="CN11:CO11" si="101">SUM(BZ11,CB11,CD11,CF11,CH11,CJ11,CL11)</f>
        <v>573</v>
      </c>
      <c r="CO11" s="207">
        <f t="shared" si="101"/>
        <v>536</v>
      </c>
      <c r="CP11" s="206">
        <f t="shared" si="33"/>
        <v>1109</v>
      </c>
      <c r="CQ11" s="207">
        <f t="shared" ref="CQ11:CR11" si="102">SUM(Z11,AO11,AZ11,BW11)</f>
        <v>573</v>
      </c>
      <c r="CR11" s="207">
        <f t="shared" si="102"/>
        <v>536</v>
      </c>
      <c r="CS11" s="185">
        <f t="shared" si="35"/>
        <v>1109</v>
      </c>
      <c r="CT11" s="228">
        <v>93.0</v>
      </c>
      <c r="CU11" s="229">
        <v>86.0</v>
      </c>
      <c r="CV11" s="210">
        <f t="shared" si="36"/>
        <v>179</v>
      </c>
      <c r="CW11" s="228">
        <v>20.0</v>
      </c>
      <c r="CX11" s="229">
        <v>11.0</v>
      </c>
      <c r="CY11" s="210">
        <f t="shared" si="37"/>
        <v>31</v>
      </c>
      <c r="CZ11" s="228">
        <v>243.0</v>
      </c>
      <c r="DA11" s="209">
        <v>241.0</v>
      </c>
      <c r="DB11" s="210">
        <f t="shared" si="38"/>
        <v>484</v>
      </c>
      <c r="DC11" s="228">
        <v>68.0</v>
      </c>
      <c r="DD11" s="229">
        <v>65.0</v>
      </c>
      <c r="DE11" s="210">
        <f t="shared" si="39"/>
        <v>133</v>
      </c>
      <c r="DF11" s="228">
        <v>149.0</v>
      </c>
      <c r="DG11" s="229">
        <v>133.0</v>
      </c>
      <c r="DH11" s="210">
        <f t="shared" si="40"/>
        <v>282</v>
      </c>
      <c r="DI11" s="228">
        <v>0.0</v>
      </c>
      <c r="DJ11" s="229">
        <v>0.0</v>
      </c>
      <c r="DK11" s="214">
        <f t="shared" si="41"/>
        <v>0</v>
      </c>
      <c r="DL11" s="215">
        <f t="shared" ref="DL11:DM11" si="103">SUM(CT11+CW11+CZ11+DC11+DF11+DI11)</f>
        <v>573</v>
      </c>
      <c r="DM11" s="216">
        <f t="shared" si="103"/>
        <v>536</v>
      </c>
      <c r="DN11" s="217">
        <f t="shared" si="43"/>
        <v>1109</v>
      </c>
      <c r="DO11" s="218">
        <f t="shared" ref="DO11:DP11" si="104">SUM(CQ11-DL11)</f>
        <v>0</v>
      </c>
      <c r="DP11" s="218">
        <f t="shared" si="104"/>
        <v>0</v>
      </c>
      <c r="DQ11" s="215">
        <f t="shared" si="45"/>
        <v>1109</v>
      </c>
      <c r="DR11" s="219">
        <f t="shared" si="46"/>
        <v>1109</v>
      </c>
      <c r="DS11" s="220">
        <f t="shared" si="47"/>
        <v>0</v>
      </c>
      <c r="DT11" s="220">
        <f t="shared" si="48"/>
        <v>0</v>
      </c>
      <c r="DU11" s="217">
        <f t="shared" ref="DU11:DV11" si="105">SUM(CN11-CQ11)</f>
        <v>0</v>
      </c>
      <c r="DV11" s="217">
        <f t="shared" si="105"/>
        <v>0</v>
      </c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</row>
    <row r="12" ht="19.5" customHeight="1">
      <c r="A12" s="186">
        <v>10.0</v>
      </c>
      <c r="B12" s="230" t="s">
        <v>67</v>
      </c>
      <c r="C12" s="189">
        <v>1578.0</v>
      </c>
      <c r="D12" s="190" t="s">
        <v>57</v>
      </c>
      <c r="E12" s="191" t="s">
        <v>58</v>
      </c>
      <c r="F12" s="256">
        <v>1.0</v>
      </c>
      <c r="G12" s="223">
        <v>18.0</v>
      </c>
      <c r="H12" s="224">
        <v>21.0</v>
      </c>
      <c r="I12" s="195">
        <f t="shared" si="9"/>
        <v>39</v>
      </c>
      <c r="J12" s="222">
        <v>1.0</v>
      </c>
      <c r="K12" s="223">
        <v>17.0</v>
      </c>
      <c r="L12" s="224">
        <v>26.0</v>
      </c>
      <c r="M12" s="195">
        <f t="shared" si="10"/>
        <v>43</v>
      </c>
      <c r="N12" s="222">
        <v>1.0</v>
      </c>
      <c r="O12" s="223">
        <v>21.0</v>
      </c>
      <c r="P12" s="224">
        <v>22.0</v>
      </c>
      <c r="Q12" s="195">
        <f t="shared" si="11"/>
        <v>43</v>
      </c>
      <c r="R12" s="222">
        <v>1.0</v>
      </c>
      <c r="S12" s="223">
        <v>24.0</v>
      </c>
      <c r="T12" s="224">
        <v>18.0</v>
      </c>
      <c r="U12" s="195">
        <f t="shared" si="12"/>
        <v>42</v>
      </c>
      <c r="V12" s="222">
        <v>1.0</v>
      </c>
      <c r="W12" s="223">
        <v>23.0</v>
      </c>
      <c r="X12" s="224">
        <v>17.0</v>
      </c>
      <c r="Y12" s="195">
        <f t="shared" si="13"/>
        <v>40</v>
      </c>
      <c r="Z12" s="200">
        <f t="shared" ref="Z12:AA12" si="106">SUM(G12,K12,O12,S12,W12)</f>
        <v>103</v>
      </c>
      <c r="AA12" s="200">
        <f t="shared" si="106"/>
        <v>104</v>
      </c>
      <c r="AB12" s="195">
        <f t="shared" si="15"/>
        <v>207</v>
      </c>
      <c r="AC12" s="222">
        <v>1.0</v>
      </c>
      <c r="AD12" s="223">
        <v>18.0</v>
      </c>
      <c r="AE12" s="224">
        <v>23.0</v>
      </c>
      <c r="AF12" s="195">
        <f t="shared" si="16"/>
        <v>41</v>
      </c>
      <c r="AG12" s="222">
        <v>1.0</v>
      </c>
      <c r="AH12" s="223">
        <v>16.0</v>
      </c>
      <c r="AI12" s="224">
        <v>26.0</v>
      </c>
      <c r="AJ12" s="195">
        <f t="shared" si="17"/>
        <v>42</v>
      </c>
      <c r="AK12" s="222">
        <v>1.0</v>
      </c>
      <c r="AL12" s="223">
        <v>25.0</v>
      </c>
      <c r="AM12" s="224">
        <v>16.0</v>
      </c>
      <c r="AN12" s="195">
        <f t="shared" si="18"/>
        <v>41</v>
      </c>
      <c r="AO12" s="200">
        <f t="shared" ref="AO12:AP12" si="107">SUM(AD12,AH12,AL12)</f>
        <v>59</v>
      </c>
      <c r="AP12" s="201">
        <f t="shared" si="107"/>
        <v>65</v>
      </c>
      <c r="AQ12" s="195">
        <f t="shared" si="20"/>
        <v>124</v>
      </c>
      <c r="AR12" s="222">
        <v>1.0</v>
      </c>
      <c r="AS12" s="223">
        <v>26.0</v>
      </c>
      <c r="AT12" s="224">
        <v>15.0</v>
      </c>
      <c r="AU12" s="195">
        <f t="shared" si="21"/>
        <v>41</v>
      </c>
      <c r="AV12" s="222">
        <v>1.0</v>
      </c>
      <c r="AW12" s="223">
        <v>20.0</v>
      </c>
      <c r="AX12" s="224">
        <v>17.0</v>
      </c>
      <c r="AY12" s="195">
        <f t="shared" si="22"/>
        <v>37</v>
      </c>
      <c r="AZ12" s="202">
        <f t="shared" si="23"/>
        <v>46</v>
      </c>
      <c r="BA12" s="203">
        <f t="shared" si="24"/>
        <v>32</v>
      </c>
      <c r="BB12" s="195">
        <f t="shared" si="25"/>
        <v>78</v>
      </c>
      <c r="BC12" s="222">
        <v>1.0</v>
      </c>
      <c r="BD12" s="224">
        <v>40.0</v>
      </c>
      <c r="BE12" s="222">
        <v>0.0</v>
      </c>
      <c r="BF12" s="224">
        <v>0.0</v>
      </c>
      <c r="BG12" s="222">
        <v>0.0</v>
      </c>
      <c r="BH12" s="224">
        <v>0.0</v>
      </c>
      <c r="BI12" s="204">
        <f t="shared" si="26"/>
        <v>40</v>
      </c>
      <c r="BJ12" s="223">
        <v>18.0</v>
      </c>
      <c r="BK12" s="224">
        <v>22.0</v>
      </c>
      <c r="BL12" s="204">
        <f t="shared" si="27"/>
        <v>40</v>
      </c>
      <c r="BM12" s="222">
        <v>1.0</v>
      </c>
      <c r="BN12" s="224">
        <v>32.0</v>
      </c>
      <c r="BO12" s="222">
        <v>0.0</v>
      </c>
      <c r="BP12" s="224">
        <v>0.0</v>
      </c>
      <c r="BQ12" s="222">
        <v>0.0</v>
      </c>
      <c r="BR12" s="224">
        <v>0.0</v>
      </c>
      <c r="BS12" s="204">
        <f t="shared" si="28"/>
        <v>32</v>
      </c>
      <c r="BT12" s="223">
        <v>16.0</v>
      </c>
      <c r="BU12" s="224">
        <v>16.0</v>
      </c>
      <c r="BV12" s="204">
        <f t="shared" si="29"/>
        <v>32</v>
      </c>
      <c r="BW12" s="200">
        <f t="shared" ref="BW12:BX12" si="108">SUM(BJ12,BT12)</f>
        <v>34</v>
      </c>
      <c r="BX12" s="201">
        <f t="shared" si="108"/>
        <v>38</v>
      </c>
      <c r="BY12" s="195">
        <f t="shared" si="31"/>
        <v>72</v>
      </c>
      <c r="BZ12" s="227">
        <v>111.0</v>
      </c>
      <c r="CA12" s="224">
        <v>129.0</v>
      </c>
      <c r="CB12" s="227">
        <v>30.0</v>
      </c>
      <c r="CC12" s="224">
        <v>22.0</v>
      </c>
      <c r="CD12" s="227">
        <v>15.0</v>
      </c>
      <c r="CE12" s="224">
        <v>16.0</v>
      </c>
      <c r="CF12" s="227">
        <v>0.0</v>
      </c>
      <c r="CG12" s="224">
        <v>0.0</v>
      </c>
      <c r="CH12" s="227">
        <v>44.0</v>
      </c>
      <c r="CI12" s="224">
        <v>38.0</v>
      </c>
      <c r="CJ12" s="227">
        <v>33.0</v>
      </c>
      <c r="CK12" s="224">
        <v>26.0</v>
      </c>
      <c r="CL12" s="227">
        <v>9.0</v>
      </c>
      <c r="CM12" s="224">
        <v>8.0</v>
      </c>
      <c r="CN12" s="207">
        <f t="shared" ref="CN12:CO12" si="109">SUM(BZ12,CB12,CD12,CF12,CH12,CJ12,CL12)</f>
        <v>242</v>
      </c>
      <c r="CO12" s="207">
        <f t="shared" si="109"/>
        <v>239</v>
      </c>
      <c r="CP12" s="206">
        <f t="shared" si="33"/>
        <v>481</v>
      </c>
      <c r="CQ12" s="207">
        <f t="shared" ref="CQ12:CR12" si="110">SUM(Z12,AO12,AZ12,BW12)</f>
        <v>242</v>
      </c>
      <c r="CR12" s="207">
        <f t="shared" si="110"/>
        <v>239</v>
      </c>
      <c r="CS12" s="185">
        <f t="shared" si="35"/>
        <v>481</v>
      </c>
      <c r="CT12" s="228">
        <v>50.0</v>
      </c>
      <c r="CU12" s="229">
        <v>68.0</v>
      </c>
      <c r="CV12" s="210">
        <f t="shared" si="36"/>
        <v>118</v>
      </c>
      <c r="CW12" s="228">
        <v>5.0</v>
      </c>
      <c r="CX12" s="229">
        <v>9.0</v>
      </c>
      <c r="CY12" s="210">
        <f t="shared" si="37"/>
        <v>14</v>
      </c>
      <c r="CZ12" s="228">
        <v>70.0</v>
      </c>
      <c r="DA12" s="209">
        <v>58.0</v>
      </c>
      <c r="DB12" s="210">
        <f t="shared" si="38"/>
        <v>128</v>
      </c>
      <c r="DC12" s="228">
        <v>3.0</v>
      </c>
      <c r="DD12" s="229">
        <v>6.0</v>
      </c>
      <c r="DE12" s="210">
        <f t="shared" si="39"/>
        <v>9</v>
      </c>
      <c r="DF12" s="228">
        <v>114.0</v>
      </c>
      <c r="DG12" s="229">
        <v>98.0</v>
      </c>
      <c r="DH12" s="210">
        <f t="shared" si="40"/>
        <v>212</v>
      </c>
      <c r="DI12" s="228">
        <v>0.0</v>
      </c>
      <c r="DJ12" s="229">
        <v>0.0</v>
      </c>
      <c r="DK12" s="214">
        <f t="shared" si="41"/>
        <v>0</v>
      </c>
      <c r="DL12" s="215">
        <f t="shared" ref="DL12:DM12" si="111">SUM(CT12+CW12+CZ12+DC12+DF12+DI12)</f>
        <v>242</v>
      </c>
      <c r="DM12" s="216">
        <f t="shared" si="111"/>
        <v>239</v>
      </c>
      <c r="DN12" s="217">
        <f t="shared" si="43"/>
        <v>481</v>
      </c>
      <c r="DO12" s="218">
        <f t="shared" ref="DO12:DP12" si="112">SUM(CQ12-DL12)</f>
        <v>0</v>
      </c>
      <c r="DP12" s="218">
        <f t="shared" si="112"/>
        <v>0</v>
      </c>
      <c r="DQ12" s="215">
        <f t="shared" si="45"/>
        <v>481</v>
      </c>
      <c r="DR12" s="219">
        <f t="shared" si="46"/>
        <v>481</v>
      </c>
      <c r="DS12" s="220">
        <f t="shared" si="47"/>
        <v>0</v>
      </c>
      <c r="DT12" s="220">
        <f t="shared" si="48"/>
        <v>0</v>
      </c>
      <c r="DU12" s="217">
        <f t="shared" ref="DU12:DV12" si="113">SUM(CN12-CQ12)</f>
        <v>0</v>
      </c>
      <c r="DV12" s="217">
        <f t="shared" si="113"/>
        <v>0</v>
      </c>
      <c r="DW12" s="159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</row>
    <row r="13" ht="19.5" customHeight="1">
      <c r="A13" s="186">
        <v>11.0</v>
      </c>
      <c r="B13" s="230" t="s">
        <v>68</v>
      </c>
      <c r="C13" s="189">
        <v>1581.0</v>
      </c>
      <c r="D13" s="190" t="s">
        <v>57</v>
      </c>
      <c r="E13" s="191" t="s">
        <v>58</v>
      </c>
      <c r="F13" s="222">
        <v>2.0</v>
      </c>
      <c r="G13" s="223">
        <v>51.0</v>
      </c>
      <c r="H13" s="224">
        <v>39.0</v>
      </c>
      <c r="I13" s="195">
        <f t="shared" si="9"/>
        <v>90</v>
      </c>
      <c r="J13" s="222">
        <v>2.0</v>
      </c>
      <c r="K13" s="223">
        <v>59.0</v>
      </c>
      <c r="L13" s="224">
        <v>47.0</v>
      </c>
      <c r="M13" s="195">
        <f t="shared" si="10"/>
        <v>106</v>
      </c>
      <c r="N13" s="222">
        <v>2.0</v>
      </c>
      <c r="O13" s="223">
        <v>50.0</v>
      </c>
      <c r="P13" s="224">
        <v>42.0</v>
      </c>
      <c r="Q13" s="195">
        <f t="shared" si="11"/>
        <v>92</v>
      </c>
      <c r="R13" s="222">
        <v>2.0</v>
      </c>
      <c r="S13" s="223">
        <v>53.0</v>
      </c>
      <c r="T13" s="224">
        <v>34.0</v>
      </c>
      <c r="U13" s="195">
        <f t="shared" si="12"/>
        <v>87</v>
      </c>
      <c r="V13" s="222">
        <v>2.0</v>
      </c>
      <c r="W13" s="223">
        <v>43.0</v>
      </c>
      <c r="X13" s="224">
        <v>46.0</v>
      </c>
      <c r="Y13" s="195">
        <f t="shared" si="13"/>
        <v>89</v>
      </c>
      <c r="Z13" s="200">
        <f t="shared" ref="Z13:AA13" si="114">SUM(G13,K13,O13,S13,W13)</f>
        <v>256</v>
      </c>
      <c r="AA13" s="200">
        <f t="shared" si="114"/>
        <v>208</v>
      </c>
      <c r="AB13" s="195">
        <f t="shared" si="15"/>
        <v>464</v>
      </c>
      <c r="AC13" s="222">
        <v>2.0</v>
      </c>
      <c r="AD13" s="223">
        <v>49.0</v>
      </c>
      <c r="AE13" s="224">
        <v>53.0</v>
      </c>
      <c r="AF13" s="195">
        <f t="shared" si="16"/>
        <v>102</v>
      </c>
      <c r="AG13" s="222">
        <v>2.0</v>
      </c>
      <c r="AH13" s="223">
        <v>54.0</v>
      </c>
      <c r="AI13" s="224">
        <v>35.0</v>
      </c>
      <c r="AJ13" s="195">
        <f t="shared" si="17"/>
        <v>89</v>
      </c>
      <c r="AK13" s="222">
        <v>2.0</v>
      </c>
      <c r="AL13" s="223">
        <v>52.0</v>
      </c>
      <c r="AM13" s="224">
        <v>37.0</v>
      </c>
      <c r="AN13" s="195">
        <f t="shared" si="18"/>
        <v>89</v>
      </c>
      <c r="AO13" s="200">
        <f t="shared" ref="AO13:AP13" si="115">SUM(AD13,AH13,AL13)</f>
        <v>155</v>
      </c>
      <c r="AP13" s="201">
        <f t="shared" si="115"/>
        <v>125</v>
      </c>
      <c r="AQ13" s="195">
        <f t="shared" si="20"/>
        <v>280</v>
      </c>
      <c r="AR13" s="222">
        <v>2.0</v>
      </c>
      <c r="AS13" s="223">
        <v>58.0</v>
      </c>
      <c r="AT13" s="224">
        <v>37.0</v>
      </c>
      <c r="AU13" s="195">
        <f t="shared" si="21"/>
        <v>95</v>
      </c>
      <c r="AV13" s="222">
        <v>2.0</v>
      </c>
      <c r="AW13" s="223">
        <v>53.0</v>
      </c>
      <c r="AX13" s="224">
        <v>41.0</v>
      </c>
      <c r="AY13" s="195">
        <f t="shared" si="22"/>
        <v>94</v>
      </c>
      <c r="AZ13" s="202">
        <f t="shared" si="23"/>
        <v>111</v>
      </c>
      <c r="BA13" s="203">
        <f t="shared" si="24"/>
        <v>78</v>
      </c>
      <c r="BB13" s="195">
        <f t="shared" si="25"/>
        <v>189</v>
      </c>
      <c r="BC13" s="222">
        <v>1.0</v>
      </c>
      <c r="BD13" s="224">
        <v>44.0</v>
      </c>
      <c r="BE13" s="222">
        <v>1.0</v>
      </c>
      <c r="BF13" s="224">
        <v>45.0</v>
      </c>
      <c r="BG13" s="222">
        <v>0.0</v>
      </c>
      <c r="BH13" s="224">
        <v>0.0</v>
      </c>
      <c r="BI13" s="204">
        <f t="shared" si="26"/>
        <v>89</v>
      </c>
      <c r="BJ13" s="223">
        <v>53.0</v>
      </c>
      <c r="BK13" s="224">
        <v>36.0</v>
      </c>
      <c r="BL13" s="204">
        <f t="shared" si="27"/>
        <v>89</v>
      </c>
      <c r="BM13" s="222">
        <v>1.0</v>
      </c>
      <c r="BN13" s="224">
        <v>43.0</v>
      </c>
      <c r="BO13" s="222">
        <v>1.0</v>
      </c>
      <c r="BP13" s="224">
        <v>39.0</v>
      </c>
      <c r="BQ13" s="222">
        <v>0.0</v>
      </c>
      <c r="BR13" s="224">
        <v>0.0</v>
      </c>
      <c r="BS13" s="204">
        <f t="shared" si="28"/>
        <v>82</v>
      </c>
      <c r="BT13" s="223">
        <v>41.0</v>
      </c>
      <c r="BU13" s="224">
        <v>41.0</v>
      </c>
      <c r="BV13" s="204">
        <f t="shared" si="29"/>
        <v>82</v>
      </c>
      <c r="BW13" s="200">
        <f t="shared" ref="BW13:BX13" si="116">SUM(BJ13,BT13)</f>
        <v>94</v>
      </c>
      <c r="BX13" s="201">
        <f t="shared" si="116"/>
        <v>77</v>
      </c>
      <c r="BY13" s="195">
        <f t="shared" si="31"/>
        <v>171</v>
      </c>
      <c r="BZ13" s="227">
        <v>178.0</v>
      </c>
      <c r="CA13" s="224">
        <v>148.0</v>
      </c>
      <c r="CB13" s="227">
        <v>94.0</v>
      </c>
      <c r="CC13" s="224">
        <v>84.0</v>
      </c>
      <c r="CD13" s="227">
        <v>89.0</v>
      </c>
      <c r="CE13" s="224">
        <v>70.0</v>
      </c>
      <c r="CF13" s="227">
        <v>4.0</v>
      </c>
      <c r="CG13" s="224">
        <v>3.0</v>
      </c>
      <c r="CH13" s="227">
        <v>230.0</v>
      </c>
      <c r="CI13" s="224">
        <v>162.0</v>
      </c>
      <c r="CJ13" s="227">
        <v>12.0</v>
      </c>
      <c r="CK13" s="224">
        <v>13.0</v>
      </c>
      <c r="CL13" s="227">
        <v>9.0</v>
      </c>
      <c r="CM13" s="224">
        <v>8.0</v>
      </c>
      <c r="CN13" s="207">
        <f t="shared" ref="CN13:CO13" si="117">SUM(BZ13,CB13,CD13,CF13,CH13,CJ13,CL13)</f>
        <v>616</v>
      </c>
      <c r="CO13" s="207">
        <f t="shared" si="117"/>
        <v>488</v>
      </c>
      <c r="CP13" s="206">
        <f t="shared" si="33"/>
        <v>1104</v>
      </c>
      <c r="CQ13" s="207">
        <f t="shared" ref="CQ13:CR13" si="118">SUM(Z13,AO13,AZ13,BW13)</f>
        <v>616</v>
      </c>
      <c r="CR13" s="207">
        <f t="shared" si="118"/>
        <v>488</v>
      </c>
      <c r="CS13" s="185">
        <f t="shared" si="35"/>
        <v>1104</v>
      </c>
      <c r="CT13" s="228">
        <v>137.0</v>
      </c>
      <c r="CU13" s="224">
        <v>115.0</v>
      </c>
      <c r="CV13" s="210">
        <f t="shared" si="36"/>
        <v>252</v>
      </c>
      <c r="CW13" s="228">
        <v>42.0</v>
      </c>
      <c r="CX13" s="224">
        <v>26.0</v>
      </c>
      <c r="CY13" s="210">
        <f t="shared" si="37"/>
        <v>68</v>
      </c>
      <c r="CZ13" s="228">
        <v>182.0</v>
      </c>
      <c r="DA13" s="209">
        <v>158.0</v>
      </c>
      <c r="DB13" s="210">
        <f t="shared" si="38"/>
        <v>340</v>
      </c>
      <c r="DC13" s="228">
        <v>58.0</v>
      </c>
      <c r="DD13" s="224">
        <v>40.0</v>
      </c>
      <c r="DE13" s="210">
        <f t="shared" si="39"/>
        <v>98</v>
      </c>
      <c r="DF13" s="228">
        <v>197.0</v>
      </c>
      <c r="DG13" s="224">
        <v>149.0</v>
      </c>
      <c r="DH13" s="210">
        <f t="shared" si="40"/>
        <v>346</v>
      </c>
      <c r="DI13" s="228"/>
      <c r="DJ13" s="224"/>
      <c r="DK13" s="214">
        <f t="shared" si="41"/>
        <v>0</v>
      </c>
      <c r="DL13" s="215">
        <f t="shared" ref="DL13:DM13" si="119">SUM(CT13+CW13+CZ13+DC13+DF13+DI13)</f>
        <v>616</v>
      </c>
      <c r="DM13" s="216">
        <f t="shared" si="119"/>
        <v>488</v>
      </c>
      <c r="DN13" s="217">
        <f t="shared" si="43"/>
        <v>1104</v>
      </c>
      <c r="DO13" s="218">
        <f t="shared" ref="DO13:DP13" si="120">SUM(CQ13-DL13)</f>
        <v>0</v>
      </c>
      <c r="DP13" s="218">
        <f t="shared" si="120"/>
        <v>0</v>
      </c>
      <c r="DQ13" s="215">
        <f t="shared" si="45"/>
        <v>1104</v>
      </c>
      <c r="DR13" s="219">
        <f t="shared" si="46"/>
        <v>1104</v>
      </c>
      <c r="DS13" s="220">
        <f t="shared" si="47"/>
        <v>0</v>
      </c>
      <c r="DT13" s="220">
        <f t="shared" si="48"/>
        <v>0</v>
      </c>
      <c r="DU13" s="217">
        <f t="shared" ref="DU13:DV13" si="121">SUM(CN13-CQ13)</f>
        <v>0</v>
      </c>
      <c r="DV13" s="217">
        <f t="shared" si="121"/>
        <v>0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</row>
    <row r="14" ht="19.5" customHeight="1">
      <c r="A14" s="257">
        <v>12.0</v>
      </c>
      <c r="B14" s="230" t="s">
        <v>69</v>
      </c>
      <c r="C14" s="189">
        <v>1582.0</v>
      </c>
      <c r="D14" s="190" t="s">
        <v>57</v>
      </c>
      <c r="E14" s="191" t="s">
        <v>58</v>
      </c>
      <c r="F14" s="231">
        <v>8.0</v>
      </c>
      <c r="G14" s="258">
        <f>87+81</f>
        <v>168</v>
      </c>
      <c r="H14" s="259">
        <f>84+88</f>
        <v>172</v>
      </c>
      <c r="I14" s="195">
        <f t="shared" si="9"/>
        <v>340</v>
      </c>
      <c r="J14" s="231">
        <v>8.0</v>
      </c>
      <c r="K14" s="258">
        <f>85+88</f>
        <v>173</v>
      </c>
      <c r="L14" s="259">
        <v>166.0</v>
      </c>
      <c r="M14" s="195">
        <f t="shared" si="10"/>
        <v>339</v>
      </c>
      <c r="N14" s="231">
        <v>8.0</v>
      </c>
      <c r="O14" s="258">
        <v>173.0</v>
      </c>
      <c r="P14" s="259">
        <f>77+83</f>
        <v>160</v>
      </c>
      <c r="Q14" s="195">
        <f t="shared" si="11"/>
        <v>333</v>
      </c>
      <c r="R14" s="231">
        <v>8.0</v>
      </c>
      <c r="S14" s="258">
        <f>79+94</f>
        <v>173</v>
      </c>
      <c r="T14" s="259">
        <f>90+69</f>
        <v>159</v>
      </c>
      <c r="U14" s="195">
        <f t="shared" si="12"/>
        <v>332</v>
      </c>
      <c r="V14" s="231">
        <v>8.0</v>
      </c>
      <c r="W14" s="258">
        <f>80+85</f>
        <v>165</v>
      </c>
      <c r="X14" s="259">
        <f>93+83</f>
        <v>176</v>
      </c>
      <c r="Y14" s="195">
        <f t="shared" si="13"/>
        <v>341</v>
      </c>
      <c r="Z14" s="200">
        <f t="shared" ref="Z14:AA14" si="122">SUM(G14,K14,O14,S14,W14)</f>
        <v>852</v>
      </c>
      <c r="AA14" s="200">
        <f t="shared" si="122"/>
        <v>833</v>
      </c>
      <c r="AB14" s="195">
        <f t="shared" si="15"/>
        <v>1685</v>
      </c>
      <c r="AC14" s="231">
        <v>8.0</v>
      </c>
      <c r="AD14" s="258">
        <f>98+94</f>
        <v>192</v>
      </c>
      <c r="AE14" s="259">
        <f>82+73</f>
        <v>155</v>
      </c>
      <c r="AF14" s="195">
        <f t="shared" si="16"/>
        <v>347</v>
      </c>
      <c r="AG14" s="231">
        <v>8.0</v>
      </c>
      <c r="AH14" s="258">
        <f>82+98</f>
        <v>180</v>
      </c>
      <c r="AI14" s="259">
        <f>82+66</f>
        <v>148</v>
      </c>
      <c r="AJ14" s="195">
        <f t="shared" si="17"/>
        <v>328</v>
      </c>
      <c r="AK14" s="231">
        <v>8.0</v>
      </c>
      <c r="AL14" s="258">
        <f>81+87</f>
        <v>168</v>
      </c>
      <c r="AM14" s="259">
        <f>103+80</f>
        <v>183</v>
      </c>
      <c r="AN14" s="195">
        <f t="shared" si="18"/>
        <v>351</v>
      </c>
      <c r="AO14" s="200">
        <f t="shared" ref="AO14:AP14" si="123">SUM(AD14,AH14,AL14)</f>
        <v>540</v>
      </c>
      <c r="AP14" s="201">
        <f t="shared" si="123"/>
        <v>486</v>
      </c>
      <c r="AQ14" s="195">
        <f t="shared" si="20"/>
        <v>1026</v>
      </c>
      <c r="AR14" s="231">
        <v>8.0</v>
      </c>
      <c r="AS14" s="259">
        <f>70+90</f>
        <v>160</v>
      </c>
      <c r="AT14" s="259">
        <f>91+82</f>
        <v>173</v>
      </c>
      <c r="AU14" s="195">
        <f t="shared" si="21"/>
        <v>333</v>
      </c>
      <c r="AV14" s="231">
        <v>7.0</v>
      </c>
      <c r="AW14" s="258">
        <f>83+86</f>
        <v>169</v>
      </c>
      <c r="AX14" s="259">
        <f>97+55</f>
        <v>152</v>
      </c>
      <c r="AY14" s="195">
        <f t="shared" si="22"/>
        <v>321</v>
      </c>
      <c r="AZ14" s="202">
        <f t="shared" si="23"/>
        <v>329</v>
      </c>
      <c r="BA14" s="203">
        <f t="shared" si="24"/>
        <v>325</v>
      </c>
      <c r="BB14" s="195">
        <f t="shared" si="25"/>
        <v>654</v>
      </c>
      <c r="BC14" s="231">
        <v>3.0</v>
      </c>
      <c r="BD14" s="259">
        <f>117+60</f>
        <v>177</v>
      </c>
      <c r="BE14" s="260">
        <v>2.0</v>
      </c>
      <c r="BF14" s="259">
        <f>68+51</f>
        <v>119</v>
      </c>
      <c r="BG14" s="260">
        <v>1.0</v>
      </c>
      <c r="BH14" s="259">
        <v>44.0</v>
      </c>
      <c r="BI14" s="204">
        <f t="shared" si="26"/>
        <v>340</v>
      </c>
      <c r="BJ14" s="261">
        <f>105+94</f>
        <v>199</v>
      </c>
      <c r="BK14" s="259">
        <f>80+61</f>
        <v>141</v>
      </c>
      <c r="BL14" s="204">
        <f t="shared" si="27"/>
        <v>340</v>
      </c>
      <c r="BM14" s="231">
        <v>3.0</v>
      </c>
      <c r="BN14" s="259">
        <f>110+54</f>
        <v>164</v>
      </c>
      <c r="BO14" s="260">
        <v>2.0</v>
      </c>
      <c r="BP14" s="259">
        <f>41+32</f>
        <v>73</v>
      </c>
      <c r="BQ14" s="260">
        <v>1.0</v>
      </c>
      <c r="BR14" s="259">
        <v>61.0</v>
      </c>
      <c r="BS14" s="204">
        <f t="shared" si="28"/>
        <v>298</v>
      </c>
      <c r="BT14" s="261">
        <f>79+71</f>
        <v>150</v>
      </c>
      <c r="BU14" s="259">
        <f>72+76</f>
        <v>148</v>
      </c>
      <c r="BV14" s="204">
        <f t="shared" si="29"/>
        <v>298</v>
      </c>
      <c r="BW14" s="200">
        <f t="shared" ref="BW14:BX14" si="124">SUM(BJ14,BT14)</f>
        <v>349</v>
      </c>
      <c r="BX14" s="201">
        <f t="shared" si="124"/>
        <v>289</v>
      </c>
      <c r="BY14" s="195">
        <f t="shared" si="31"/>
        <v>638</v>
      </c>
      <c r="BZ14" s="286">
        <v>779.0</v>
      </c>
      <c r="CA14" s="259">
        <f>405+339</f>
        <v>744</v>
      </c>
      <c r="CB14" s="287">
        <v>382.0</v>
      </c>
      <c r="CC14" s="259">
        <v>346.0</v>
      </c>
      <c r="CD14" s="287">
        <f>118+75</f>
        <v>193</v>
      </c>
      <c r="CE14" s="259">
        <f>105+72</f>
        <v>177</v>
      </c>
      <c r="CF14" s="287">
        <f>7+4</f>
        <v>11</v>
      </c>
      <c r="CG14" s="259">
        <f>8+4</f>
        <v>12</v>
      </c>
      <c r="CH14" s="287">
        <v>642.0</v>
      </c>
      <c r="CI14" s="259">
        <f>301+295</f>
        <v>596</v>
      </c>
      <c r="CJ14" s="287">
        <f>21+28</f>
        <v>49</v>
      </c>
      <c r="CK14" s="259">
        <f>23+20</f>
        <v>43</v>
      </c>
      <c r="CL14" s="287">
        <f>8+6</f>
        <v>14</v>
      </c>
      <c r="CM14" s="259">
        <f>10+5</f>
        <v>15</v>
      </c>
      <c r="CN14" s="207">
        <f t="shared" ref="CN14:CO14" si="125">SUM(BZ14,CB14,CD14,CF14,CH14,CJ14,CL14)</f>
        <v>2070</v>
      </c>
      <c r="CO14" s="207">
        <f t="shared" si="125"/>
        <v>1933</v>
      </c>
      <c r="CP14" s="206">
        <f t="shared" si="33"/>
        <v>4003</v>
      </c>
      <c r="CQ14" s="207">
        <f t="shared" ref="CQ14:CR14" si="126">SUM(Z14,AO14,AZ14,BW14)</f>
        <v>2070</v>
      </c>
      <c r="CR14" s="207">
        <f t="shared" si="126"/>
        <v>1933</v>
      </c>
      <c r="CS14" s="185">
        <f t="shared" si="35"/>
        <v>4003</v>
      </c>
      <c r="CT14" s="265">
        <f>588+259</f>
        <v>847</v>
      </c>
      <c r="CU14" s="259">
        <f>635+230</f>
        <v>865</v>
      </c>
      <c r="CV14" s="210">
        <f t="shared" si="36"/>
        <v>1712</v>
      </c>
      <c r="CW14" s="265">
        <f>37+35</f>
        <v>72</v>
      </c>
      <c r="CX14" s="259">
        <f>31+26</f>
        <v>57</v>
      </c>
      <c r="CY14" s="210">
        <f t="shared" si="37"/>
        <v>129</v>
      </c>
      <c r="CZ14" s="265">
        <f>85+322</f>
        <v>407</v>
      </c>
      <c r="DA14" s="209">
        <f>80+280</f>
        <v>360</v>
      </c>
      <c r="DB14" s="210">
        <f t="shared" si="38"/>
        <v>767</v>
      </c>
      <c r="DC14" s="265">
        <f>28+63</f>
        <v>91</v>
      </c>
      <c r="DD14" s="259">
        <f>20+36</f>
        <v>56</v>
      </c>
      <c r="DE14" s="210">
        <f t="shared" si="39"/>
        <v>147</v>
      </c>
      <c r="DF14" s="265">
        <v>653.0</v>
      </c>
      <c r="DG14" s="259">
        <v>595.0</v>
      </c>
      <c r="DH14" s="210">
        <f t="shared" si="40"/>
        <v>1248</v>
      </c>
      <c r="DI14" s="228">
        <v>0.0</v>
      </c>
      <c r="DJ14" s="224">
        <v>0.0</v>
      </c>
      <c r="DK14" s="214">
        <f t="shared" si="41"/>
        <v>0</v>
      </c>
      <c r="DL14" s="215">
        <f t="shared" ref="DL14:DM14" si="127">SUM(CT14+CW14+CZ14+DC14+DF14+DI14)</f>
        <v>2070</v>
      </c>
      <c r="DM14" s="216">
        <f t="shared" si="127"/>
        <v>1933</v>
      </c>
      <c r="DN14" s="217">
        <f t="shared" si="43"/>
        <v>4003</v>
      </c>
      <c r="DO14" s="218">
        <f t="shared" ref="DO14:DP14" si="128">SUM(CQ14-DL14)</f>
        <v>0</v>
      </c>
      <c r="DP14" s="218">
        <f t="shared" si="128"/>
        <v>0</v>
      </c>
      <c r="DQ14" s="215">
        <f t="shared" si="45"/>
        <v>4003</v>
      </c>
      <c r="DR14" s="219">
        <f t="shared" si="46"/>
        <v>4003</v>
      </c>
      <c r="DS14" s="220">
        <f t="shared" si="47"/>
        <v>0</v>
      </c>
      <c r="DT14" s="220">
        <f t="shared" si="48"/>
        <v>0</v>
      </c>
      <c r="DU14" s="217">
        <f t="shared" ref="DU14:DV14" si="129">SUM(CN14-CQ14)</f>
        <v>0</v>
      </c>
      <c r="DV14" s="217">
        <f t="shared" si="129"/>
        <v>0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</row>
    <row r="15" ht="19.5" customHeight="1">
      <c r="A15" s="187">
        <v>13.0</v>
      </c>
      <c r="B15" s="230" t="s">
        <v>70</v>
      </c>
      <c r="C15" s="189">
        <v>1583.0</v>
      </c>
      <c r="D15" s="190" t="s">
        <v>57</v>
      </c>
      <c r="E15" s="191" t="s">
        <v>58</v>
      </c>
      <c r="F15" s="266">
        <v>4.0</v>
      </c>
      <c r="G15" s="248">
        <v>91.0</v>
      </c>
      <c r="H15" s="249">
        <v>99.0</v>
      </c>
      <c r="I15" s="195">
        <f t="shared" si="9"/>
        <v>190</v>
      </c>
      <c r="J15" s="267">
        <v>4.0</v>
      </c>
      <c r="K15" s="268">
        <v>95.0</v>
      </c>
      <c r="L15" s="249">
        <v>104.0</v>
      </c>
      <c r="M15" s="195">
        <f t="shared" si="10"/>
        <v>199</v>
      </c>
      <c r="N15" s="266">
        <v>4.0</v>
      </c>
      <c r="O15" s="269">
        <v>111.0</v>
      </c>
      <c r="P15" s="249">
        <v>99.0</v>
      </c>
      <c r="Q15" s="195">
        <f t="shared" si="11"/>
        <v>210</v>
      </c>
      <c r="R15" s="266">
        <v>4.0</v>
      </c>
      <c r="S15" s="269">
        <v>104.0</v>
      </c>
      <c r="T15" s="249">
        <v>89.0</v>
      </c>
      <c r="U15" s="195">
        <f t="shared" si="12"/>
        <v>193</v>
      </c>
      <c r="V15" s="266">
        <v>4.0</v>
      </c>
      <c r="W15" s="269">
        <v>113.0</v>
      </c>
      <c r="X15" s="269">
        <v>93.0</v>
      </c>
      <c r="Y15" s="195">
        <f t="shared" si="13"/>
        <v>206</v>
      </c>
      <c r="Z15" s="200">
        <f t="shared" ref="Z15:AA15" si="130">SUM(G15,K15,O15,S15,W15)</f>
        <v>514</v>
      </c>
      <c r="AA15" s="200">
        <f t="shared" si="130"/>
        <v>484</v>
      </c>
      <c r="AB15" s="195">
        <f t="shared" si="15"/>
        <v>998</v>
      </c>
      <c r="AC15" s="266">
        <v>4.0</v>
      </c>
      <c r="AD15" s="269">
        <v>110.0</v>
      </c>
      <c r="AE15" s="249">
        <v>92.0</v>
      </c>
      <c r="AF15" s="195">
        <f t="shared" si="16"/>
        <v>202</v>
      </c>
      <c r="AG15" s="266">
        <v>4.0</v>
      </c>
      <c r="AH15" s="269">
        <v>112.0</v>
      </c>
      <c r="AI15" s="249">
        <v>96.0</v>
      </c>
      <c r="AJ15" s="195">
        <f t="shared" si="17"/>
        <v>208</v>
      </c>
      <c r="AK15" s="266">
        <v>4.0</v>
      </c>
      <c r="AL15" s="269">
        <v>117.0</v>
      </c>
      <c r="AM15" s="249">
        <v>92.0</v>
      </c>
      <c r="AN15" s="195">
        <f t="shared" si="18"/>
        <v>209</v>
      </c>
      <c r="AO15" s="200">
        <f t="shared" ref="AO15:AP15" si="131">SUM(AD15,AH15,AL15)</f>
        <v>339</v>
      </c>
      <c r="AP15" s="201">
        <f t="shared" si="131"/>
        <v>280</v>
      </c>
      <c r="AQ15" s="195">
        <f t="shared" si="20"/>
        <v>619</v>
      </c>
      <c r="AR15" s="266">
        <v>4.0</v>
      </c>
      <c r="AS15" s="269">
        <v>106.0</v>
      </c>
      <c r="AT15" s="249">
        <v>108.0</v>
      </c>
      <c r="AU15" s="195">
        <f t="shared" si="21"/>
        <v>214</v>
      </c>
      <c r="AV15" s="266">
        <v>4.0</v>
      </c>
      <c r="AW15" s="269">
        <v>120.0</v>
      </c>
      <c r="AX15" s="249">
        <v>96.0</v>
      </c>
      <c r="AY15" s="195">
        <f t="shared" si="22"/>
        <v>216</v>
      </c>
      <c r="AZ15" s="202">
        <f t="shared" si="23"/>
        <v>226</v>
      </c>
      <c r="BA15" s="203">
        <f t="shared" si="24"/>
        <v>204</v>
      </c>
      <c r="BB15" s="195">
        <f t="shared" si="25"/>
        <v>430</v>
      </c>
      <c r="BC15" s="266">
        <v>2.0</v>
      </c>
      <c r="BD15" s="249">
        <v>118.0</v>
      </c>
      <c r="BE15" s="247">
        <v>1.0</v>
      </c>
      <c r="BF15" s="249">
        <v>65.0</v>
      </c>
      <c r="BG15" s="247">
        <v>1.0</v>
      </c>
      <c r="BH15" s="249">
        <v>30.0</v>
      </c>
      <c r="BI15" s="204">
        <f t="shared" si="26"/>
        <v>213</v>
      </c>
      <c r="BJ15" s="270">
        <v>103.0</v>
      </c>
      <c r="BK15" s="259">
        <v>110.0</v>
      </c>
      <c r="BL15" s="204">
        <f t="shared" si="27"/>
        <v>213</v>
      </c>
      <c r="BM15" s="266">
        <v>1.0</v>
      </c>
      <c r="BN15" s="249">
        <v>67.0</v>
      </c>
      <c r="BO15" s="247">
        <v>1.0</v>
      </c>
      <c r="BP15" s="249">
        <v>51.0</v>
      </c>
      <c r="BQ15" s="247">
        <v>1.0</v>
      </c>
      <c r="BR15" s="249">
        <v>43.0</v>
      </c>
      <c r="BS15" s="204">
        <f t="shared" si="28"/>
        <v>161</v>
      </c>
      <c r="BT15" s="271">
        <v>77.0</v>
      </c>
      <c r="BU15" s="249">
        <v>84.0</v>
      </c>
      <c r="BV15" s="204">
        <f t="shared" si="29"/>
        <v>161</v>
      </c>
      <c r="BW15" s="200">
        <f t="shared" ref="BW15:BX15" si="132">SUM(BJ15,BT15)</f>
        <v>180</v>
      </c>
      <c r="BX15" s="201">
        <f t="shared" si="132"/>
        <v>194</v>
      </c>
      <c r="BY15" s="195">
        <f t="shared" si="31"/>
        <v>374</v>
      </c>
      <c r="BZ15" s="272">
        <v>503.0</v>
      </c>
      <c r="CA15" s="249">
        <v>496.0</v>
      </c>
      <c r="CB15" s="250">
        <v>192.0</v>
      </c>
      <c r="CC15" s="249">
        <v>146.0</v>
      </c>
      <c r="CD15" s="250">
        <v>147.0</v>
      </c>
      <c r="CE15" s="249">
        <v>126.0</v>
      </c>
      <c r="CF15" s="250">
        <v>4.0</v>
      </c>
      <c r="CG15" s="249">
        <v>6.0</v>
      </c>
      <c r="CH15" s="250">
        <v>379.0</v>
      </c>
      <c r="CI15" s="249">
        <v>358.0</v>
      </c>
      <c r="CJ15" s="250">
        <v>27.0</v>
      </c>
      <c r="CK15" s="249">
        <v>22.0</v>
      </c>
      <c r="CL15" s="250">
        <v>7.0</v>
      </c>
      <c r="CM15" s="249">
        <v>8.0</v>
      </c>
      <c r="CN15" s="207">
        <f t="shared" ref="CN15:CO15" si="133">SUM(BZ15,CB15,CD15,CF15,CH15,CJ15,CL15)</f>
        <v>1259</v>
      </c>
      <c r="CO15" s="207">
        <f t="shared" si="133"/>
        <v>1162</v>
      </c>
      <c r="CP15" s="206">
        <f t="shared" si="33"/>
        <v>2421</v>
      </c>
      <c r="CQ15" s="207">
        <f t="shared" ref="CQ15:CR15" si="134">SUM(Z15,AO15,AZ15,BW15)</f>
        <v>1259</v>
      </c>
      <c r="CR15" s="207">
        <f t="shared" si="134"/>
        <v>1162</v>
      </c>
      <c r="CS15" s="185">
        <f t="shared" si="35"/>
        <v>2421</v>
      </c>
      <c r="CT15" s="265">
        <v>279.0</v>
      </c>
      <c r="CU15" s="259">
        <v>228.0</v>
      </c>
      <c r="CV15" s="210">
        <f t="shared" si="36"/>
        <v>507</v>
      </c>
      <c r="CW15" s="265">
        <v>132.0</v>
      </c>
      <c r="CX15" s="259">
        <v>134.0</v>
      </c>
      <c r="CY15" s="210">
        <f t="shared" si="37"/>
        <v>266</v>
      </c>
      <c r="CZ15" s="265">
        <v>486.0</v>
      </c>
      <c r="DA15" s="209">
        <v>431.0</v>
      </c>
      <c r="DB15" s="210">
        <f t="shared" si="38"/>
        <v>917</v>
      </c>
      <c r="DC15" s="265">
        <v>69.0</v>
      </c>
      <c r="DD15" s="259">
        <v>65.0</v>
      </c>
      <c r="DE15" s="210">
        <f t="shared" si="39"/>
        <v>134</v>
      </c>
      <c r="DF15" s="265">
        <v>293.0</v>
      </c>
      <c r="DG15" s="259">
        <v>304.0</v>
      </c>
      <c r="DH15" s="210">
        <f t="shared" si="40"/>
        <v>597</v>
      </c>
      <c r="DI15" s="228"/>
      <c r="DJ15" s="229"/>
      <c r="DK15" s="214">
        <f t="shared" si="41"/>
        <v>0</v>
      </c>
      <c r="DL15" s="215">
        <f t="shared" ref="DL15:DM15" si="135">SUM(CT15+CW15+CZ15+DC15+DF15+DI15)</f>
        <v>1259</v>
      </c>
      <c r="DM15" s="216">
        <f t="shared" si="135"/>
        <v>1162</v>
      </c>
      <c r="DN15" s="217">
        <f t="shared" si="43"/>
        <v>2421</v>
      </c>
      <c r="DO15" s="218">
        <f t="shared" ref="DO15:DP15" si="136">SUM(CQ15-DL15)</f>
        <v>0</v>
      </c>
      <c r="DP15" s="218">
        <f t="shared" si="136"/>
        <v>0</v>
      </c>
      <c r="DQ15" s="215">
        <f t="shared" si="45"/>
        <v>2421</v>
      </c>
      <c r="DR15" s="219">
        <f t="shared" si="46"/>
        <v>2421</v>
      </c>
      <c r="DS15" s="220">
        <f t="shared" si="47"/>
        <v>0</v>
      </c>
      <c r="DT15" s="220">
        <f t="shared" si="48"/>
        <v>0</v>
      </c>
      <c r="DU15" s="217">
        <f t="shared" ref="DU15:DV15" si="137">SUM(CN15-CQ15)</f>
        <v>0</v>
      </c>
      <c r="DV15" s="217">
        <f t="shared" si="137"/>
        <v>0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</row>
    <row r="16" ht="19.5" customHeight="1">
      <c r="A16" s="186">
        <v>14.0</v>
      </c>
      <c r="B16" s="230" t="s">
        <v>71</v>
      </c>
      <c r="C16" s="189">
        <v>2080.0</v>
      </c>
      <c r="D16" s="190" t="s">
        <v>57</v>
      </c>
      <c r="E16" s="191" t="s">
        <v>58</v>
      </c>
      <c r="F16" s="273">
        <v>1.0</v>
      </c>
      <c r="G16" s="274">
        <v>21.0</v>
      </c>
      <c r="H16" s="163">
        <v>26.0</v>
      </c>
      <c r="I16" s="195">
        <f t="shared" si="9"/>
        <v>47</v>
      </c>
      <c r="J16" s="275">
        <v>1.0</v>
      </c>
      <c r="K16" s="274">
        <v>30.0</v>
      </c>
      <c r="L16" s="163">
        <v>22.0</v>
      </c>
      <c r="M16" s="195">
        <f t="shared" si="10"/>
        <v>52</v>
      </c>
      <c r="N16" s="275">
        <v>1.0</v>
      </c>
      <c r="O16" s="274">
        <v>25.0</v>
      </c>
      <c r="P16" s="163">
        <v>20.0</v>
      </c>
      <c r="Q16" s="195">
        <f t="shared" si="11"/>
        <v>45</v>
      </c>
      <c r="R16" s="275">
        <v>1.0</v>
      </c>
      <c r="S16" s="274">
        <v>28.0</v>
      </c>
      <c r="T16" s="163">
        <v>27.0</v>
      </c>
      <c r="U16" s="195">
        <f t="shared" si="12"/>
        <v>55</v>
      </c>
      <c r="V16" s="275">
        <v>1.0</v>
      </c>
      <c r="W16" s="274">
        <v>24.0</v>
      </c>
      <c r="X16" s="163">
        <v>25.0</v>
      </c>
      <c r="Y16" s="195">
        <f t="shared" si="13"/>
        <v>49</v>
      </c>
      <c r="Z16" s="200">
        <f t="shared" ref="Z16:AA16" si="138">SUM(G16,K16,O16,S16,W16)</f>
        <v>128</v>
      </c>
      <c r="AA16" s="200">
        <f t="shared" si="138"/>
        <v>120</v>
      </c>
      <c r="AB16" s="195">
        <f t="shared" si="15"/>
        <v>248</v>
      </c>
      <c r="AC16" s="275">
        <v>1.0</v>
      </c>
      <c r="AD16" s="274">
        <v>37.0</v>
      </c>
      <c r="AE16" s="163">
        <v>26.0</v>
      </c>
      <c r="AF16" s="195">
        <f t="shared" si="16"/>
        <v>63</v>
      </c>
      <c r="AG16" s="275">
        <v>1.0</v>
      </c>
      <c r="AH16" s="274">
        <v>30.0</v>
      </c>
      <c r="AI16" s="163">
        <v>28.0</v>
      </c>
      <c r="AJ16" s="195">
        <f t="shared" si="17"/>
        <v>58</v>
      </c>
      <c r="AK16" s="275">
        <v>1.0</v>
      </c>
      <c r="AL16" s="274">
        <v>27.0</v>
      </c>
      <c r="AM16" s="163">
        <v>21.0</v>
      </c>
      <c r="AN16" s="195">
        <f t="shared" si="18"/>
        <v>48</v>
      </c>
      <c r="AO16" s="200">
        <f t="shared" ref="AO16:AP16" si="139">SUM(AD16,AH16,AL16)</f>
        <v>94</v>
      </c>
      <c r="AP16" s="201">
        <f t="shared" si="139"/>
        <v>75</v>
      </c>
      <c r="AQ16" s="195">
        <f t="shared" si="20"/>
        <v>169</v>
      </c>
      <c r="AR16" s="275">
        <v>1.0</v>
      </c>
      <c r="AS16" s="274">
        <v>26.0</v>
      </c>
      <c r="AT16" s="163">
        <v>21.0</v>
      </c>
      <c r="AU16" s="195">
        <f t="shared" si="21"/>
        <v>47</v>
      </c>
      <c r="AV16" s="275">
        <v>1.0</v>
      </c>
      <c r="AW16" s="274">
        <v>20.0</v>
      </c>
      <c r="AX16" s="163">
        <v>19.0</v>
      </c>
      <c r="AY16" s="195">
        <f t="shared" si="22"/>
        <v>39</v>
      </c>
      <c r="AZ16" s="202">
        <f t="shared" si="23"/>
        <v>46</v>
      </c>
      <c r="BA16" s="203">
        <f t="shared" si="24"/>
        <v>40</v>
      </c>
      <c r="BB16" s="195">
        <f t="shared" si="25"/>
        <v>86</v>
      </c>
      <c r="BC16" s="275">
        <v>1.0</v>
      </c>
      <c r="BD16" s="163">
        <v>42.0</v>
      </c>
      <c r="BE16" s="275">
        <v>0.0</v>
      </c>
      <c r="BF16" s="163">
        <v>0.0</v>
      </c>
      <c r="BG16" s="275">
        <v>0.0</v>
      </c>
      <c r="BH16" s="163">
        <v>0.0</v>
      </c>
      <c r="BI16" s="204">
        <f t="shared" si="26"/>
        <v>42</v>
      </c>
      <c r="BJ16" s="274">
        <v>20.0</v>
      </c>
      <c r="BK16" s="163">
        <v>22.0</v>
      </c>
      <c r="BL16" s="204">
        <f t="shared" si="27"/>
        <v>42</v>
      </c>
      <c r="BM16" s="275">
        <v>1.0</v>
      </c>
      <c r="BN16" s="163">
        <v>41.0</v>
      </c>
      <c r="BO16" s="275">
        <v>0.0</v>
      </c>
      <c r="BP16" s="163">
        <v>0.0</v>
      </c>
      <c r="BQ16" s="275">
        <v>0.0</v>
      </c>
      <c r="BR16" s="163">
        <v>0.0</v>
      </c>
      <c r="BS16" s="204">
        <f t="shared" si="28"/>
        <v>41</v>
      </c>
      <c r="BT16" s="274">
        <v>16.0</v>
      </c>
      <c r="BU16" s="163">
        <v>25.0</v>
      </c>
      <c r="BV16" s="204">
        <f t="shared" si="29"/>
        <v>41</v>
      </c>
      <c r="BW16" s="200">
        <f t="shared" ref="BW16:BX16" si="140">SUM(BJ16,BT16)</f>
        <v>36</v>
      </c>
      <c r="BX16" s="201">
        <f t="shared" si="140"/>
        <v>47</v>
      </c>
      <c r="BY16" s="195">
        <f t="shared" si="31"/>
        <v>83</v>
      </c>
      <c r="BZ16" s="164">
        <v>52.0</v>
      </c>
      <c r="CA16" s="163">
        <v>45.0</v>
      </c>
      <c r="CB16" s="164">
        <v>38.0</v>
      </c>
      <c r="CC16" s="163">
        <v>29.0</v>
      </c>
      <c r="CD16" s="164">
        <v>50.0</v>
      </c>
      <c r="CE16" s="163">
        <v>53.0</v>
      </c>
      <c r="CF16" s="164">
        <v>0.0</v>
      </c>
      <c r="CG16" s="163">
        <v>0.0</v>
      </c>
      <c r="CH16" s="164">
        <v>162.0</v>
      </c>
      <c r="CI16" s="163">
        <v>152.0</v>
      </c>
      <c r="CJ16" s="164">
        <v>1.0</v>
      </c>
      <c r="CK16" s="163">
        <v>1.0</v>
      </c>
      <c r="CL16" s="164">
        <v>1.0</v>
      </c>
      <c r="CM16" s="163">
        <v>2.0</v>
      </c>
      <c r="CN16" s="207">
        <f t="shared" ref="CN16:CO16" si="141">SUM(BZ16,CB16,CD16,CF16,CH16,CJ16,CL16)</f>
        <v>304</v>
      </c>
      <c r="CO16" s="207">
        <f t="shared" si="141"/>
        <v>282</v>
      </c>
      <c r="CP16" s="206">
        <f t="shared" si="33"/>
        <v>586</v>
      </c>
      <c r="CQ16" s="207">
        <f t="shared" ref="CQ16:CR16" si="142">SUM(Z16,AO16,AZ16,BW16)</f>
        <v>304</v>
      </c>
      <c r="CR16" s="207">
        <f t="shared" si="142"/>
        <v>282</v>
      </c>
      <c r="CS16" s="185">
        <f t="shared" si="35"/>
        <v>586</v>
      </c>
      <c r="CT16" s="276">
        <v>51.0</v>
      </c>
      <c r="CU16" s="277">
        <v>50.0</v>
      </c>
      <c r="CV16" s="210">
        <f t="shared" si="36"/>
        <v>101</v>
      </c>
      <c r="CW16" s="276">
        <v>10.0</v>
      </c>
      <c r="CX16" s="277">
        <v>9.0</v>
      </c>
      <c r="CY16" s="210">
        <f t="shared" si="37"/>
        <v>19</v>
      </c>
      <c r="CZ16" s="276">
        <v>133.0</v>
      </c>
      <c r="DA16" s="209">
        <v>122.0</v>
      </c>
      <c r="DB16" s="210">
        <f t="shared" si="38"/>
        <v>255</v>
      </c>
      <c r="DC16" s="276">
        <v>49.0</v>
      </c>
      <c r="DD16" s="277">
        <v>44.0</v>
      </c>
      <c r="DE16" s="210">
        <f t="shared" si="39"/>
        <v>93</v>
      </c>
      <c r="DF16" s="276">
        <v>61.0</v>
      </c>
      <c r="DG16" s="277">
        <v>57.0</v>
      </c>
      <c r="DH16" s="210">
        <f t="shared" si="40"/>
        <v>118</v>
      </c>
      <c r="DI16" s="276">
        <v>0.0</v>
      </c>
      <c r="DJ16" s="277">
        <v>0.0</v>
      </c>
      <c r="DK16" s="214">
        <f t="shared" si="41"/>
        <v>0</v>
      </c>
      <c r="DL16" s="215">
        <f t="shared" ref="DL16:DM16" si="143">SUM(CT16+CW16+CZ16+DC16+DF16+DI16)</f>
        <v>304</v>
      </c>
      <c r="DM16" s="216">
        <f t="shared" si="143"/>
        <v>282</v>
      </c>
      <c r="DN16" s="217">
        <f t="shared" si="43"/>
        <v>586</v>
      </c>
      <c r="DO16" s="218">
        <f t="shared" ref="DO16:DP16" si="144">SUM(CQ16-DL16)</f>
        <v>0</v>
      </c>
      <c r="DP16" s="218">
        <f t="shared" si="144"/>
        <v>0</v>
      </c>
      <c r="DQ16" s="215">
        <f t="shared" si="45"/>
        <v>586</v>
      </c>
      <c r="DR16" s="219">
        <f t="shared" si="46"/>
        <v>586</v>
      </c>
      <c r="DS16" s="220">
        <f t="shared" si="47"/>
        <v>0</v>
      </c>
      <c r="DT16" s="220">
        <f t="shared" si="48"/>
        <v>0</v>
      </c>
      <c r="DU16" s="217">
        <f t="shared" ref="DU16:DV16" si="145">SUM(CN16-CQ16)</f>
        <v>0</v>
      </c>
      <c r="DV16" s="217">
        <f t="shared" si="145"/>
        <v>0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</row>
    <row r="17" ht="20.25" customHeight="1">
      <c r="A17" s="242">
        <v>15.0</v>
      </c>
      <c r="B17" s="243" t="s">
        <v>72</v>
      </c>
      <c r="C17" s="244">
        <v>2081.0</v>
      </c>
      <c r="D17" s="245" t="s">
        <v>57</v>
      </c>
      <c r="E17" s="246" t="s">
        <v>58</v>
      </c>
      <c r="F17" s="260">
        <v>1.0</v>
      </c>
      <c r="G17" s="258">
        <v>19.0</v>
      </c>
      <c r="H17" s="259">
        <v>31.0</v>
      </c>
      <c r="I17" s="195">
        <f t="shared" si="9"/>
        <v>50</v>
      </c>
      <c r="J17" s="260">
        <v>1.0</v>
      </c>
      <c r="K17" s="278">
        <v>30.0</v>
      </c>
      <c r="L17" s="279">
        <v>18.0</v>
      </c>
      <c r="M17" s="195">
        <f t="shared" si="10"/>
        <v>48</v>
      </c>
      <c r="N17" s="260">
        <v>1.0</v>
      </c>
      <c r="O17" s="278">
        <v>29.0</v>
      </c>
      <c r="P17" s="279">
        <v>24.0</v>
      </c>
      <c r="Q17" s="195">
        <f t="shared" si="11"/>
        <v>53</v>
      </c>
      <c r="R17" s="260">
        <v>1.0</v>
      </c>
      <c r="S17" s="278">
        <v>39.0</v>
      </c>
      <c r="T17" s="279">
        <v>24.0</v>
      </c>
      <c r="U17" s="195">
        <f t="shared" si="12"/>
        <v>63</v>
      </c>
      <c r="V17" s="260">
        <v>1.0</v>
      </c>
      <c r="W17" s="278">
        <v>25.0</v>
      </c>
      <c r="X17" s="279">
        <v>30.0</v>
      </c>
      <c r="Y17" s="195">
        <f t="shared" si="13"/>
        <v>55</v>
      </c>
      <c r="Z17" s="200">
        <f t="shared" ref="Z17:AA17" si="146">SUM(G17,K17,O17,S17,W17)</f>
        <v>142</v>
      </c>
      <c r="AA17" s="200">
        <f t="shared" si="146"/>
        <v>127</v>
      </c>
      <c r="AB17" s="195">
        <f t="shared" si="15"/>
        <v>269</v>
      </c>
      <c r="AC17" s="260">
        <v>1.0</v>
      </c>
      <c r="AD17" s="278">
        <v>26.0</v>
      </c>
      <c r="AE17" s="279">
        <v>29.0</v>
      </c>
      <c r="AF17" s="195">
        <f t="shared" si="16"/>
        <v>55</v>
      </c>
      <c r="AG17" s="260">
        <v>1.0</v>
      </c>
      <c r="AH17" s="278">
        <v>36.0</v>
      </c>
      <c r="AI17" s="279">
        <v>17.0</v>
      </c>
      <c r="AJ17" s="195">
        <f t="shared" si="17"/>
        <v>53</v>
      </c>
      <c r="AK17" s="260">
        <v>1.0</v>
      </c>
      <c r="AL17" s="278">
        <v>27.0</v>
      </c>
      <c r="AM17" s="279">
        <v>25.0</v>
      </c>
      <c r="AN17" s="195">
        <f t="shared" si="18"/>
        <v>52</v>
      </c>
      <c r="AO17" s="200">
        <f t="shared" ref="AO17:AP17" si="147">SUM(AD17,AH17,AL17)</f>
        <v>89</v>
      </c>
      <c r="AP17" s="201">
        <f t="shared" si="147"/>
        <v>71</v>
      </c>
      <c r="AQ17" s="195">
        <f t="shared" si="20"/>
        <v>160</v>
      </c>
      <c r="AR17" s="260">
        <v>1.0</v>
      </c>
      <c r="AS17" s="278">
        <v>32.0</v>
      </c>
      <c r="AT17" s="279">
        <v>19.0</v>
      </c>
      <c r="AU17" s="195">
        <f t="shared" si="21"/>
        <v>51</v>
      </c>
      <c r="AV17" s="260">
        <v>1.0</v>
      </c>
      <c r="AW17" s="278">
        <v>26.0</v>
      </c>
      <c r="AX17" s="279">
        <v>24.0</v>
      </c>
      <c r="AY17" s="195">
        <f t="shared" si="22"/>
        <v>50</v>
      </c>
      <c r="AZ17" s="202">
        <f t="shared" si="23"/>
        <v>58</v>
      </c>
      <c r="BA17" s="203">
        <f t="shared" si="24"/>
        <v>43</v>
      </c>
      <c r="BB17" s="195">
        <f t="shared" si="25"/>
        <v>101</v>
      </c>
      <c r="BC17" s="260">
        <v>1.0</v>
      </c>
      <c r="BD17" s="259">
        <v>39.0</v>
      </c>
      <c r="BE17" s="260">
        <v>0.0</v>
      </c>
      <c r="BF17" s="259">
        <v>0.0</v>
      </c>
      <c r="BG17" s="260">
        <v>1.0</v>
      </c>
      <c r="BH17" s="259">
        <v>23.0</v>
      </c>
      <c r="BI17" s="204">
        <f t="shared" si="26"/>
        <v>62</v>
      </c>
      <c r="BJ17" s="258">
        <v>38.0</v>
      </c>
      <c r="BK17" s="259">
        <v>24.0</v>
      </c>
      <c r="BL17" s="204">
        <f t="shared" si="27"/>
        <v>62</v>
      </c>
      <c r="BM17" s="260">
        <v>1.0</v>
      </c>
      <c r="BN17" s="259">
        <v>29.0</v>
      </c>
      <c r="BO17" s="260">
        <v>0.0</v>
      </c>
      <c r="BP17" s="259">
        <v>0.0</v>
      </c>
      <c r="BQ17" s="260">
        <v>1.0</v>
      </c>
      <c r="BR17" s="259">
        <v>16.0</v>
      </c>
      <c r="BS17" s="204">
        <f t="shared" si="28"/>
        <v>45</v>
      </c>
      <c r="BT17" s="278">
        <v>22.0</v>
      </c>
      <c r="BU17" s="279">
        <v>23.0</v>
      </c>
      <c r="BV17" s="204">
        <f t="shared" si="29"/>
        <v>45</v>
      </c>
      <c r="BW17" s="200">
        <f t="shared" ref="BW17:BX17" si="148">SUM(BJ17,BT17)</f>
        <v>60</v>
      </c>
      <c r="BX17" s="201">
        <f t="shared" si="148"/>
        <v>47</v>
      </c>
      <c r="BY17" s="195">
        <f t="shared" si="31"/>
        <v>107</v>
      </c>
      <c r="BZ17" s="280">
        <v>84.0</v>
      </c>
      <c r="CA17" s="279">
        <v>53.0</v>
      </c>
      <c r="CB17" s="280">
        <v>40.0</v>
      </c>
      <c r="CC17" s="279">
        <v>31.0</v>
      </c>
      <c r="CD17" s="280">
        <v>128.0</v>
      </c>
      <c r="CE17" s="279">
        <v>106.0</v>
      </c>
      <c r="CF17" s="280">
        <v>0.0</v>
      </c>
      <c r="CG17" s="279">
        <v>2.0</v>
      </c>
      <c r="CH17" s="280">
        <v>86.0</v>
      </c>
      <c r="CI17" s="279">
        <v>82.0</v>
      </c>
      <c r="CJ17" s="280">
        <v>10.0</v>
      </c>
      <c r="CK17" s="279">
        <v>14.0</v>
      </c>
      <c r="CL17" s="280">
        <v>1.0</v>
      </c>
      <c r="CM17" s="279">
        <v>0.0</v>
      </c>
      <c r="CN17" s="207">
        <f t="shared" ref="CN17:CO17" si="149">SUM(BZ17,CB17,CD17,CF17,CH17,CJ17,CL17)</f>
        <v>349</v>
      </c>
      <c r="CO17" s="207">
        <f t="shared" si="149"/>
        <v>288</v>
      </c>
      <c r="CP17" s="206">
        <f t="shared" si="33"/>
        <v>637</v>
      </c>
      <c r="CQ17" s="207">
        <f t="shared" ref="CQ17:CR17" si="150">SUM(Z17,AO17,AZ17,BW17)</f>
        <v>349</v>
      </c>
      <c r="CR17" s="207">
        <f t="shared" si="150"/>
        <v>288</v>
      </c>
      <c r="CS17" s="185">
        <f t="shared" si="35"/>
        <v>637</v>
      </c>
      <c r="CT17" s="281">
        <v>66.0</v>
      </c>
      <c r="CU17" s="282">
        <v>55.0</v>
      </c>
      <c r="CV17" s="210">
        <f t="shared" si="36"/>
        <v>121</v>
      </c>
      <c r="CW17" s="281">
        <v>10.0</v>
      </c>
      <c r="CX17" s="282">
        <v>3.0</v>
      </c>
      <c r="CY17" s="210">
        <f t="shared" si="37"/>
        <v>13</v>
      </c>
      <c r="CZ17" s="281">
        <v>197.0</v>
      </c>
      <c r="DA17" s="209">
        <v>167.0</v>
      </c>
      <c r="DB17" s="210">
        <f t="shared" si="38"/>
        <v>364</v>
      </c>
      <c r="DC17" s="281">
        <v>19.0</v>
      </c>
      <c r="DD17" s="282">
        <v>11.0</v>
      </c>
      <c r="DE17" s="210">
        <f t="shared" si="39"/>
        <v>30</v>
      </c>
      <c r="DF17" s="281">
        <v>57.0</v>
      </c>
      <c r="DG17" s="282">
        <v>52.0</v>
      </c>
      <c r="DH17" s="210">
        <f t="shared" si="40"/>
        <v>109</v>
      </c>
      <c r="DI17" s="283"/>
      <c r="DJ17" s="284"/>
      <c r="DK17" s="214">
        <f t="shared" si="41"/>
        <v>0</v>
      </c>
      <c r="DL17" s="215">
        <f t="shared" ref="DL17:DM17" si="151">SUM(CT17+CW17+CZ17+DC17+DF17+DI17)</f>
        <v>349</v>
      </c>
      <c r="DM17" s="216">
        <f t="shared" si="151"/>
        <v>288</v>
      </c>
      <c r="DN17" s="217">
        <f t="shared" si="43"/>
        <v>637</v>
      </c>
      <c r="DO17" s="218">
        <f t="shared" ref="DO17:DP17" si="152">SUM(CQ17-DL17)</f>
        <v>0</v>
      </c>
      <c r="DP17" s="218">
        <f t="shared" si="152"/>
        <v>0</v>
      </c>
      <c r="DQ17" s="215">
        <f t="shared" si="45"/>
        <v>637</v>
      </c>
      <c r="DR17" s="219">
        <f t="shared" si="46"/>
        <v>637</v>
      </c>
      <c r="DS17" s="220">
        <f t="shared" si="47"/>
        <v>0</v>
      </c>
      <c r="DT17" s="220">
        <f t="shared" si="48"/>
        <v>0</v>
      </c>
      <c r="DU17" s="217">
        <f t="shared" ref="DU17:DV17" si="153">SUM(CN17-CQ17)</f>
        <v>0</v>
      </c>
      <c r="DV17" s="217">
        <f t="shared" si="153"/>
        <v>0</v>
      </c>
      <c r="DW17" s="111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</row>
    <row r="18" ht="19.5" customHeight="1">
      <c r="A18" s="186">
        <v>16.0</v>
      </c>
      <c r="B18" s="230" t="s">
        <v>73</v>
      </c>
      <c r="C18" s="189">
        <v>2152.0</v>
      </c>
      <c r="D18" s="190" t="s">
        <v>57</v>
      </c>
      <c r="E18" s="191" t="s">
        <v>58</v>
      </c>
      <c r="F18" s="234">
        <v>2.0</v>
      </c>
      <c r="G18" s="235">
        <v>39.0</v>
      </c>
      <c r="H18" s="233">
        <v>45.0</v>
      </c>
      <c r="I18" s="195">
        <f t="shared" si="9"/>
        <v>84</v>
      </c>
      <c r="J18" s="236">
        <v>2.0</v>
      </c>
      <c r="K18" s="235">
        <v>40.0</v>
      </c>
      <c r="L18" s="233">
        <v>46.0</v>
      </c>
      <c r="M18" s="195">
        <f t="shared" si="10"/>
        <v>86</v>
      </c>
      <c r="N18" s="236">
        <v>2.0</v>
      </c>
      <c r="O18" s="235">
        <v>48.0</v>
      </c>
      <c r="P18" s="233">
        <v>39.0</v>
      </c>
      <c r="Q18" s="195">
        <f t="shared" si="11"/>
        <v>87</v>
      </c>
      <c r="R18" s="236">
        <v>2.0</v>
      </c>
      <c r="S18" s="235">
        <v>50.0</v>
      </c>
      <c r="T18" s="233">
        <v>39.0</v>
      </c>
      <c r="U18" s="195">
        <f t="shared" si="12"/>
        <v>89</v>
      </c>
      <c r="V18" s="236">
        <v>2.0</v>
      </c>
      <c r="W18" s="235">
        <v>43.0</v>
      </c>
      <c r="X18" s="233">
        <v>37.0</v>
      </c>
      <c r="Y18" s="195">
        <f t="shared" si="13"/>
        <v>80</v>
      </c>
      <c r="Z18" s="200">
        <f t="shared" ref="Z18:AA18" si="154">SUM(G18,K18,O18,S18,W18)</f>
        <v>220</v>
      </c>
      <c r="AA18" s="200">
        <f t="shared" si="154"/>
        <v>206</v>
      </c>
      <c r="AB18" s="195">
        <f t="shared" si="15"/>
        <v>426</v>
      </c>
      <c r="AC18" s="236">
        <v>2.0</v>
      </c>
      <c r="AD18" s="235">
        <v>51.0</v>
      </c>
      <c r="AE18" s="233">
        <v>32.0</v>
      </c>
      <c r="AF18" s="195">
        <f t="shared" si="16"/>
        <v>83</v>
      </c>
      <c r="AG18" s="236">
        <v>2.0</v>
      </c>
      <c r="AH18" s="235">
        <v>38.0</v>
      </c>
      <c r="AI18" s="233">
        <v>42.0</v>
      </c>
      <c r="AJ18" s="195">
        <f t="shared" si="17"/>
        <v>80</v>
      </c>
      <c r="AK18" s="236">
        <v>2.0</v>
      </c>
      <c r="AL18" s="235">
        <v>35.0</v>
      </c>
      <c r="AM18" s="233">
        <v>44.0</v>
      </c>
      <c r="AN18" s="195">
        <f t="shared" si="18"/>
        <v>79</v>
      </c>
      <c r="AO18" s="200">
        <f t="shared" ref="AO18:AP18" si="155">SUM(AD18,AH18,AL18)</f>
        <v>124</v>
      </c>
      <c r="AP18" s="201">
        <f t="shared" si="155"/>
        <v>118</v>
      </c>
      <c r="AQ18" s="195">
        <f t="shared" si="20"/>
        <v>242</v>
      </c>
      <c r="AR18" s="236">
        <v>2.0</v>
      </c>
      <c r="AS18" s="235">
        <v>46.0</v>
      </c>
      <c r="AT18" s="233">
        <v>30.0</v>
      </c>
      <c r="AU18" s="195">
        <f t="shared" si="21"/>
        <v>76</v>
      </c>
      <c r="AV18" s="236">
        <v>2.0</v>
      </c>
      <c r="AW18" s="235">
        <v>35.0</v>
      </c>
      <c r="AX18" s="233">
        <v>36.0</v>
      </c>
      <c r="AY18" s="195">
        <f t="shared" si="22"/>
        <v>71</v>
      </c>
      <c r="AZ18" s="202">
        <f t="shared" si="23"/>
        <v>81</v>
      </c>
      <c r="BA18" s="203">
        <f t="shared" si="24"/>
        <v>66</v>
      </c>
      <c r="BB18" s="195">
        <f t="shared" si="25"/>
        <v>147</v>
      </c>
      <c r="BC18" s="236">
        <v>1.0</v>
      </c>
      <c r="BD18" s="233">
        <v>40.0</v>
      </c>
      <c r="BE18" s="236">
        <v>1.0</v>
      </c>
      <c r="BF18" s="233">
        <v>33.0</v>
      </c>
      <c r="BG18" s="236">
        <v>0.0</v>
      </c>
      <c r="BH18" s="233">
        <v>0.0</v>
      </c>
      <c r="BI18" s="204">
        <f t="shared" si="26"/>
        <v>73</v>
      </c>
      <c r="BJ18" s="235">
        <v>37.0</v>
      </c>
      <c r="BK18" s="233">
        <v>36.0</v>
      </c>
      <c r="BL18" s="204">
        <f t="shared" si="27"/>
        <v>73</v>
      </c>
      <c r="BM18" s="236">
        <v>1.0</v>
      </c>
      <c r="BN18" s="233">
        <v>39.0</v>
      </c>
      <c r="BO18" s="236">
        <v>1.0</v>
      </c>
      <c r="BP18" s="233">
        <v>22.0</v>
      </c>
      <c r="BQ18" s="236">
        <v>0.0</v>
      </c>
      <c r="BR18" s="233">
        <v>0.0</v>
      </c>
      <c r="BS18" s="204">
        <f t="shared" si="28"/>
        <v>61</v>
      </c>
      <c r="BT18" s="235">
        <v>31.0</v>
      </c>
      <c r="BU18" s="233">
        <v>30.0</v>
      </c>
      <c r="BV18" s="204">
        <f t="shared" si="29"/>
        <v>61</v>
      </c>
      <c r="BW18" s="200">
        <f t="shared" ref="BW18:BX18" si="156">SUM(BJ18,BT18)</f>
        <v>68</v>
      </c>
      <c r="BX18" s="201">
        <f t="shared" si="156"/>
        <v>66</v>
      </c>
      <c r="BY18" s="195">
        <f t="shared" si="31"/>
        <v>134</v>
      </c>
      <c r="BZ18" s="237">
        <v>102.0</v>
      </c>
      <c r="CA18" s="233">
        <v>121.0</v>
      </c>
      <c r="CB18" s="237">
        <v>93.0</v>
      </c>
      <c r="CC18" s="233">
        <v>92.0</v>
      </c>
      <c r="CD18" s="237">
        <v>44.0</v>
      </c>
      <c r="CE18" s="233">
        <v>45.0</v>
      </c>
      <c r="CF18" s="237">
        <v>3.0</v>
      </c>
      <c r="CG18" s="233">
        <v>1.0</v>
      </c>
      <c r="CH18" s="237">
        <v>233.0</v>
      </c>
      <c r="CI18" s="233">
        <v>182.0</v>
      </c>
      <c r="CJ18" s="237">
        <v>9.0</v>
      </c>
      <c r="CK18" s="233">
        <v>10.0</v>
      </c>
      <c r="CL18" s="237">
        <v>9.0</v>
      </c>
      <c r="CM18" s="233">
        <v>5.0</v>
      </c>
      <c r="CN18" s="207">
        <f t="shared" ref="CN18:CO18" si="157">SUM(BZ18,CB18,CD18,CF18,CH18,CJ18,CL18)</f>
        <v>493</v>
      </c>
      <c r="CO18" s="207">
        <f t="shared" si="157"/>
        <v>456</v>
      </c>
      <c r="CP18" s="206">
        <f t="shared" si="33"/>
        <v>949</v>
      </c>
      <c r="CQ18" s="207">
        <f t="shared" ref="CQ18:CR18" si="158">SUM(Z18,AO18,AZ18,BW18)</f>
        <v>493</v>
      </c>
      <c r="CR18" s="207">
        <f t="shared" si="158"/>
        <v>456</v>
      </c>
      <c r="CS18" s="185">
        <f t="shared" si="35"/>
        <v>949</v>
      </c>
      <c r="CT18" s="238">
        <v>6.0</v>
      </c>
      <c r="CU18" s="239">
        <v>14.0</v>
      </c>
      <c r="CV18" s="210">
        <f t="shared" si="36"/>
        <v>20</v>
      </c>
      <c r="CW18" s="238">
        <v>4.0</v>
      </c>
      <c r="CX18" s="239">
        <v>3.0</v>
      </c>
      <c r="CY18" s="210">
        <f t="shared" si="37"/>
        <v>7</v>
      </c>
      <c r="CZ18" s="238">
        <v>234.0</v>
      </c>
      <c r="DA18" s="209">
        <v>217.0</v>
      </c>
      <c r="DB18" s="210">
        <f t="shared" si="38"/>
        <v>451</v>
      </c>
      <c r="DC18" s="238">
        <v>160.0</v>
      </c>
      <c r="DD18" s="239">
        <v>131.0</v>
      </c>
      <c r="DE18" s="210">
        <f t="shared" si="39"/>
        <v>291</v>
      </c>
      <c r="DF18" s="238">
        <v>89.0</v>
      </c>
      <c r="DG18" s="239">
        <v>91.0</v>
      </c>
      <c r="DH18" s="210">
        <f t="shared" si="40"/>
        <v>180</v>
      </c>
      <c r="DI18" s="238">
        <v>0.0</v>
      </c>
      <c r="DJ18" s="239">
        <v>0.0</v>
      </c>
      <c r="DK18" s="214">
        <f t="shared" si="41"/>
        <v>0</v>
      </c>
      <c r="DL18" s="215">
        <f t="shared" ref="DL18:DM18" si="159">SUM(CT18+CW18+CZ18+DC18+DF18+DI18)</f>
        <v>493</v>
      </c>
      <c r="DM18" s="216">
        <f t="shared" si="159"/>
        <v>456</v>
      </c>
      <c r="DN18" s="217">
        <f t="shared" si="43"/>
        <v>949</v>
      </c>
      <c r="DO18" s="218">
        <f t="shared" ref="DO18:DP18" si="160">SUM(CQ18-DL18)</f>
        <v>0</v>
      </c>
      <c r="DP18" s="218">
        <f t="shared" si="160"/>
        <v>0</v>
      </c>
      <c r="DQ18" s="215">
        <f t="shared" si="45"/>
        <v>949</v>
      </c>
      <c r="DR18" s="219">
        <f t="shared" si="46"/>
        <v>949</v>
      </c>
      <c r="DS18" s="220">
        <f t="shared" si="47"/>
        <v>0</v>
      </c>
      <c r="DT18" s="220">
        <f t="shared" si="48"/>
        <v>0</v>
      </c>
      <c r="DU18" s="217">
        <f t="shared" ref="DU18:DV18" si="161">SUM(CN18-CQ18)</f>
        <v>0</v>
      </c>
      <c r="DV18" s="217">
        <f t="shared" si="161"/>
        <v>0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</row>
    <row r="19" ht="19.5" customHeight="1">
      <c r="A19" s="187">
        <v>17.0</v>
      </c>
      <c r="B19" s="230" t="s">
        <v>74</v>
      </c>
      <c r="C19" s="189">
        <v>2236.0</v>
      </c>
      <c r="D19" s="190" t="s">
        <v>57</v>
      </c>
      <c r="E19" s="191" t="s">
        <v>58</v>
      </c>
      <c r="F19" s="222">
        <v>1.0</v>
      </c>
      <c r="G19" s="223">
        <v>28.0</v>
      </c>
      <c r="H19" s="224">
        <v>19.0</v>
      </c>
      <c r="I19" s="195">
        <f t="shared" si="9"/>
        <v>47</v>
      </c>
      <c r="J19" s="222">
        <v>1.0</v>
      </c>
      <c r="K19" s="223">
        <v>24.0</v>
      </c>
      <c r="L19" s="224">
        <v>26.0</v>
      </c>
      <c r="M19" s="195">
        <f t="shared" si="10"/>
        <v>50</v>
      </c>
      <c r="N19" s="222">
        <v>1.0</v>
      </c>
      <c r="O19" s="223">
        <v>35.0</v>
      </c>
      <c r="P19" s="224">
        <v>24.0</v>
      </c>
      <c r="Q19" s="195">
        <f t="shared" si="11"/>
        <v>59</v>
      </c>
      <c r="R19" s="222">
        <v>1.0</v>
      </c>
      <c r="S19" s="223">
        <v>25.0</v>
      </c>
      <c r="T19" s="224">
        <v>26.0</v>
      </c>
      <c r="U19" s="195">
        <f t="shared" si="12"/>
        <v>51</v>
      </c>
      <c r="V19" s="222">
        <v>1.0</v>
      </c>
      <c r="W19" s="223">
        <v>30.0</v>
      </c>
      <c r="X19" s="224">
        <v>28.0</v>
      </c>
      <c r="Y19" s="195">
        <f t="shared" si="13"/>
        <v>58</v>
      </c>
      <c r="Z19" s="200">
        <f t="shared" ref="Z19:AA19" si="162">SUM(G19,K19,O19,S19,W19)</f>
        <v>142</v>
      </c>
      <c r="AA19" s="200">
        <f t="shared" si="162"/>
        <v>123</v>
      </c>
      <c r="AB19" s="195">
        <f t="shared" si="15"/>
        <v>265</v>
      </c>
      <c r="AC19" s="222">
        <v>1.0</v>
      </c>
      <c r="AD19" s="223">
        <v>22.0</v>
      </c>
      <c r="AE19" s="224">
        <v>27.0</v>
      </c>
      <c r="AF19" s="195">
        <f t="shared" si="16"/>
        <v>49</v>
      </c>
      <c r="AG19" s="222">
        <v>1.0</v>
      </c>
      <c r="AH19" s="223">
        <v>24.0</v>
      </c>
      <c r="AI19" s="224">
        <v>21.0</v>
      </c>
      <c r="AJ19" s="195">
        <f t="shared" si="17"/>
        <v>45</v>
      </c>
      <c r="AK19" s="222">
        <v>1.0</v>
      </c>
      <c r="AL19" s="223">
        <v>28.0</v>
      </c>
      <c r="AM19" s="224">
        <v>25.0</v>
      </c>
      <c r="AN19" s="195">
        <f t="shared" si="18"/>
        <v>53</v>
      </c>
      <c r="AO19" s="200">
        <f t="shared" ref="AO19:AP19" si="163">SUM(AD19,AH19,AL19)</f>
        <v>74</v>
      </c>
      <c r="AP19" s="201">
        <f t="shared" si="163"/>
        <v>73</v>
      </c>
      <c r="AQ19" s="195">
        <f t="shared" si="20"/>
        <v>147</v>
      </c>
      <c r="AR19" s="222">
        <v>1.0</v>
      </c>
      <c r="AS19" s="223">
        <v>25.0</v>
      </c>
      <c r="AT19" s="224">
        <v>25.0</v>
      </c>
      <c r="AU19" s="195">
        <f t="shared" si="21"/>
        <v>50</v>
      </c>
      <c r="AV19" s="222">
        <v>1.0</v>
      </c>
      <c r="AW19" s="223">
        <v>29.0</v>
      </c>
      <c r="AX19" s="224">
        <v>22.0</v>
      </c>
      <c r="AY19" s="195">
        <f t="shared" si="22"/>
        <v>51</v>
      </c>
      <c r="AZ19" s="202">
        <f t="shared" si="23"/>
        <v>54</v>
      </c>
      <c r="BA19" s="203">
        <f t="shared" si="24"/>
        <v>47</v>
      </c>
      <c r="BB19" s="195">
        <f t="shared" si="25"/>
        <v>101</v>
      </c>
      <c r="BC19" s="222">
        <v>1.0</v>
      </c>
      <c r="BD19" s="224">
        <v>41.0</v>
      </c>
      <c r="BE19" s="222">
        <v>0.0</v>
      </c>
      <c r="BF19" s="224">
        <v>0.0</v>
      </c>
      <c r="BG19" s="222">
        <v>0.0</v>
      </c>
      <c r="BH19" s="224">
        <v>0.0</v>
      </c>
      <c r="BI19" s="204">
        <f t="shared" si="26"/>
        <v>41</v>
      </c>
      <c r="BJ19" s="223">
        <v>19.0</v>
      </c>
      <c r="BK19" s="224">
        <v>22.0</v>
      </c>
      <c r="BL19" s="204">
        <f t="shared" si="27"/>
        <v>41</v>
      </c>
      <c r="BM19" s="222">
        <v>1.0</v>
      </c>
      <c r="BN19" s="224">
        <v>39.0</v>
      </c>
      <c r="BO19" s="222">
        <v>0.0</v>
      </c>
      <c r="BP19" s="224">
        <v>0.0</v>
      </c>
      <c r="BQ19" s="222">
        <v>0.0</v>
      </c>
      <c r="BR19" s="224">
        <v>0.0</v>
      </c>
      <c r="BS19" s="204">
        <f t="shared" si="28"/>
        <v>39</v>
      </c>
      <c r="BT19" s="223">
        <v>18.0</v>
      </c>
      <c r="BU19" s="224">
        <v>21.0</v>
      </c>
      <c r="BV19" s="204">
        <f t="shared" si="29"/>
        <v>39</v>
      </c>
      <c r="BW19" s="200">
        <f t="shared" ref="BW19:BX19" si="164">SUM(BJ19,BT19)</f>
        <v>37</v>
      </c>
      <c r="BX19" s="201">
        <f t="shared" si="164"/>
        <v>43</v>
      </c>
      <c r="BY19" s="195">
        <f t="shared" si="31"/>
        <v>80</v>
      </c>
      <c r="BZ19" s="227">
        <v>89.0</v>
      </c>
      <c r="CA19" s="224">
        <v>86.0</v>
      </c>
      <c r="CB19" s="227">
        <v>54.0</v>
      </c>
      <c r="CC19" s="224">
        <v>38.0</v>
      </c>
      <c r="CD19" s="227">
        <v>42.0</v>
      </c>
      <c r="CE19" s="224">
        <v>35.0</v>
      </c>
      <c r="CF19" s="227">
        <v>0.0</v>
      </c>
      <c r="CG19" s="224">
        <v>0.0</v>
      </c>
      <c r="CH19" s="227">
        <v>117.0</v>
      </c>
      <c r="CI19" s="224">
        <v>120.0</v>
      </c>
      <c r="CJ19" s="227">
        <v>3.0</v>
      </c>
      <c r="CK19" s="224">
        <v>4.0</v>
      </c>
      <c r="CL19" s="227">
        <v>2.0</v>
      </c>
      <c r="CM19" s="224">
        <v>3.0</v>
      </c>
      <c r="CN19" s="207">
        <f t="shared" ref="CN19:CO19" si="165">SUM(BZ19,CB19,CD19,CF19,CH19,CJ19,CL19)</f>
        <v>307</v>
      </c>
      <c r="CO19" s="207">
        <f t="shared" si="165"/>
        <v>286</v>
      </c>
      <c r="CP19" s="206">
        <f t="shared" si="33"/>
        <v>593</v>
      </c>
      <c r="CQ19" s="207">
        <f t="shared" ref="CQ19:CR19" si="166">SUM(Z19,AO19,AZ19,BW19)</f>
        <v>307</v>
      </c>
      <c r="CR19" s="207">
        <f t="shared" si="166"/>
        <v>286</v>
      </c>
      <c r="CS19" s="185">
        <f t="shared" si="35"/>
        <v>593</v>
      </c>
      <c r="CT19" s="228">
        <v>167.0</v>
      </c>
      <c r="CU19" s="229">
        <v>149.0</v>
      </c>
      <c r="CV19" s="210">
        <f t="shared" si="36"/>
        <v>316</v>
      </c>
      <c r="CW19" s="228">
        <v>7.0</v>
      </c>
      <c r="CX19" s="229">
        <v>9.0</v>
      </c>
      <c r="CY19" s="210">
        <f t="shared" si="37"/>
        <v>16</v>
      </c>
      <c r="CZ19" s="228">
        <v>35.0</v>
      </c>
      <c r="DA19" s="209">
        <v>42.0</v>
      </c>
      <c r="DB19" s="210">
        <f t="shared" si="38"/>
        <v>77</v>
      </c>
      <c r="DC19" s="228">
        <v>11.0</v>
      </c>
      <c r="DD19" s="229">
        <v>9.0</v>
      </c>
      <c r="DE19" s="210">
        <f t="shared" si="39"/>
        <v>20</v>
      </c>
      <c r="DF19" s="228">
        <v>87.0</v>
      </c>
      <c r="DG19" s="229">
        <v>77.0</v>
      </c>
      <c r="DH19" s="210">
        <f t="shared" si="40"/>
        <v>164</v>
      </c>
      <c r="DI19" s="228">
        <v>0.0</v>
      </c>
      <c r="DJ19" s="229">
        <v>0.0</v>
      </c>
      <c r="DK19" s="214">
        <f t="shared" si="41"/>
        <v>0</v>
      </c>
      <c r="DL19" s="215">
        <f t="shared" ref="DL19:DM19" si="167">SUM(CT19+CW19+CZ19+DC19+DF19+DI19)</f>
        <v>307</v>
      </c>
      <c r="DM19" s="216">
        <f t="shared" si="167"/>
        <v>286</v>
      </c>
      <c r="DN19" s="217">
        <f t="shared" si="43"/>
        <v>593</v>
      </c>
      <c r="DO19" s="218">
        <f t="shared" ref="DO19:DP19" si="168">SUM(CQ19-DL19)</f>
        <v>0</v>
      </c>
      <c r="DP19" s="218">
        <f t="shared" si="168"/>
        <v>0</v>
      </c>
      <c r="DQ19" s="215">
        <f t="shared" si="45"/>
        <v>593</v>
      </c>
      <c r="DR19" s="219">
        <f t="shared" si="46"/>
        <v>593</v>
      </c>
      <c r="DS19" s="220">
        <f t="shared" si="47"/>
        <v>0</v>
      </c>
      <c r="DT19" s="220">
        <f t="shared" si="48"/>
        <v>0</v>
      </c>
      <c r="DU19" s="217">
        <f t="shared" ref="DU19:DV19" si="169">SUM(CN19-CQ19)</f>
        <v>0</v>
      </c>
      <c r="DV19" s="217">
        <f t="shared" si="169"/>
        <v>0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</row>
    <row r="20" ht="19.5" customHeight="1">
      <c r="A20" s="186">
        <v>18.0</v>
      </c>
      <c r="B20" s="230" t="s">
        <v>75</v>
      </c>
      <c r="C20" s="189">
        <v>2264.0</v>
      </c>
      <c r="D20" s="190" t="s">
        <v>57</v>
      </c>
      <c r="E20" s="191" t="s">
        <v>58</v>
      </c>
      <c r="F20" s="285">
        <v>2.0</v>
      </c>
      <c r="G20" s="278">
        <v>49.0</v>
      </c>
      <c r="H20" s="279">
        <v>42.0</v>
      </c>
      <c r="I20" s="195">
        <f t="shared" si="9"/>
        <v>91</v>
      </c>
      <c r="J20" s="285">
        <v>2.0</v>
      </c>
      <c r="K20" s="278">
        <v>52.0</v>
      </c>
      <c r="L20" s="279">
        <v>43.0</v>
      </c>
      <c r="M20" s="195">
        <f t="shared" si="10"/>
        <v>95</v>
      </c>
      <c r="N20" s="285">
        <v>2.0</v>
      </c>
      <c r="O20" s="278">
        <v>53.0</v>
      </c>
      <c r="P20" s="279">
        <v>44.0</v>
      </c>
      <c r="Q20" s="195">
        <f t="shared" si="11"/>
        <v>97</v>
      </c>
      <c r="R20" s="285">
        <v>2.0</v>
      </c>
      <c r="S20" s="278">
        <v>47.0</v>
      </c>
      <c r="T20" s="279">
        <v>39.0</v>
      </c>
      <c r="U20" s="195">
        <f t="shared" si="12"/>
        <v>86</v>
      </c>
      <c r="V20" s="285">
        <v>2.0</v>
      </c>
      <c r="W20" s="278">
        <v>39.0</v>
      </c>
      <c r="X20" s="279">
        <v>48.0</v>
      </c>
      <c r="Y20" s="195">
        <f t="shared" si="13"/>
        <v>87</v>
      </c>
      <c r="Z20" s="200">
        <f t="shared" ref="Z20:AA20" si="170">SUM(G20,K20,O20,S20,W20)</f>
        <v>240</v>
      </c>
      <c r="AA20" s="200">
        <f t="shared" si="170"/>
        <v>216</v>
      </c>
      <c r="AB20" s="195">
        <f t="shared" si="15"/>
        <v>456</v>
      </c>
      <c r="AC20" s="231">
        <v>2.0</v>
      </c>
      <c r="AD20" s="258">
        <v>44.0</v>
      </c>
      <c r="AE20" s="259">
        <v>41.0</v>
      </c>
      <c r="AF20" s="195">
        <f t="shared" si="16"/>
        <v>85</v>
      </c>
      <c r="AG20" s="260">
        <v>1.0</v>
      </c>
      <c r="AH20" s="258">
        <v>25.0</v>
      </c>
      <c r="AI20" s="259">
        <v>26.0</v>
      </c>
      <c r="AJ20" s="195">
        <f t="shared" si="17"/>
        <v>51</v>
      </c>
      <c r="AK20" s="260">
        <v>1.0</v>
      </c>
      <c r="AL20" s="258">
        <v>23.0</v>
      </c>
      <c r="AM20" s="259">
        <v>28.0</v>
      </c>
      <c r="AN20" s="195">
        <f t="shared" si="18"/>
        <v>51</v>
      </c>
      <c r="AO20" s="200">
        <f t="shared" ref="AO20:AP20" si="171">SUM(AD20,AH20,AL20)</f>
        <v>92</v>
      </c>
      <c r="AP20" s="201">
        <f t="shared" si="171"/>
        <v>95</v>
      </c>
      <c r="AQ20" s="195">
        <f t="shared" si="20"/>
        <v>187</v>
      </c>
      <c r="AR20" s="231">
        <v>1.0</v>
      </c>
      <c r="AS20" s="258">
        <v>29.0</v>
      </c>
      <c r="AT20" s="259">
        <v>24.0</v>
      </c>
      <c r="AU20" s="195">
        <f t="shared" si="21"/>
        <v>53</v>
      </c>
      <c r="AV20" s="260">
        <v>1.0</v>
      </c>
      <c r="AW20" s="258">
        <v>25.0</v>
      </c>
      <c r="AX20" s="259">
        <v>23.0</v>
      </c>
      <c r="AY20" s="195">
        <f t="shared" si="22"/>
        <v>48</v>
      </c>
      <c r="AZ20" s="202">
        <f t="shared" si="23"/>
        <v>54</v>
      </c>
      <c r="BA20" s="203">
        <f t="shared" si="24"/>
        <v>47</v>
      </c>
      <c r="BB20" s="195">
        <f t="shared" si="25"/>
        <v>101</v>
      </c>
      <c r="BC20" s="231">
        <v>1.0</v>
      </c>
      <c r="BD20" s="259">
        <v>39.0</v>
      </c>
      <c r="BE20" s="260">
        <v>1.0</v>
      </c>
      <c r="BF20" s="259">
        <v>28.0</v>
      </c>
      <c r="BG20" s="260">
        <v>0.0</v>
      </c>
      <c r="BH20" s="259">
        <v>0.0</v>
      </c>
      <c r="BI20" s="204">
        <f t="shared" si="26"/>
        <v>67</v>
      </c>
      <c r="BJ20" s="258">
        <v>38.0</v>
      </c>
      <c r="BK20" s="259">
        <v>29.0</v>
      </c>
      <c r="BL20" s="204">
        <f t="shared" si="27"/>
        <v>67</v>
      </c>
      <c r="BM20" s="260">
        <v>1.0</v>
      </c>
      <c r="BN20" s="259">
        <v>39.0</v>
      </c>
      <c r="BO20" s="260">
        <v>1.0</v>
      </c>
      <c r="BP20" s="259">
        <v>26.0</v>
      </c>
      <c r="BQ20" s="260">
        <v>0.0</v>
      </c>
      <c r="BR20" s="259">
        <v>0.0</v>
      </c>
      <c r="BS20" s="204">
        <f t="shared" si="28"/>
        <v>65</v>
      </c>
      <c r="BT20" s="258">
        <v>36.0</v>
      </c>
      <c r="BU20" s="259">
        <v>29.0</v>
      </c>
      <c r="BV20" s="204">
        <f t="shared" si="29"/>
        <v>65</v>
      </c>
      <c r="BW20" s="200">
        <f t="shared" ref="BW20:BX20" si="172">SUM(BJ20,BT20)</f>
        <v>74</v>
      </c>
      <c r="BX20" s="201">
        <f t="shared" si="172"/>
        <v>58</v>
      </c>
      <c r="BY20" s="195">
        <f t="shared" si="31"/>
        <v>132</v>
      </c>
      <c r="BZ20" s="286">
        <v>139.0</v>
      </c>
      <c r="CA20" s="259">
        <v>110.0</v>
      </c>
      <c r="CB20" s="287">
        <v>81.0</v>
      </c>
      <c r="CC20" s="259">
        <v>70.0</v>
      </c>
      <c r="CD20" s="287">
        <v>61.0</v>
      </c>
      <c r="CE20" s="259">
        <v>65.0</v>
      </c>
      <c r="CF20" s="287">
        <v>3.0</v>
      </c>
      <c r="CG20" s="259">
        <v>3.0</v>
      </c>
      <c r="CH20" s="287">
        <v>162.0</v>
      </c>
      <c r="CI20" s="259">
        <v>157.0</v>
      </c>
      <c r="CJ20" s="287">
        <v>12.0</v>
      </c>
      <c r="CK20" s="259">
        <v>8.0</v>
      </c>
      <c r="CL20" s="287">
        <v>2.0</v>
      </c>
      <c r="CM20" s="259">
        <v>3.0</v>
      </c>
      <c r="CN20" s="207">
        <f t="shared" ref="CN20:CO20" si="173">SUM(BZ20,CB20,CD20,CF20,CH20,CJ20,CL20)</f>
        <v>460</v>
      </c>
      <c r="CO20" s="207">
        <f t="shared" si="173"/>
        <v>416</v>
      </c>
      <c r="CP20" s="206">
        <f t="shared" si="33"/>
        <v>876</v>
      </c>
      <c r="CQ20" s="207">
        <f t="shared" ref="CQ20:CR20" si="174">SUM(Z20,AO20,AZ20,BW20)</f>
        <v>460</v>
      </c>
      <c r="CR20" s="207">
        <f t="shared" si="174"/>
        <v>416</v>
      </c>
      <c r="CS20" s="185">
        <f t="shared" si="35"/>
        <v>876</v>
      </c>
      <c r="CT20" s="265">
        <v>70.0</v>
      </c>
      <c r="CU20" s="259">
        <v>84.0</v>
      </c>
      <c r="CV20" s="210">
        <f t="shared" si="36"/>
        <v>154</v>
      </c>
      <c r="CW20" s="283">
        <v>27.0</v>
      </c>
      <c r="CX20" s="259">
        <v>24.0</v>
      </c>
      <c r="CY20" s="210">
        <f t="shared" si="37"/>
        <v>51</v>
      </c>
      <c r="CZ20" s="283">
        <v>251.0</v>
      </c>
      <c r="DA20" s="209">
        <v>204.0</v>
      </c>
      <c r="DB20" s="210">
        <f t="shared" si="38"/>
        <v>455</v>
      </c>
      <c r="DC20" s="283">
        <v>28.0</v>
      </c>
      <c r="DD20" s="259">
        <v>28.0</v>
      </c>
      <c r="DE20" s="210">
        <f t="shared" si="39"/>
        <v>56</v>
      </c>
      <c r="DF20" s="283">
        <v>84.0</v>
      </c>
      <c r="DG20" s="259">
        <v>76.0</v>
      </c>
      <c r="DH20" s="210">
        <f t="shared" si="40"/>
        <v>160</v>
      </c>
      <c r="DI20" s="283">
        <v>0.0</v>
      </c>
      <c r="DJ20" s="259">
        <v>0.0</v>
      </c>
      <c r="DK20" s="214">
        <f t="shared" si="41"/>
        <v>0</v>
      </c>
      <c r="DL20" s="215">
        <f t="shared" ref="DL20:DM20" si="175">SUM(CT20+CW20+CZ20+DC20+DF20+DI20)</f>
        <v>460</v>
      </c>
      <c r="DM20" s="216">
        <f t="shared" si="175"/>
        <v>416</v>
      </c>
      <c r="DN20" s="217">
        <f t="shared" si="43"/>
        <v>876</v>
      </c>
      <c r="DO20" s="218">
        <f t="shared" ref="DO20:DP20" si="176">SUM(CQ20-DL20)</f>
        <v>0</v>
      </c>
      <c r="DP20" s="218">
        <f t="shared" si="176"/>
        <v>0</v>
      </c>
      <c r="DQ20" s="215">
        <f t="shared" si="45"/>
        <v>876</v>
      </c>
      <c r="DR20" s="219">
        <f t="shared" si="46"/>
        <v>876</v>
      </c>
      <c r="DS20" s="220">
        <f t="shared" si="47"/>
        <v>0</v>
      </c>
      <c r="DT20" s="220">
        <f t="shared" si="48"/>
        <v>0</v>
      </c>
      <c r="DU20" s="217">
        <f t="shared" ref="DU20:DV20" si="177">SUM(CN20-CQ20)</f>
        <v>0</v>
      </c>
      <c r="DV20" s="217">
        <f t="shared" si="177"/>
        <v>0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</row>
    <row r="21" ht="19.5" customHeight="1">
      <c r="A21" s="186">
        <v>19.0</v>
      </c>
      <c r="B21" s="230" t="s">
        <v>76</v>
      </c>
      <c r="C21" s="189">
        <v>1575.0</v>
      </c>
      <c r="D21" s="190" t="s">
        <v>57</v>
      </c>
      <c r="E21" s="191" t="s">
        <v>58</v>
      </c>
      <c r="F21" s="231">
        <v>2.0</v>
      </c>
      <c r="G21" s="258">
        <v>49.0</v>
      </c>
      <c r="H21" s="259">
        <v>37.0</v>
      </c>
      <c r="I21" s="195">
        <f t="shared" si="9"/>
        <v>86</v>
      </c>
      <c r="J21" s="260">
        <v>2.0</v>
      </c>
      <c r="K21" s="258">
        <v>43.0</v>
      </c>
      <c r="L21" s="259">
        <v>47.0</v>
      </c>
      <c r="M21" s="195">
        <f t="shared" si="10"/>
        <v>90</v>
      </c>
      <c r="N21" s="260">
        <v>2.0</v>
      </c>
      <c r="O21" s="258">
        <v>47.0</v>
      </c>
      <c r="P21" s="259">
        <v>40.0</v>
      </c>
      <c r="Q21" s="195">
        <f t="shared" si="11"/>
        <v>87</v>
      </c>
      <c r="R21" s="260">
        <v>2.0</v>
      </c>
      <c r="S21" s="258">
        <v>38.0</v>
      </c>
      <c r="T21" s="259">
        <v>44.0</v>
      </c>
      <c r="U21" s="195">
        <f t="shared" si="12"/>
        <v>82</v>
      </c>
      <c r="V21" s="260">
        <v>2.0</v>
      </c>
      <c r="W21" s="258">
        <v>41.0</v>
      </c>
      <c r="X21" s="259">
        <v>50.0</v>
      </c>
      <c r="Y21" s="195">
        <f t="shared" si="13"/>
        <v>91</v>
      </c>
      <c r="Z21" s="200">
        <f t="shared" ref="Z21:AA21" si="178">SUM(G21,K21,O21,S21,W21)</f>
        <v>218</v>
      </c>
      <c r="AA21" s="200">
        <f t="shared" si="178"/>
        <v>218</v>
      </c>
      <c r="AB21" s="195">
        <f t="shared" si="15"/>
        <v>436</v>
      </c>
      <c r="AC21" s="260">
        <v>2.0</v>
      </c>
      <c r="AD21" s="258">
        <v>55.0</v>
      </c>
      <c r="AE21" s="259">
        <v>40.0</v>
      </c>
      <c r="AF21" s="195">
        <f t="shared" si="16"/>
        <v>95</v>
      </c>
      <c r="AG21" s="260">
        <v>2.0</v>
      </c>
      <c r="AH21" s="258">
        <v>50.0</v>
      </c>
      <c r="AI21" s="259">
        <v>40.0</v>
      </c>
      <c r="AJ21" s="195">
        <f t="shared" si="17"/>
        <v>90</v>
      </c>
      <c r="AK21" s="260">
        <v>2.0</v>
      </c>
      <c r="AL21" s="258">
        <v>51.0</v>
      </c>
      <c r="AM21" s="259">
        <v>42.0</v>
      </c>
      <c r="AN21" s="195">
        <f t="shared" si="18"/>
        <v>93</v>
      </c>
      <c r="AO21" s="200">
        <f t="shared" ref="AO21:AP21" si="179">SUM(AD21,AH21,AL21)</f>
        <v>156</v>
      </c>
      <c r="AP21" s="201">
        <f t="shared" si="179"/>
        <v>122</v>
      </c>
      <c r="AQ21" s="195">
        <f t="shared" si="20"/>
        <v>278</v>
      </c>
      <c r="AR21" s="260">
        <v>2.0</v>
      </c>
      <c r="AS21" s="258">
        <v>40.0</v>
      </c>
      <c r="AT21" s="259">
        <v>46.0</v>
      </c>
      <c r="AU21" s="195">
        <f t="shared" si="21"/>
        <v>86</v>
      </c>
      <c r="AV21" s="260">
        <v>2.0</v>
      </c>
      <c r="AW21" s="258">
        <v>46.0</v>
      </c>
      <c r="AX21" s="259">
        <v>36.0</v>
      </c>
      <c r="AY21" s="195">
        <f t="shared" si="22"/>
        <v>82</v>
      </c>
      <c r="AZ21" s="202">
        <f t="shared" si="23"/>
        <v>86</v>
      </c>
      <c r="BA21" s="203">
        <f t="shared" si="24"/>
        <v>82</v>
      </c>
      <c r="BB21" s="195">
        <f t="shared" si="25"/>
        <v>168</v>
      </c>
      <c r="BC21" s="222">
        <v>1.0</v>
      </c>
      <c r="BD21" s="224">
        <v>45.0</v>
      </c>
      <c r="BE21" s="222">
        <v>1.0</v>
      </c>
      <c r="BF21" s="224">
        <v>42.0</v>
      </c>
      <c r="BG21" s="222">
        <v>0.0</v>
      </c>
      <c r="BH21" s="224">
        <v>0.0</v>
      </c>
      <c r="BI21" s="204">
        <f t="shared" si="26"/>
        <v>87</v>
      </c>
      <c r="BJ21" s="223">
        <v>48.0</v>
      </c>
      <c r="BK21" s="224">
        <v>39.0</v>
      </c>
      <c r="BL21" s="204">
        <f t="shared" si="27"/>
        <v>87</v>
      </c>
      <c r="BM21" s="222">
        <v>1.0</v>
      </c>
      <c r="BN21" s="224">
        <v>40.0</v>
      </c>
      <c r="BO21" s="222">
        <v>1.0</v>
      </c>
      <c r="BP21" s="224">
        <v>40.0</v>
      </c>
      <c r="BQ21" s="222">
        <v>0.0</v>
      </c>
      <c r="BR21" s="224">
        <v>0.0</v>
      </c>
      <c r="BS21" s="204">
        <f t="shared" si="28"/>
        <v>80</v>
      </c>
      <c r="BT21" s="223">
        <v>45.0</v>
      </c>
      <c r="BU21" s="224">
        <v>35.0</v>
      </c>
      <c r="BV21" s="204">
        <f t="shared" si="29"/>
        <v>80</v>
      </c>
      <c r="BW21" s="200">
        <f t="shared" ref="BW21:BX21" si="180">SUM(BJ21,BT21)</f>
        <v>93</v>
      </c>
      <c r="BX21" s="201">
        <f t="shared" si="180"/>
        <v>74</v>
      </c>
      <c r="BY21" s="195">
        <f t="shared" si="31"/>
        <v>167</v>
      </c>
      <c r="BZ21" s="227">
        <v>239.0</v>
      </c>
      <c r="CA21" s="224">
        <v>205.0</v>
      </c>
      <c r="CB21" s="227">
        <v>53.0</v>
      </c>
      <c r="CC21" s="224">
        <v>53.0</v>
      </c>
      <c r="CD21" s="227">
        <v>75.0</v>
      </c>
      <c r="CE21" s="224">
        <v>76.0</v>
      </c>
      <c r="CF21" s="227">
        <v>1.0</v>
      </c>
      <c r="CG21" s="224">
        <v>2.0</v>
      </c>
      <c r="CH21" s="227">
        <v>162.0</v>
      </c>
      <c r="CI21" s="224">
        <v>144.0</v>
      </c>
      <c r="CJ21" s="227">
        <v>14.0</v>
      </c>
      <c r="CK21" s="224">
        <v>9.0</v>
      </c>
      <c r="CL21" s="227">
        <v>9.0</v>
      </c>
      <c r="CM21" s="224">
        <v>7.0</v>
      </c>
      <c r="CN21" s="207">
        <f t="shared" ref="CN21:CO21" si="181">SUM(BZ21,CB21,CD21,CF21,CH21,CJ21,CL21)</f>
        <v>553</v>
      </c>
      <c r="CO21" s="207">
        <f t="shared" si="181"/>
        <v>496</v>
      </c>
      <c r="CP21" s="206">
        <f t="shared" si="33"/>
        <v>1049</v>
      </c>
      <c r="CQ21" s="207">
        <f t="shared" ref="CQ21:CR21" si="182">SUM(Z21,AO21,AZ21,BW21)</f>
        <v>553</v>
      </c>
      <c r="CR21" s="207">
        <f t="shared" si="182"/>
        <v>496</v>
      </c>
      <c r="CS21" s="185">
        <f t="shared" si="35"/>
        <v>1049</v>
      </c>
      <c r="CT21" s="228">
        <v>56.0</v>
      </c>
      <c r="CU21" s="229">
        <v>60.0</v>
      </c>
      <c r="CV21" s="210">
        <f t="shared" si="36"/>
        <v>116</v>
      </c>
      <c r="CW21" s="228">
        <v>29.0</v>
      </c>
      <c r="CX21" s="229">
        <v>16.0</v>
      </c>
      <c r="CY21" s="210">
        <f t="shared" si="37"/>
        <v>45</v>
      </c>
      <c r="CZ21" s="228">
        <v>194.0</v>
      </c>
      <c r="DA21" s="209">
        <v>160.0</v>
      </c>
      <c r="DB21" s="210">
        <f t="shared" si="38"/>
        <v>354</v>
      </c>
      <c r="DC21" s="228">
        <v>43.0</v>
      </c>
      <c r="DD21" s="229">
        <v>40.0</v>
      </c>
      <c r="DE21" s="210">
        <f t="shared" si="39"/>
        <v>83</v>
      </c>
      <c r="DF21" s="228">
        <v>231.0</v>
      </c>
      <c r="DG21" s="229">
        <v>220.0</v>
      </c>
      <c r="DH21" s="210">
        <f t="shared" si="40"/>
        <v>451</v>
      </c>
      <c r="DI21" s="228">
        <v>0.0</v>
      </c>
      <c r="DJ21" s="224">
        <v>0.0</v>
      </c>
      <c r="DK21" s="214">
        <f t="shared" si="41"/>
        <v>0</v>
      </c>
      <c r="DL21" s="215">
        <f t="shared" ref="DL21:DM21" si="183">SUM(CT21+CW21+CZ21+DC21+DF21+DI21)</f>
        <v>553</v>
      </c>
      <c r="DM21" s="216">
        <f t="shared" si="183"/>
        <v>496</v>
      </c>
      <c r="DN21" s="217">
        <f t="shared" si="43"/>
        <v>1049</v>
      </c>
      <c r="DO21" s="218">
        <f t="shared" ref="DO21:DP21" si="184">SUM(CQ21-DL21)</f>
        <v>0</v>
      </c>
      <c r="DP21" s="218">
        <f t="shared" si="184"/>
        <v>0</v>
      </c>
      <c r="DQ21" s="215">
        <f t="shared" si="45"/>
        <v>1049</v>
      </c>
      <c r="DR21" s="219">
        <f t="shared" si="46"/>
        <v>1049</v>
      </c>
      <c r="DS21" s="220">
        <f t="shared" si="47"/>
        <v>0</v>
      </c>
      <c r="DT21" s="220">
        <f t="shared" si="48"/>
        <v>0</v>
      </c>
      <c r="DU21" s="217">
        <f t="shared" ref="DU21:DV21" si="185">SUM(CN21-CQ21)</f>
        <v>0</v>
      </c>
      <c r="DV21" s="217">
        <f t="shared" si="185"/>
        <v>0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</row>
    <row r="22" ht="19.5" customHeight="1">
      <c r="A22" s="186">
        <v>20.0</v>
      </c>
      <c r="B22" s="230" t="s">
        <v>77</v>
      </c>
      <c r="C22" s="189">
        <v>1543.0</v>
      </c>
      <c r="D22" s="190" t="s">
        <v>57</v>
      </c>
      <c r="E22" s="191" t="s">
        <v>58</v>
      </c>
      <c r="F22" s="222">
        <v>2.0</v>
      </c>
      <c r="G22" s="223">
        <v>36.0</v>
      </c>
      <c r="H22" s="224">
        <v>42.0</v>
      </c>
      <c r="I22" s="195">
        <f t="shared" si="9"/>
        <v>78</v>
      </c>
      <c r="J22" s="222">
        <v>2.0</v>
      </c>
      <c r="K22" s="223">
        <v>36.0</v>
      </c>
      <c r="L22" s="224">
        <v>35.0</v>
      </c>
      <c r="M22" s="195">
        <f t="shared" si="10"/>
        <v>71</v>
      </c>
      <c r="N22" s="222">
        <v>2.0</v>
      </c>
      <c r="O22" s="223">
        <v>40.0</v>
      </c>
      <c r="P22" s="224">
        <v>40.0</v>
      </c>
      <c r="Q22" s="195">
        <f t="shared" si="11"/>
        <v>80</v>
      </c>
      <c r="R22" s="222">
        <v>2.0</v>
      </c>
      <c r="S22" s="223">
        <v>47.0</v>
      </c>
      <c r="T22" s="224">
        <v>32.0</v>
      </c>
      <c r="U22" s="195">
        <f t="shared" si="12"/>
        <v>79</v>
      </c>
      <c r="V22" s="222">
        <v>2.0</v>
      </c>
      <c r="W22" s="223">
        <v>43.0</v>
      </c>
      <c r="X22" s="224">
        <v>32.0</v>
      </c>
      <c r="Y22" s="195">
        <f t="shared" si="13"/>
        <v>75</v>
      </c>
      <c r="Z22" s="200">
        <f t="shared" ref="Z22:AA22" si="186">SUM(G22,K22,O22,S22,W22)</f>
        <v>202</v>
      </c>
      <c r="AA22" s="200">
        <f t="shared" si="186"/>
        <v>181</v>
      </c>
      <c r="AB22" s="195">
        <f t="shared" si="15"/>
        <v>383</v>
      </c>
      <c r="AC22" s="222">
        <v>2.0</v>
      </c>
      <c r="AD22" s="223">
        <v>40.0</v>
      </c>
      <c r="AE22" s="224">
        <v>42.0</v>
      </c>
      <c r="AF22" s="195">
        <f t="shared" si="16"/>
        <v>82</v>
      </c>
      <c r="AG22" s="222">
        <v>2.0</v>
      </c>
      <c r="AH22" s="223">
        <v>43.0</v>
      </c>
      <c r="AI22" s="224">
        <v>38.0</v>
      </c>
      <c r="AJ22" s="195">
        <f t="shared" si="17"/>
        <v>81</v>
      </c>
      <c r="AK22" s="222">
        <v>2.0</v>
      </c>
      <c r="AL22" s="223">
        <v>45.0</v>
      </c>
      <c r="AM22" s="224">
        <v>41.0</v>
      </c>
      <c r="AN22" s="195">
        <f t="shared" si="18"/>
        <v>86</v>
      </c>
      <c r="AO22" s="200">
        <f t="shared" ref="AO22:AP22" si="187">SUM(AD22,AH22,AL22)</f>
        <v>128</v>
      </c>
      <c r="AP22" s="201">
        <f t="shared" si="187"/>
        <v>121</v>
      </c>
      <c r="AQ22" s="195">
        <f t="shared" si="20"/>
        <v>249</v>
      </c>
      <c r="AR22" s="222">
        <v>2.0</v>
      </c>
      <c r="AS22" s="223">
        <v>43.0</v>
      </c>
      <c r="AT22" s="224">
        <v>40.0</v>
      </c>
      <c r="AU22" s="195">
        <f t="shared" si="21"/>
        <v>83</v>
      </c>
      <c r="AV22" s="222">
        <v>2.0</v>
      </c>
      <c r="AW22" s="223">
        <v>40.0</v>
      </c>
      <c r="AX22" s="224">
        <v>37.0</v>
      </c>
      <c r="AY22" s="195">
        <f t="shared" si="22"/>
        <v>77</v>
      </c>
      <c r="AZ22" s="202">
        <f t="shared" si="23"/>
        <v>83</v>
      </c>
      <c r="BA22" s="203">
        <f t="shared" si="24"/>
        <v>77</v>
      </c>
      <c r="BB22" s="195">
        <f t="shared" si="25"/>
        <v>160</v>
      </c>
      <c r="BC22" s="222">
        <v>1.0</v>
      </c>
      <c r="BD22" s="224">
        <v>42.0</v>
      </c>
      <c r="BE22" s="222">
        <v>1.0</v>
      </c>
      <c r="BF22" s="224">
        <v>37.0</v>
      </c>
      <c r="BG22" s="222">
        <v>0.0</v>
      </c>
      <c r="BH22" s="224">
        <v>0.0</v>
      </c>
      <c r="BI22" s="204">
        <f t="shared" si="26"/>
        <v>79</v>
      </c>
      <c r="BJ22" s="223">
        <v>37.0</v>
      </c>
      <c r="BK22" s="224">
        <v>42.0</v>
      </c>
      <c r="BL22" s="204">
        <f t="shared" si="27"/>
        <v>79</v>
      </c>
      <c r="BM22" s="222">
        <v>1.0</v>
      </c>
      <c r="BN22" s="224">
        <v>40.0</v>
      </c>
      <c r="BO22" s="222">
        <v>1.0</v>
      </c>
      <c r="BP22" s="224">
        <v>28.0</v>
      </c>
      <c r="BQ22" s="222">
        <v>0.0</v>
      </c>
      <c r="BR22" s="224">
        <v>0.0</v>
      </c>
      <c r="BS22" s="204">
        <f t="shared" si="28"/>
        <v>68</v>
      </c>
      <c r="BT22" s="223">
        <v>33.0</v>
      </c>
      <c r="BU22" s="224">
        <v>35.0</v>
      </c>
      <c r="BV22" s="204">
        <f t="shared" si="29"/>
        <v>68</v>
      </c>
      <c r="BW22" s="200">
        <f t="shared" ref="BW22:BX22" si="188">SUM(BJ22,BT22)</f>
        <v>70</v>
      </c>
      <c r="BX22" s="201">
        <f t="shared" si="188"/>
        <v>77</v>
      </c>
      <c r="BY22" s="195">
        <f t="shared" si="31"/>
        <v>147</v>
      </c>
      <c r="BZ22" s="227">
        <v>208.0</v>
      </c>
      <c r="CA22" s="224">
        <v>212.0</v>
      </c>
      <c r="CB22" s="227">
        <v>77.0</v>
      </c>
      <c r="CC22" s="224">
        <v>63.0</v>
      </c>
      <c r="CD22" s="227">
        <v>89.0</v>
      </c>
      <c r="CE22" s="224">
        <v>90.0</v>
      </c>
      <c r="CF22" s="227">
        <v>0.0</v>
      </c>
      <c r="CG22" s="224">
        <v>0.0</v>
      </c>
      <c r="CH22" s="227">
        <v>73.0</v>
      </c>
      <c r="CI22" s="224">
        <v>66.0</v>
      </c>
      <c r="CJ22" s="227">
        <v>18.0</v>
      </c>
      <c r="CK22" s="224">
        <v>9.0</v>
      </c>
      <c r="CL22" s="227">
        <v>18.0</v>
      </c>
      <c r="CM22" s="224">
        <v>16.0</v>
      </c>
      <c r="CN22" s="207">
        <f t="shared" ref="CN22:CO22" si="189">SUM(BZ22,CB22,CD22,CF22,CH22,CJ22,CL22)</f>
        <v>483</v>
      </c>
      <c r="CO22" s="207">
        <f t="shared" si="189"/>
        <v>456</v>
      </c>
      <c r="CP22" s="206">
        <f t="shared" si="33"/>
        <v>939</v>
      </c>
      <c r="CQ22" s="207">
        <f t="shared" ref="CQ22:CR22" si="190">SUM(Z22,AO22,AZ22,BW22)</f>
        <v>483</v>
      </c>
      <c r="CR22" s="207">
        <f t="shared" si="190"/>
        <v>456</v>
      </c>
      <c r="CS22" s="185">
        <f t="shared" si="35"/>
        <v>939</v>
      </c>
      <c r="CT22" s="228">
        <v>182.0</v>
      </c>
      <c r="CU22" s="229">
        <v>181.0</v>
      </c>
      <c r="CV22" s="210">
        <f t="shared" si="36"/>
        <v>363</v>
      </c>
      <c r="CW22" s="228">
        <v>45.0</v>
      </c>
      <c r="CX22" s="224">
        <v>49.0</v>
      </c>
      <c r="CY22" s="210">
        <f t="shared" si="37"/>
        <v>94</v>
      </c>
      <c r="CZ22" s="228">
        <v>5.0</v>
      </c>
      <c r="DA22" s="209">
        <v>1.0</v>
      </c>
      <c r="DB22" s="210">
        <f t="shared" si="38"/>
        <v>6</v>
      </c>
      <c r="DC22" s="228">
        <v>22.0</v>
      </c>
      <c r="DD22" s="224">
        <v>22.0</v>
      </c>
      <c r="DE22" s="210">
        <f t="shared" si="39"/>
        <v>44</v>
      </c>
      <c r="DF22" s="228">
        <v>2.0</v>
      </c>
      <c r="DG22" s="224">
        <v>1.0</v>
      </c>
      <c r="DH22" s="210">
        <f t="shared" si="40"/>
        <v>3</v>
      </c>
      <c r="DI22" s="228">
        <v>227.0</v>
      </c>
      <c r="DJ22" s="224">
        <v>202.0</v>
      </c>
      <c r="DK22" s="214">
        <f t="shared" si="41"/>
        <v>429</v>
      </c>
      <c r="DL22" s="215">
        <f t="shared" ref="DL22:DM22" si="191">SUM(CT22+CW22+CZ22+DC22+DF22+DI22)</f>
        <v>483</v>
      </c>
      <c r="DM22" s="216">
        <f t="shared" si="191"/>
        <v>456</v>
      </c>
      <c r="DN22" s="217">
        <f t="shared" si="43"/>
        <v>939</v>
      </c>
      <c r="DO22" s="218">
        <f t="shared" ref="DO22:DP22" si="192">SUM(CQ22-DL22)</f>
        <v>0</v>
      </c>
      <c r="DP22" s="218">
        <f t="shared" si="192"/>
        <v>0</v>
      </c>
      <c r="DQ22" s="215">
        <f t="shared" si="45"/>
        <v>939</v>
      </c>
      <c r="DR22" s="219">
        <f t="shared" si="46"/>
        <v>939</v>
      </c>
      <c r="DS22" s="220">
        <f t="shared" si="47"/>
        <v>0</v>
      </c>
      <c r="DT22" s="220">
        <f t="shared" si="48"/>
        <v>0</v>
      </c>
      <c r="DU22" s="217">
        <f t="shared" ref="DU22:DV22" si="193">SUM(CN22-CQ22)</f>
        <v>0</v>
      </c>
      <c r="DV22" s="217">
        <f t="shared" si="193"/>
        <v>0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</row>
    <row r="23" ht="19.5" customHeight="1">
      <c r="A23" s="186">
        <v>21.0</v>
      </c>
      <c r="B23" s="230" t="s">
        <v>78</v>
      </c>
      <c r="C23" s="189">
        <v>1544.0</v>
      </c>
      <c r="D23" s="190" t="s">
        <v>57</v>
      </c>
      <c r="E23" s="191" t="s">
        <v>58</v>
      </c>
      <c r="F23" s="222">
        <v>2.0</v>
      </c>
      <c r="G23" s="223">
        <v>53.0</v>
      </c>
      <c r="H23" s="224">
        <v>45.0</v>
      </c>
      <c r="I23" s="195">
        <f t="shared" si="9"/>
        <v>98</v>
      </c>
      <c r="J23" s="222">
        <v>2.0</v>
      </c>
      <c r="K23" s="223">
        <v>46.0</v>
      </c>
      <c r="L23" s="224">
        <v>43.0</v>
      </c>
      <c r="M23" s="195">
        <f t="shared" si="10"/>
        <v>89</v>
      </c>
      <c r="N23" s="222">
        <v>2.0</v>
      </c>
      <c r="O23" s="223">
        <v>43.0</v>
      </c>
      <c r="P23" s="224">
        <v>39.0</v>
      </c>
      <c r="Q23" s="195">
        <f t="shared" si="11"/>
        <v>82</v>
      </c>
      <c r="R23" s="222">
        <v>2.0</v>
      </c>
      <c r="S23" s="223">
        <v>43.0</v>
      </c>
      <c r="T23" s="224">
        <v>41.0</v>
      </c>
      <c r="U23" s="195">
        <f t="shared" si="12"/>
        <v>84</v>
      </c>
      <c r="V23" s="222">
        <v>2.0</v>
      </c>
      <c r="W23" s="223">
        <v>45.0</v>
      </c>
      <c r="X23" s="224">
        <v>39.0</v>
      </c>
      <c r="Y23" s="195">
        <f t="shared" si="13"/>
        <v>84</v>
      </c>
      <c r="Z23" s="200">
        <f t="shared" ref="Z23:AA23" si="194">SUM(G23,K23,O23,S23,W23)</f>
        <v>230</v>
      </c>
      <c r="AA23" s="200">
        <f t="shared" si="194"/>
        <v>207</v>
      </c>
      <c r="AB23" s="195">
        <f t="shared" si="15"/>
        <v>437</v>
      </c>
      <c r="AC23" s="222">
        <v>2.0</v>
      </c>
      <c r="AD23" s="223">
        <v>55.0</v>
      </c>
      <c r="AE23" s="224">
        <v>33.0</v>
      </c>
      <c r="AF23" s="195">
        <f t="shared" si="16"/>
        <v>88</v>
      </c>
      <c r="AG23" s="222">
        <v>2.0</v>
      </c>
      <c r="AH23" s="223">
        <v>43.0</v>
      </c>
      <c r="AI23" s="224">
        <v>42.0</v>
      </c>
      <c r="AJ23" s="195">
        <f t="shared" si="17"/>
        <v>85</v>
      </c>
      <c r="AK23" s="222">
        <v>2.0</v>
      </c>
      <c r="AL23" s="223">
        <v>53.0</v>
      </c>
      <c r="AM23" s="224">
        <v>30.0</v>
      </c>
      <c r="AN23" s="195">
        <f t="shared" si="18"/>
        <v>83</v>
      </c>
      <c r="AO23" s="200">
        <f t="shared" ref="AO23:AP23" si="195">SUM(AD23,AH23,AL23)</f>
        <v>151</v>
      </c>
      <c r="AP23" s="201">
        <f t="shared" si="195"/>
        <v>105</v>
      </c>
      <c r="AQ23" s="195">
        <f t="shared" si="20"/>
        <v>256</v>
      </c>
      <c r="AR23" s="222">
        <v>2.0</v>
      </c>
      <c r="AS23" s="223">
        <v>56.0</v>
      </c>
      <c r="AT23" s="224">
        <v>25.0</v>
      </c>
      <c r="AU23" s="195">
        <f t="shared" si="21"/>
        <v>81</v>
      </c>
      <c r="AV23" s="222">
        <v>2.0</v>
      </c>
      <c r="AW23" s="223">
        <v>38.0</v>
      </c>
      <c r="AX23" s="224">
        <v>40.0</v>
      </c>
      <c r="AY23" s="195">
        <f t="shared" si="22"/>
        <v>78</v>
      </c>
      <c r="AZ23" s="202">
        <f t="shared" si="23"/>
        <v>94</v>
      </c>
      <c r="BA23" s="203">
        <f t="shared" si="24"/>
        <v>65</v>
      </c>
      <c r="BB23" s="195">
        <f t="shared" si="25"/>
        <v>159</v>
      </c>
      <c r="BC23" s="222">
        <v>1.0</v>
      </c>
      <c r="BD23" s="224">
        <v>47.0</v>
      </c>
      <c r="BE23" s="222">
        <v>1.0</v>
      </c>
      <c r="BF23" s="224">
        <v>38.0</v>
      </c>
      <c r="BG23" s="222">
        <v>0.0</v>
      </c>
      <c r="BH23" s="224">
        <v>0.0</v>
      </c>
      <c r="BI23" s="204">
        <f t="shared" si="26"/>
        <v>85</v>
      </c>
      <c r="BJ23" s="223">
        <v>51.0</v>
      </c>
      <c r="BK23" s="224">
        <v>34.0</v>
      </c>
      <c r="BL23" s="204">
        <f t="shared" si="27"/>
        <v>85</v>
      </c>
      <c r="BM23" s="222">
        <v>1.0</v>
      </c>
      <c r="BN23" s="224">
        <v>40.0</v>
      </c>
      <c r="BO23" s="222">
        <v>1.0</v>
      </c>
      <c r="BP23" s="224">
        <v>39.0</v>
      </c>
      <c r="BQ23" s="222">
        <v>0.0</v>
      </c>
      <c r="BR23" s="224">
        <v>0.0</v>
      </c>
      <c r="BS23" s="204">
        <f t="shared" si="28"/>
        <v>79</v>
      </c>
      <c r="BT23" s="223">
        <v>44.0</v>
      </c>
      <c r="BU23" s="224">
        <v>35.0</v>
      </c>
      <c r="BV23" s="204">
        <f t="shared" si="29"/>
        <v>79</v>
      </c>
      <c r="BW23" s="200">
        <f t="shared" ref="BW23:BX23" si="196">SUM(BJ23,BT23)</f>
        <v>95</v>
      </c>
      <c r="BX23" s="201">
        <f t="shared" si="196"/>
        <v>69</v>
      </c>
      <c r="BY23" s="195">
        <f t="shared" si="31"/>
        <v>164</v>
      </c>
      <c r="BZ23" s="227">
        <v>297.0</v>
      </c>
      <c r="CA23" s="224">
        <v>213.0</v>
      </c>
      <c r="CB23" s="227">
        <v>48.0</v>
      </c>
      <c r="CC23" s="224">
        <v>44.0</v>
      </c>
      <c r="CD23" s="227">
        <v>59.0</v>
      </c>
      <c r="CE23" s="224">
        <v>50.0</v>
      </c>
      <c r="CF23" s="227">
        <v>3.0</v>
      </c>
      <c r="CG23" s="224">
        <v>0.0</v>
      </c>
      <c r="CH23" s="227">
        <v>113.0</v>
      </c>
      <c r="CI23" s="224">
        <v>94.0</v>
      </c>
      <c r="CJ23" s="227">
        <v>50.0</v>
      </c>
      <c r="CK23" s="224">
        <v>42.0</v>
      </c>
      <c r="CL23" s="227">
        <v>0.0</v>
      </c>
      <c r="CM23" s="224">
        <v>3.0</v>
      </c>
      <c r="CN23" s="207">
        <f t="shared" ref="CN23:CO23" si="197">SUM(BZ23,CB23,CD23,CF23,CH23,CJ23,CL23)</f>
        <v>570</v>
      </c>
      <c r="CO23" s="207">
        <f t="shared" si="197"/>
        <v>446</v>
      </c>
      <c r="CP23" s="206">
        <f t="shared" si="33"/>
        <v>1016</v>
      </c>
      <c r="CQ23" s="207">
        <f t="shared" ref="CQ23:CR23" si="198">SUM(Z23,AO23,AZ23,BW23)</f>
        <v>570</v>
      </c>
      <c r="CR23" s="207">
        <f t="shared" si="198"/>
        <v>446</v>
      </c>
      <c r="CS23" s="185">
        <f t="shared" si="35"/>
        <v>1016</v>
      </c>
      <c r="CT23" s="228">
        <v>261.0</v>
      </c>
      <c r="CU23" s="229">
        <v>188.0</v>
      </c>
      <c r="CV23" s="210">
        <f t="shared" si="36"/>
        <v>449</v>
      </c>
      <c r="CW23" s="228">
        <v>32.0</v>
      </c>
      <c r="CX23" s="224">
        <v>18.0</v>
      </c>
      <c r="CY23" s="210">
        <f t="shared" si="37"/>
        <v>50</v>
      </c>
      <c r="CZ23" s="228">
        <v>9.0</v>
      </c>
      <c r="DA23" s="209">
        <v>8.0</v>
      </c>
      <c r="DB23" s="210">
        <f t="shared" si="38"/>
        <v>17</v>
      </c>
      <c r="DC23" s="228">
        <v>106.0</v>
      </c>
      <c r="DD23" s="224">
        <v>87.0</v>
      </c>
      <c r="DE23" s="210">
        <f t="shared" si="39"/>
        <v>193</v>
      </c>
      <c r="DF23" s="228">
        <v>7.0</v>
      </c>
      <c r="DG23" s="224">
        <v>5.0</v>
      </c>
      <c r="DH23" s="210">
        <f t="shared" si="40"/>
        <v>12</v>
      </c>
      <c r="DI23" s="228">
        <v>155.0</v>
      </c>
      <c r="DJ23" s="224">
        <v>140.0</v>
      </c>
      <c r="DK23" s="214">
        <f t="shared" si="41"/>
        <v>295</v>
      </c>
      <c r="DL23" s="215">
        <f t="shared" ref="DL23:DM23" si="199">SUM(CT23+CW23+CZ23+DC23+DF23+DI23)</f>
        <v>570</v>
      </c>
      <c r="DM23" s="216">
        <f t="shared" si="199"/>
        <v>446</v>
      </c>
      <c r="DN23" s="217">
        <f t="shared" si="43"/>
        <v>1016</v>
      </c>
      <c r="DO23" s="218">
        <f t="shared" ref="DO23:DP23" si="200">SUM(CQ23-DL23)</f>
        <v>0</v>
      </c>
      <c r="DP23" s="218">
        <f t="shared" si="200"/>
        <v>0</v>
      </c>
      <c r="DQ23" s="215">
        <f t="shared" si="45"/>
        <v>1016</v>
      </c>
      <c r="DR23" s="219">
        <f t="shared" si="46"/>
        <v>1016</v>
      </c>
      <c r="DS23" s="220">
        <f t="shared" si="47"/>
        <v>0</v>
      </c>
      <c r="DT23" s="220">
        <f t="shared" si="48"/>
        <v>0</v>
      </c>
      <c r="DU23" s="217">
        <f t="shared" ref="DU23:DV23" si="201">SUM(CN23-CQ23)</f>
        <v>0</v>
      </c>
      <c r="DV23" s="217">
        <f t="shared" si="201"/>
        <v>0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</row>
    <row r="24" ht="19.5" customHeight="1">
      <c r="A24" s="186">
        <v>22.0</v>
      </c>
      <c r="B24" s="288" t="s">
        <v>79</v>
      </c>
      <c r="C24" s="244">
        <v>1544.0</v>
      </c>
      <c r="D24" s="245" t="s">
        <v>57</v>
      </c>
      <c r="E24" s="246" t="s">
        <v>58</v>
      </c>
      <c r="F24" s="247">
        <v>2.0</v>
      </c>
      <c r="G24" s="248">
        <v>43.0</v>
      </c>
      <c r="H24" s="249">
        <v>44.0</v>
      </c>
      <c r="I24" s="195">
        <f t="shared" si="9"/>
        <v>87</v>
      </c>
      <c r="J24" s="247">
        <v>2.0</v>
      </c>
      <c r="K24" s="248">
        <v>49.0</v>
      </c>
      <c r="L24" s="249">
        <v>39.0</v>
      </c>
      <c r="M24" s="195">
        <f t="shared" si="10"/>
        <v>88</v>
      </c>
      <c r="N24" s="247">
        <v>2.0</v>
      </c>
      <c r="O24" s="248">
        <v>51.0</v>
      </c>
      <c r="P24" s="249">
        <v>39.0</v>
      </c>
      <c r="Q24" s="195">
        <f t="shared" si="11"/>
        <v>90</v>
      </c>
      <c r="R24" s="247">
        <v>2.0</v>
      </c>
      <c r="S24" s="248">
        <v>47.0</v>
      </c>
      <c r="T24" s="249">
        <v>42.0</v>
      </c>
      <c r="U24" s="195">
        <f t="shared" si="12"/>
        <v>89</v>
      </c>
      <c r="V24" s="247">
        <v>2.0</v>
      </c>
      <c r="W24" s="248">
        <v>47.0</v>
      </c>
      <c r="X24" s="249">
        <v>38.0</v>
      </c>
      <c r="Y24" s="195">
        <f t="shared" si="13"/>
        <v>85</v>
      </c>
      <c r="Z24" s="200">
        <f t="shared" ref="Z24:AA24" si="202">SUM(G24,K24,O24,S24,W24)</f>
        <v>237</v>
      </c>
      <c r="AA24" s="200">
        <f t="shared" si="202"/>
        <v>202</v>
      </c>
      <c r="AB24" s="195">
        <f t="shared" si="15"/>
        <v>439</v>
      </c>
      <c r="AC24" s="247">
        <v>2.0</v>
      </c>
      <c r="AD24" s="248">
        <v>44.0</v>
      </c>
      <c r="AE24" s="249">
        <v>34.0</v>
      </c>
      <c r="AF24" s="195">
        <f t="shared" si="16"/>
        <v>78</v>
      </c>
      <c r="AG24" s="247">
        <v>2.0</v>
      </c>
      <c r="AH24" s="248">
        <v>40.0</v>
      </c>
      <c r="AI24" s="249">
        <v>50.0</v>
      </c>
      <c r="AJ24" s="195">
        <f t="shared" si="17"/>
        <v>90</v>
      </c>
      <c r="AK24" s="247">
        <v>2.0</v>
      </c>
      <c r="AL24" s="248">
        <v>44.0</v>
      </c>
      <c r="AM24" s="249">
        <v>44.0</v>
      </c>
      <c r="AN24" s="195">
        <f t="shared" si="18"/>
        <v>88</v>
      </c>
      <c r="AO24" s="200">
        <f t="shared" ref="AO24:AP24" si="203">SUM(AD24,AH24,AL24)</f>
        <v>128</v>
      </c>
      <c r="AP24" s="201">
        <f t="shared" si="203"/>
        <v>128</v>
      </c>
      <c r="AQ24" s="195">
        <f t="shared" si="20"/>
        <v>256</v>
      </c>
      <c r="AR24" s="247">
        <v>2.0</v>
      </c>
      <c r="AS24" s="248">
        <v>50.0</v>
      </c>
      <c r="AT24" s="249">
        <v>28.0</v>
      </c>
      <c r="AU24" s="195">
        <f t="shared" si="21"/>
        <v>78</v>
      </c>
      <c r="AV24" s="247">
        <v>2.0</v>
      </c>
      <c r="AW24" s="248">
        <v>47.0</v>
      </c>
      <c r="AX24" s="249">
        <v>33.0</v>
      </c>
      <c r="AY24" s="195">
        <f t="shared" si="22"/>
        <v>80</v>
      </c>
      <c r="AZ24" s="202">
        <f t="shared" si="23"/>
        <v>97</v>
      </c>
      <c r="BA24" s="203">
        <f t="shared" si="24"/>
        <v>61</v>
      </c>
      <c r="BB24" s="195">
        <f t="shared" si="25"/>
        <v>158</v>
      </c>
      <c r="BC24" s="247">
        <v>1.0</v>
      </c>
      <c r="BD24" s="249">
        <v>42.0</v>
      </c>
      <c r="BE24" s="247">
        <v>1.0</v>
      </c>
      <c r="BF24" s="249">
        <v>42.0</v>
      </c>
      <c r="BG24" s="247">
        <v>0.0</v>
      </c>
      <c r="BH24" s="249">
        <v>0.0</v>
      </c>
      <c r="BI24" s="204">
        <f t="shared" si="26"/>
        <v>84</v>
      </c>
      <c r="BJ24" s="248">
        <v>40.0</v>
      </c>
      <c r="BK24" s="249">
        <v>44.0</v>
      </c>
      <c r="BL24" s="204">
        <f t="shared" si="27"/>
        <v>84</v>
      </c>
      <c r="BM24" s="247">
        <v>1.0</v>
      </c>
      <c r="BN24" s="249">
        <v>37.0</v>
      </c>
      <c r="BO24" s="247">
        <v>1.0</v>
      </c>
      <c r="BP24" s="249">
        <v>33.0</v>
      </c>
      <c r="BQ24" s="247">
        <v>0.0</v>
      </c>
      <c r="BR24" s="249">
        <v>0.0</v>
      </c>
      <c r="BS24" s="204">
        <f t="shared" si="28"/>
        <v>70</v>
      </c>
      <c r="BT24" s="248">
        <v>34.0</v>
      </c>
      <c r="BU24" s="249">
        <v>36.0</v>
      </c>
      <c r="BV24" s="204">
        <f t="shared" si="29"/>
        <v>70</v>
      </c>
      <c r="BW24" s="200">
        <f t="shared" ref="BW24:BX24" si="204">SUM(BJ24,BT24)</f>
        <v>74</v>
      </c>
      <c r="BX24" s="201">
        <f t="shared" si="204"/>
        <v>80</v>
      </c>
      <c r="BY24" s="195">
        <f t="shared" si="31"/>
        <v>154</v>
      </c>
      <c r="BZ24" s="250">
        <v>283.0</v>
      </c>
      <c r="CA24" s="249">
        <v>241.0</v>
      </c>
      <c r="CB24" s="250">
        <v>75.0</v>
      </c>
      <c r="CC24" s="249">
        <v>66.0</v>
      </c>
      <c r="CD24" s="250">
        <v>60.0</v>
      </c>
      <c r="CE24" s="249">
        <v>41.0</v>
      </c>
      <c r="CF24" s="250">
        <v>1.0</v>
      </c>
      <c r="CG24" s="249">
        <v>3.0</v>
      </c>
      <c r="CH24" s="250">
        <v>75.0</v>
      </c>
      <c r="CI24" s="249">
        <v>79.0</v>
      </c>
      <c r="CJ24" s="250">
        <v>35.0</v>
      </c>
      <c r="CK24" s="249">
        <v>39.0</v>
      </c>
      <c r="CL24" s="250">
        <v>7.0</v>
      </c>
      <c r="CM24" s="249">
        <v>2.0</v>
      </c>
      <c r="CN24" s="207">
        <f t="shared" ref="CN24:CO24" si="205">SUM(BZ24,CB24,CD24,CF24,CH24,CJ24,CL24)</f>
        <v>536</v>
      </c>
      <c r="CO24" s="207">
        <f t="shared" si="205"/>
        <v>471</v>
      </c>
      <c r="CP24" s="206">
        <f t="shared" si="33"/>
        <v>1007</v>
      </c>
      <c r="CQ24" s="207">
        <f t="shared" ref="CQ24:CR24" si="206">SUM(Z24,AO24,AZ24,BW24)</f>
        <v>536</v>
      </c>
      <c r="CR24" s="207">
        <f t="shared" si="206"/>
        <v>471</v>
      </c>
      <c r="CS24" s="185">
        <f t="shared" si="35"/>
        <v>1007</v>
      </c>
      <c r="CT24" s="246">
        <v>397.0</v>
      </c>
      <c r="CU24" s="229">
        <v>321.0</v>
      </c>
      <c r="CV24" s="210">
        <f t="shared" si="36"/>
        <v>718</v>
      </c>
      <c r="CW24" s="289">
        <v>15.0</v>
      </c>
      <c r="CX24" s="290">
        <v>16.0</v>
      </c>
      <c r="CY24" s="210">
        <f t="shared" si="37"/>
        <v>31</v>
      </c>
      <c r="CZ24" s="246">
        <v>6.0</v>
      </c>
      <c r="DA24" s="209">
        <v>4.0</v>
      </c>
      <c r="DB24" s="210">
        <f t="shared" si="38"/>
        <v>10</v>
      </c>
      <c r="DC24" s="246">
        <v>21.0</v>
      </c>
      <c r="DD24" s="251">
        <v>32.0</v>
      </c>
      <c r="DE24" s="210">
        <f t="shared" si="39"/>
        <v>53</v>
      </c>
      <c r="DF24" s="246">
        <v>10.0</v>
      </c>
      <c r="DG24" s="251">
        <v>3.0</v>
      </c>
      <c r="DH24" s="210">
        <f t="shared" si="40"/>
        <v>13</v>
      </c>
      <c r="DI24" s="246">
        <v>87.0</v>
      </c>
      <c r="DJ24" s="251">
        <v>95.0</v>
      </c>
      <c r="DK24" s="214">
        <f t="shared" si="41"/>
        <v>182</v>
      </c>
      <c r="DL24" s="215">
        <f t="shared" ref="DL24:DM24" si="207">SUM(CT24+CW24+CZ24+DC24+DF24+DI24)</f>
        <v>536</v>
      </c>
      <c r="DM24" s="216">
        <f t="shared" si="207"/>
        <v>471</v>
      </c>
      <c r="DN24" s="217">
        <f t="shared" si="43"/>
        <v>1007</v>
      </c>
      <c r="DO24" s="218">
        <f t="shared" ref="DO24:DP24" si="208">SUM(CQ24-DL24)</f>
        <v>0</v>
      </c>
      <c r="DP24" s="218">
        <f t="shared" si="208"/>
        <v>0</v>
      </c>
      <c r="DQ24" s="215">
        <f t="shared" si="45"/>
        <v>1007</v>
      </c>
      <c r="DR24" s="219">
        <f t="shared" si="46"/>
        <v>1007</v>
      </c>
      <c r="DS24" s="220">
        <f t="shared" si="47"/>
        <v>0</v>
      </c>
      <c r="DT24" s="220">
        <f t="shared" si="48"/>
        <v>0</v>
      </c>
      <c r="DU24" s="217">
        <f t="shared" ref="DU24:DV24" si="209">SUM(CN24-CQ24)</f>
        <v>0</v>
      </c>
      <c r="DV24" s="217">
        <f t="shared" si="209"/>
        <v>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</row>
    <row r="25" ht="19.5" customHeight="1">
      <c r="A25" s="186">
        <v>23.0</v>
      </c>
      <c r="B25" s="230" t="s">
        <v>80</v>
      </c>
      <c r="C25" s="189">
        <v>1568.0</v>
      </c>
      <c r="D25" s="190" t="s">
        <v>57</v>
      </c>
      <c r="E25" s="191" t="s">
        <v>58</v>
      </c>
      <c r="F25" s="222">
        <v>2.0</v>
      </c>
      <c r="G25" s="223">
        <v>45.0</v>
      </c>
      <c r="H25" s="224">
        <v>41.0</v>
      </c>
      <c r="I25" s="195">
        <f t="shared" si="9"/>
        <v>86</v>
      </c>
      <c r="J25" s="222">
        <v>2.0</v>
      </c>
      <c r="K25" s="223">
        <v>47.0</v>
      </c>
      <c r="L25" s="224">
        <v>41.0</v>
      </c>
      <c r="M25" s="195">
        <f t="shared" si="10"/>
        <v>88</v>
      </c>
      <c r="N25" s="222">
        <v>2.0</v>
      </c>
      <c r="O25" s="223">
        <v>43.0</v>
      </c>
      <c r="P25" s="224">
        <v>40.0</v>
      </c>
      <c r="Q25" s="195">
        <f t="shared" si="11"/>
        <v>83</v>
      </c>
      <c r="R25" s="222">
        <v>2.0</v>
      </c>
      <c r="S25" s="223">
        <v>45.0</v>
      </c>
      <c r="T25" s="224">
        <v>42.0</v>
      </c>
      <c r="U25" s="195">
        <f t="shared" si="12"/>
        <v>87</v>
      </c>
      <c r="V25" s="222">
        <v>2.0</v>
      </c>
      <c r="W25" s="223">
        <v>45.0</v>
      </c>
      <c r="X25" s="224">
        <v>40.0</v>
      </c>
      <c r="Y25" s="195">
        <f t="shared" si="13"/>
        <v>85</v>
      </c>
      <c r="Z25" s="200">
        <f t="shared" ref="Z25:AA25" si="210">SUM(G25,K25,O25,S25,W25)</f>
        <v>225</v>
      </c>
      <c r="AA25" s="200">
        <f t="shared" si="210"/>
        <v>204</v>
      </c>
      <c r="AB25" s="195">
        <f t="shared" si="15"/>
        <v>429</v>
      </c>
      <c r="AC25" s="222">
        <v>2.0</v>
      </c>
      <c r="AD25" s="223">
        <v>54.0</v>
      </c>
      <c r="AE25" s="224">
        <v>33.0</v>
      </c>
      <c r="AF25" s="195">
        <f t="shared" si="16"/>
        <v>87</v>
      </c>
      <c r="AG25" s="222">
        <v>2.0</v>
      </c>
      <c r="AH25" s="223">
        <v>40.0</v>
      </c>
      <c r="AI25" s="224">
        <v>40.0</v>
      </c>
      <c r="AJ25" s="195">
        <f t="shared" si="17"/>
        <v>80</v>
      </c>
      <c r="AK25" s="222">
        <v>2.0</v>
      </c>
      <c r="AL25" s="223">
        <v>40.0</v>
      </c>
      <c r="AM25" s="224">
        <v>45.0</v>
      </c>
      <c r="AN25" s="195">
        <f t="shared" si="18"/>
        <v>85</v>
      </c>
      <c r="AO25" s="200">
        <f t="shared" ref="AO25:AP25" si="211">SUM(AD25,AH25,AL25)</f>
        <v>134</v>
      </c>
      <c r="AP25" s="201">
        <f t="shared" si="211"/>
        <v>118</v>
      </c>
      <c r="AQ25" s="195">
        <f t="shared" si="20"/>
        <v>252</v>
      </c>
      <c r="AR25" s="222">
        <v>2.0</v>
      </c>
      <c r="AS25" s="223">
        <v>51.0</v>
      </c>
      <c r="AT25" s="224">
        <v>32.0</v>
      </c>
      <c r="AU25" s="195">
        <f t="shared" si="21"/>
        <v>83</v>
      </c>
      <c r="AV25" s="222">
        <v>2.0</v>
      </c>
      <c r="AW25" s="223">
        <v>46.0</v>
      </c>
      <c r="AX25" s="224">
        <v>35.0</v>
      </c>
      <c r="AY25" s="195">
        <f t="shared" si="22"/>
        <v>81</v>
      </c>
      <c r="AZ25" s="202">
        <f t="shared" si="23"/>
        <v>97</v>
      </c>
      <c r="BA25" s="203">
        <f t="shared" si="24"/>
        <v>67</v>
      </c>
      <c r="BB25" s="195">
        <f t="shared" si="25"/>
        <v>164</v>
      </c>
      <c r="BC25" s="222">
        <v>1.0</v>
      </c>
      <c r="BD25" s="224">
        <v>47.0</v>
      </c>
      <c r="BE25" s="222">
        <v>1.0</v>
      </c>
      <c r="BF25" s="224">
        <v>41.0</v>
      </c>
      <c r="BG25" s="222">
        <v>0.0</v>
      </c>
      <c r="BH25" s="224">
        <v>0.0</v>
      </c>
      <c r="BI25" s="204">
        <f t="shared" si="26"/>
        <v>88</v>
      </c>
      <c r="BJ25" s="223">
        <v>42.0</v>
      </c>
      <c r="BK25" s="224">
        <v>46.0</v>
      </c>
      <c r="BL25" s="204">
        <f t="shared" si="27"/>
        <v>88</v>
      </c>
      <c r="BM25" s="222">
        <v>1.0</v>
      </c>
      <c r="BN25" s="224">
        <v>43.0</v>
      </c>
      <c r="BO25" s="222">
        <v>1.0</v>
      </c>
      <c r="BP25" s="224">
        <v>40.0</v>
      </c>
      <c r="BQ25" s="222">
        <v>0.0</v>
      </c>
      <c r="BR25" s="224">
        <v>0.0</v>
      </c>
      <c r="BS25" s="204">
        <f t="shared" si="28"/>
        <v>83</v>
      </c>
      <c r="BT25" s="223">
        <v>49.0</v>
      </c>
      <c r="BU25" s="224">
        <v>34.0</v>
      </c>
      <c r="BV25" s="204">
        <f t="shared" si="29"/>
        <v>83</v>
      </c>
      <c r="BW25" s="200">
        <f t="shared" ref="BW25:BX25" si="212">SUM(BJ25,BT25)</f>
        <v>91</v>
      </c>
      <c r="BX25" s="201">
        <f t="shared" si="212"/>
        <v>80</v>
      </c>
      <c r="BY25" s="195">
        <f t="shared" si="31"/>
        <v>171</v>
      </c>
      <c r="BZ25" s="227">
        <v>298.0</v>
      </c>
      <c r="CA25" s="224">
        <v>257.0</v>
      </c>
      <c r="CB25" s="227">
        <v>60.0</v>
      </c>
      <c r="CC25" s="224">
        <v>54.0</v>
      </c>
      <c r="CD25" s="227">
        <v>30.0</v>
      </c>
      <c r="CE25" s="224">
        <v>22.0</v>
      </c>
      <c r="CF25" s="227">
        <v>4.0</v>
      </c>
      <c r="CG25" s="224">
        <v>0.0</v>
      </c>
      <c r="CH25" s="227">
        <v>95.0</v>
      </c>
      <c r="CI25" s="224">
        <v>66.0</v>
      </c>
      <c r="CJ25" s="227">
        <v>46.0</v>
      </c>
      <c r="CK25" s="224">
        <v>54.0</v>
      </c>
      <c r="CL25" s="227">
        <v>14.0</v>
      </c>
      <c r="CM25" s="224">
        <v>16.0</v>
      </c>
      <c r="CN25" s="207">
        <f t="shared" ref="CN25:CO25" si="213">SUM(BZ25,CB25,CD25,CF25,CH25,CJ25,CL25)</f>
        <v>547</v>
      </c>
      <c r="CO25" s="207">
        <f t="shared" si="213"/>
        <v>469</v>
      </c>
      <c r="CP25" s="206">
        <f t="shared" si="33"/>
        <v>1016</v>
      </c>
      <c r="CQ25" s="207">
        <f t="shared" ref="CQ25:CR25" si="214">SUM(Z25,AO25,AZ25,BW25)</f>
        <v>547</v>
      </c>
      <c r="CR25" s="207">
        <f t="shared" si="214"/>
        <v>469</v>
      </c>
      <c r="CS25" s="185">
        <f t="shared" si="35"/>
        <v>1016</v>
      </c>
      <c r="CT25" s="228">
        <v>349.0</v>
      </c>
      <c r="CU25" s="229">
        <v>288.0</v>
      </c>
      <c r="CV25" s="210">
        <f t="shared" si="36"/>
        <v>637</v>
      </c>
      <c r="CW25" s="228">
        <v>11.0</v>
      </c>
      <c r="CX25" s="224">
        <v>15.0</v>
      </c>
      <c r="CY25" s="210">
        <f t="shared" si="37"/>
        <v>26</v>
      </c>
      <c r="CZ25" s="228">
        <v>1.0</v>
      </c>
      <c r="DA25" s="209">
        <v>1.0</v>
      </c>
      <c r="DB25" s="210">
        <f t="shared" si="38"/>
        <v>2</v>
      </c>
      <c r="DC25" s="228">
        <v>41.0</v>
      </c>
      <c r="DD25" s="224">
        <v>37.0</v>
      </c>
      <c r="DE25" s="210">
        <f t="shared" si="39"/>
        <v>78</v>
      </c>
      <c r="DF25" s="228">
        <v>3.0</v>
      </c>
      <c r="DG25" s="224">
        <v>5.0</v>
      </c>
      <c r="DH25" s="210">
        <f t="shared" si="40"/>
        <v>8</v>
      </c>
      <c r="DI25" s="228">
        <v>142.0</v>
      </c>
      <c r="DJ25" s="224">
        <v>123.0</v>
      </c>
      <c r="DK25" s="214">
        <f t="shared" si="41"/>
        <v>265</v>
      </c>
      <c r="DL25" s="215">
        <f t="shared" ref="DL25:DM25" si="215">SUM(CT25+CW25+CZ25+DC25+DF25+DI25)</f>
        <v>547</v>
      </c>
      <c r="DM25" s="216">
        <f t="shared" si="215"/>
        <v>469</v>
      </c>
      <c r="DN25" s="217">
        <f t="shared" si="43"/>
        <v>1016</v>
      </c>
      <c r="DO25" s="218">
        <f t="shared" ref="DO25:DP25" si="216">SUM(CQ25-DL25)</f>
        <v>0</v>
      </c>
      <c r="DP25" s="218">
        <f t="shared" si="216"/>
        <v>0</v>
      </c>
      <c r="DQ25" s="215">
        <f t="shared" si="45"/>
        <v>1016</v>
      </c>
      <c r="DR25" s="219">
        <f t="shared" si="46"/>
        <v>1016</v>
      </c>
      <c r="DS25" s="220">
        <f t="shared" si="47"/>
        <v>0</v>
      </c>
      <c r="DT25" s="220">
        <f t="shared" si="48"/>
        <v>0</v>
      </c>
      <c r="DU25" s="217">
        <f t="shared" ref="DU25:DV25" si="217">SUM(CN25-CQ25)</f>
        <v>0</v>
      </c>
      <c r="DV25" s="217">
        <f t="shared" si="217"/>
        <v>0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</row>
    <row r="26" ht="19.5" customHeight="1">
      <c r="A26" s="186">
        <v>24.0</v>
      </c>
      <c r="B26" s="230" t="s">
        <v>81</v>
      </c>
      <c r="C26" s="189">
        <v>1571.0</v>
      </c>
      <c r="D26" s="190" t="s">
        <v>57</v>
      </c>
      <c r="E26" s="191" t="s">
        <v>58</v>
      </c>
      <c r="F26" s="222">
        <v>2.0</v>
      </c>
      <c r="G26" s="223">
        <v>46.0</v>
      </c>
      <c r="H26" s="224">
        <v>44.0</v>
      </c>
      <c r="I26" s="195">
        <f t="shared" si="9"/>
        <v>90</v>
      </c>
      <c r="J26" s="222">
        <v>1.0</v>
      </c>
      <c r="K26" s="223">
        <v>25.0</v>
      </c>
      <c r="L26" s="224">
        <v>21.0</v>
      </c>
      <c r="M26" s="195">
        <f t="shared" si="10"/>
        <v>46</v>
      </c>
      <c r="N26" s="222">
        <v>1.0</v>
      </c>
      <c r="O26" s="223">
        <v>21.0</v>
      </c>
      <c r="P26" s="224">
        <v>23.0</v>
      </c>
      <c r="Q26" s="195">
        <f t="shared" si="11"/>
        <v>44</v>
      </c>
      <c r="R26" s="222">
        <v>1.0</v>
      </c>
      <c r="S26" s="223">
        <v>21.0</v>
      </c>
      <c r="T26" s="224">
        <v>20.0</v>
      </c>
      <c r="U26" s="195">
        <f t="shared" si="12"/>
        <v>41</v>
      </c>
      <c r="V26" s="222">
        <v>1.0</v>
      </c>
      <c r="W26" s="223">
        <v>31.0</v>
      </c>
      <c r="X26" s="224">
        <v>13.0</v>
      </c>
      <c r="Y26" s="195">
        <f t="shared" si="13"/>
        <v>44</v>
      </c>
      <c r="Z26" s="200">
        <f t="shared" ref="Z26:AA26" si="218">SUM(G26,K26,O26,S26,W26)</f>
        <v>144</v>
      </c>
      <c r="AA26" s="200">
        <f t="shared" si="218"/>
        <v>121</v>
      </c>
      <c r="AB26" s="195">
        <f t="shared" si="15"/>
        <v>265</v>
      </c>
      <c r="AC26" s="222">
        <v>1.0</v>
      </c>
      <c r="AD26" s="223">
        <v>19.0</v>
      </c>
      <c r="AE26" s="224">
        <v>19.0</v>
      </c>
      <c r="AF26" s="195">
        <f t="shared" si="16"/>
        <v>38</v>
      </c>
      <c r="AG26" s="222">
        <v>1.0</v>
      </c>
      <c r="AH26" s="223">
        <v>17.0</v>
      </c>
      <c r="AI26" s="224">
        <v>24.0</v>
      </c>
      <c r="AJ26" s="195">
        <f t="shared" si="17"/>
        <v>41</v>
      </c>
      <c r="AK26" s="222">
        <v>1.0</v>
      </c>
      <c r="AL26" s="223">
        <v>26.0</v>
      </c>
      <c r="AM26" s="224">
        <v>17.0</v>
      </c>
      <c r="AN26" s="195">
        <f t="shared" si="18"/>
        <v>43</v>
      </c>
      <c r="AO26" s="200">
        <f t="shared" ref="AO26:AP26" si="219">SUM(AD26,AH26,AL26)</f>
        <v>62</v>
      </c>
      <c r="AP26" s="201">
        <f t="shared" si="219"/>
        <v>60</v>
      </c>
      <c r="AQ26" s="195">
        <f t="shared" si="20"/>
        <v>122</v>
      </c>
      <c r="AR26" s="222">
        <v>1.0</v>
      </c>
      <c r="AS26" s="223">
        <v>22.0</v>
      </c>
      <c r="AT26" s="224">
        <v>20.0</v>
      </c>
      <c r="AU26" s="195">
        <f t="shared" si="21"/>
        <v>42</v>
      </c>
      <c r="AV26" s="222">
        <v>1.0</v>
      </c>
      <c r="AW26" s="223">
        <v>28.0</v>
      </c>
      <c r="AX26" s="224">
        <v>16.0</v>
      </c>
      <c r="AY26" s="195">
        <f t="shared" si="22"/>
        <v>44</v>
      </c>
      <c r="AZ26" s="202">
        <f t="shared" si="23"/>
        <v>50</v>
      </c>
      <c r="BA26" s="203">
        <f t="shared" si="24"/>
        <v>36</v>
      </c>
      <c r="BB26" s="195">
        <f t="shared" si="25"/>
        <v>86</v>
      </c>
      <c r="BC26" s="222">
        <v>1.0</v>
      </c>
      <c r="BD26" s="224">
        <v>44.0</v>
      </c>
      <c r="BE26" s="222">
        <v>0.0</v>
      </c>
      <c r="BF26" s="224">
        <v>0.0</v>
      </c>
      <c r="BG26" s="222">
        <v>0.0</v>
      </c>
      <c r="BH26" s="224">
        <v>0.0</v>
      </c>
      <c r="BI26" s="204">
        <f t="shared" si="26"/>
        <v>44</v>
      </c>
      <c r="BJ26" s="223">
        <v>17.0</v>
      </c>
      <c r="BK26" s="224">
        <v>27.0</v>
      </c>
      <c r="BL26" s="204">
        <f t="shared" si="27"/>
        <v>44</v>
      </c>
      <c r="BM26" s="222">
        <v>1.0</v>
      </c>
      <c r="BN26" s="224">
        <v>39.0</v>
      </c>
      <c r="BO26" s="222">
        <v>0.0</v>
      </c>
      <c r="BP26" s="224">
        <v>0.0</v>
      </c>
      <c r="BQ26" s="222">
        <v>0.0</v>
      </c>
      <c r="BR26" s="224">
        <v>0.0</v>
      </c>
      <c r="BS26" s="204">
        <f t="shared" si="28"/>
        <v>39</v>
      </c>
      <c r="BT26" s="223">
        <v>15.0</v>
      </c>
      <c r="BU26" s="224">
        <v>24.0</v>
      </c>
      <c r="BV26" s="204">
        <f t="shared" si="29"/>
        <v>39</v>
      </c>
      <c r="BW26" s="200">
        <f t="shared" ref="BW26:BX26" si="220">SUM(BJ26,BT26)</f>
        <v>32</v>
      </c>
      <c r="BX26" s="201">
        <f t="shared" si="220"/>
        <v>51</v>
      </c>
      <c r="BY26" s="195">
        <f t="shared" si="31"/>
        <v>83</v>
      </c>
      <c r="BZ26" s="227">
        <v>125.0</v>
      </c>
      <c r="CA26" s="224">
        <v>126.0</v>
      </c>
      <c r="CB26" s="227">
        <v>40.0</v>
      </c>
      <c r="CC26" s="224">
        <v>42.0</v>
      </c>
      <c r="CD26" s="227">
        <v>53.0</v>
      </c>
      <c r="CE26" s="224">
        <v>32.0</v>
      </c>
      <c r="CF26" s="227">
        <v>0.0</v>
      </c>
      <c r="CG26" s="224">
        <v>1.0</v>
      </c>
      <c r="CH26" s="227">
        <v>68.0</v>
      </c>
      <c r="CI26" s="224">
        <v>66.0</v>
      </c>
      <c r="CJ26" s="227">
        <v>2.0</v>
      </c>
      <c r="CK26" s="224">
        <v>1.0</v>
      </c>
      <c r="CL26" s="227">
        <v>0.0</v>
      </c>
      <c r="CM26" s="224"/>
      <c r="CN26" s="207">
        <f t="shared" ref="CN26:CO26" si="221">SUM(BZ26,CB26,CD26,CF26,CH26,CJ26,CL26)</f>
        <v>288</v>
      </c>
      <c r="CO26" s="207">
        <f t="shared" si="221"/>
        <v>268</v>
      </c>
      <c r="CP26" s="206">
        <f t="shared" si="33"/>
        <v>556</v>
      </c>
      <c r="CQ26" s="207">
        <f t="shared" ref="CQ26:CR26" si="222">SUM(Z26,AO26,AZ26,BW26)</f>
        <v>288</v>
      </c>
      <c r="CR26" s="207">
        <f t="shared" si="222"/>
        <v>268</v>
      </c>
      <c r="CS26" s="185">
        <f t="shared" si="35"/>
        <v>556</v>
      </c>
      <c r="CT26" s="228">
        <v>189.0</v>
      </c>
      <c r="CU26" s="229">
        <v>171.0</v>
      </c>
      <c r="CV26" s="210">
        <f t="shared" si="36"/>
        <v>360</v>
      </c>
      <c r="CW26" s="228">
        <v>15.0</v>
      </c>
      <c r="CX26" s="224">
        <v>17.0</v>
      </c>
      <c r="CY26" s="210">
        <f t="shared" si="37"/>
        <v>32</v>
      </c>
      <c r="CZ26" s="228">
        <v>4.0</v>
      </c>
      <c r="DA26" s="209">
        <v>2.0</v>
      </c>
      <c r="DB26" s="210">
        <f t="shared" si="38"/>
        <v>6</v>
      </c>
      <c r="DC26" s="228">
        <v>15.0</v>
      </c>
      <c r="DD26" s="224">
        <v>15.0</v>
      </c>
      <c r="DE26" s="210">
        <f t="shared" si="39"/>
        <v>30</v>
      </c>
      <c r="DF26" s="228">
        <v>5.0</v>
      </c>
      <c r="DG26" s="224">
        <v>10.0</v>
      </c>
      <c r="DH26" s="210">
        <f t="shared" si="40"/>
        <v>15</v>
      </c>
      <c r="DI26" s="228">
        <v>60.0</v>
      </c>
      <c r="DJ26" s="224">
        <v>53.0</v>
      </c>
      <c r="DK26" s="214">
        <f t="shared" si="41"/>
        <v>113</v>
      </c>
      <c r="DL26" s="215">
        <f t="shared" ref="DL26:DM26" si="223">SUM(CT26+CW26+CZ26+DC26+DF26+DI26)</f>
        <v>288</v>
      </c>
      <c r="DM26" s="216">
        <f t="shared" si="223"/>
        <v>268</v>
      </c>
      <c r="DN26" s="217">
        <f t="shared" si="43"/>
        <v>556</v>
      </c>
      <c r="DO26" s="218">
        <f t="shared" ref="DO26:DP26" si="224">SUM(CQ26-DL26)</f>
        <v>0</v>
      </c>
      <c r="DP26" s="218">
        <f t="shared" si="224"/>
        <v>0</v>
      </c>
      <c r="DQ26" s="215">
        <f t="shared" si="45"/>
        <v>556</v>
      </c>
      <c r="DR26" s="219">
        <f t="shared" si="46"/>
        <v>556</v>
      </c>
      <c r="DS26" s="220">
        <f t="shared" si="47"/>
        <v>0</v>
      </c>
      <c r="DT26" s="220">
        <f t="shared" si="48"/>
        <v>0</v>
      </c>
      <c r="DU26" s="217">
        <f t="shared" ref="DU26:DV26" si="225">SUM(CN26-CQ26)</f>
        <v>0</v>
      </c>
      <c r="DV26" s="217">
        <f t="shared" si="225"/>
        <v>0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</row>
    <row r="27" ht="19.5" customHeight="1">
      <c r="A27" s="186">
        <v>25.0</v>
      </c>
      <c r="B27" s="230" t="s">
        <v>82</v>
      </c>
      <c r="C27" s="189">
        <v>1573.0</v>
      </c>
      <c r="D27" s="190" t="s">
        <v>57</v>
      </c>
      <c r="E27" s="191" t="s">
        <v>58</v>
      </c>
      <c r="F27" s="222">
        <v>2.0</v>
      </c>
      <c r="G27" s="223">
        <v>47.0</v>
      </c>
      <c r="H27" s="224">
        <v>43.0</v>
      </c>
      <c r="I27" s="195">
        <f t="shared" si="9"/>
        <v>90</v>
      </c>
      <c r="J27" s="222">
        <v>2.0</v>
      </c>
      <c r="K27" s="223">
        <v>52.0</v>
      </c>
      <c r="L27" s="224">
        <v>43.0</v>
      </c>
      <c r="M27" s="195">
        <f t="shared" si="10"/>
        <v>95</v>
      </c>
      <c r="N27" s="222">
        <v>2.0</v>
      </c>
      <c r="O27" s="223">
        <v>52.0</v>
      </c>
      <c r="P27" s="224">
        <v>43.0</v>
      </c>
      <c r="Q27" s="195">
        <f t="shared" si="11"/>
        <v>95</v>
      </c>
      <c r="R27" s="222">
        <v>2.0</v>
      </c>
      <c r="S27" s="223">
        <v>49.0</v>
      </c>
      <c r="T27" s="224">
        <v>44.0</v>
      </c>
      <c r="U27" s="195">
        <f t="shared" si="12"/>
        <v>93</v>
      </c>
      <c r="V27" s="222">
        <v>2.0</v>
      </c>
      <c r="W27" s="223">
        <v>43.0</v>
      </c>
      <c r="X27" s="224">
        <v>49.0</v>
      </c>
      <c r="Y27" s="195">
        <f t="shared" si="13"/>
        <v>92</v>
      </c>
      <c r="Z27" s="200">
        <f t="shared" ref="Z27:AA27" si="226">SUM(G27,K27,O27,S27,W27)</f>
        <v>243</v>
      </c>
      <c r="AA27" s="200">
        <f t="shared" si="226"/>
        <v>222</v>
      </c>
      <c r="AB27" s="195">
        <f t="shared" si="15"/>
        <v>465</v>
      </c>
      <c r="AC27" s="222">
        <v>2.0</v>
      </c>
      <c r="AD27" s="223">
        <v>51.0</v>
      </c>
      <c r="AE27" s="224">
        <v>50.0</v>
      </c>
      <c r="AF27" s="195">
        <f t="shared" si="16"/>
        <v>101</v>
      </c>
      <c r="AG27" s="222">
        <v>2.0</v>
      </c>
      <c r="AH27" s="223">
        <v>49.0</v>
      </c>
      <c r="AI27" s="224">
        <v>47.0</v>
      </c>
      <c r="AJ27" s="195">
        <f t="shared" si="17"/>
        <v>96</v>
      </c>
      <c r="AK27" s="222">
        <v>2.0</v>
      </c>
      <c r="AL27" s="223">
        <v>43.0</v>
      </c>
      <c r="AM27" s="224">
        <v>51.0</v>
      </c>
      <c r="AN27" s="195">
        <f t="shared" si="18"/>
        <v>94</v>
      </c>
      <c r="AO27" s="200">
        <f t="shared" ref="AO27:AP27" si="227">SUM(AD27,AH27,AL27)</f>
        <v>143</v>
      </c>
      <c r="AP27" s="201">
        <f t="shared" si="227"/>
        <v>148</v>
      </c>
      <c r="AQ27" s="195">
        <f t="shared" si="20"/>
        <v>291</v>
      </c>
      <c r="AR27" s="222">
        <v>2.0</v>
      </c>
      <c r="AS27" s="223">
        <v>38.0</v>
      </c>
      <c r="AT27" s="224">
        <v>49.0</v>
      </c>
      <c r="AU27" s="195">
        <f t="shared" si="21"/>
        <v>87</v>
      </c>
      <c r="AV27" s="222">
        <v>2.0</v>
      </c>
      <c r="AW27" s="223">
        <v>47.0</v>
      </c>
      <c r="AX27" s="224">
        <v>40.0</v>
      </c>
      <c r="AY27" s="195">
        <f t="shared" si="22"/>
        <v>87</v>
      </c>
      <c r="AZ27" s="202">
        <f t="shared" si="23"/>
        <v>85</v>
      </c>
      <c r="BA27" s="203">
        <f t="shared" si="24"/>
        <v>89</v>
      </c>
      <c r="BB27" s="195">
        <f t="shared" si="25"/>
        <v>174</v>
      </c>
      <c r="BC27" s="222">
        <v>1.0</v>
      </c>
      <c r="BD27" s="224">
        <v>41.0</v>
      </c>
      <c r="BE27" s="222">
        <v>1.0</v>
      </c>
      <c r="BF27" s="224">
        <v>38.0</v>
      </c>
      <c r="BG27" s="222">
        <v>0.0</v>
      </c>
      <c r="BH27" s="224">
        <v>0.0</v>
      </c>
      <c r="BI27" s="204">
        <f t="shared" si="26"/>
        <v>79</v>
      </c>
      <c r="BJ27" s="223">
        <v>35.0</v>
      </c>
      <c r="BK27" s="224">
        <v>44.0</v>
      </c>
      <c r="BL27" s="204">
        <f t="shared" si="27"/>
        <v>79</v>
      </c>
      <c r="BM27" s="222">
        <v>1.0</v>
      </c>
      <c r="BN27" s="224">
        <v>42.0</v>
      </c>
      <c r="BO27" s="222">
        <v>1.0</v>
      </c>
      <c r="BP27" s="224">
        <v>41.0</v>
      </c>
      <c r="BQ27" s="222">
        <v>0.0</v>
      </c>
      <c r="BR27" s="224">
        <v>0.0</v>
      </c>
      <c r="BS27" s="204">
        <f t="shared" si="28"/>
        <v>83</v>
      </c>
      <c r="BT27" s="223">
        <v>45.0</v>
      </c>
      <c r="BU27" s="224">
        <v>38.0</v>
      </c>
      <c r="BV27" s="204">
        <f t="shared" si="29"/>
        <v>83</v>
      </c>
      <c r="BW27" s="200">
        <f t="shared" ref="BW27:BX27" si="228">SUM(BJ27,BT27)</f>
        <v>80</v>
      </c>
      <c r="BX27" s="201">
        <f t="shared" si="228"/>
        <v>82</v>
      </c>
      <c r="BY27" s="195">
        <f t="shared" si="31"/>
        <v>162</v>
      </c>
      <c r="BZ27" s="227">
        <v>223.0</v>
      </c>
      <c r="CA27" s="224">
        <v>197.0</v>
      </c>
      <c r="CB27" s="227">
        <v>64.0</v>
      </c>
      <c r="CC27" s="224">
        <v>74.0</v>
      </c>
      <c r="CD27" s="227">
        <v>91.0</v>
      </c>
      <c r="CE27" s="224">
        <v>85.0</v>
      </c>
      <c r="CF27" s="227">
        <v>4.0</v>
      </c>
      <c r="CG27" s="224">
        <v>3.0</v>
      </c>
      <c r="CH27" s="227">
        <v>156.0</v>
      </c>
      <c r="CI27" s="224">
        <v>163.0</v>
      </c>
      <c r="CJ27" s="227">
        <v>9.0</v>
      </c>
      <c r="CK27" s="224">
        <v>14.0</v>
      </c>
      <c r="CL27" s="227">
        <v>4.0</v>
      </c>
      <c r="CM27" s="224">
        <v>5.0</v>
      </c>
      <c r="CN27" s="207">
        <f t="shared" ref="CN27:CO27" si="229">SUM(BZ27,CB27,CD27,CF27,CH27,CJ27,CL27)</f>
        <v>551</v>
      </c>
      <c r="CO27" s="207">
        <f t="shared" si="229"/>
        <v>541</v>
      </c>
      <c r="CP27" s="206">
        <f t="shared" si="33"/>
        <v>1092</v>
      </c>
      <c r="CQ27" s="207">
        <f t="shared" ref="CQ27:CR27" si="230">SUM(Z27,AO27,AZ27,BW27)</f>
        <v>551</v>
      </c>
      <c r="CR27" s="207">
        <f t="shared" si="230"/>
        <v>541</v>
      </c>
      <c r="CS27" s="185">
        <f t="shared" si="35"/>
        <v>1092</v>
      </c>
      <c r="CT27" s="228">
        <v>179.0</v>
      </c>
      <c r="CU27" s="224">
        <v>174.0</v>
      </c>
      <c r="CV27" s="210">
        <f t="shared" si="36"/>
        <v>353</v>
      </c>
      <c r="CW27" s="228">
        <v>88.0</v>
      </c>
      <c r="CX27" s="224">
        <v>92.0</v>
      </c>
      <c r="CY27" s="210">
        <f t="shared" si="37"/>
        <v>180</v>
      </c>
      <c r="CZ27" s="228">
        <v>21.0</v>
      </c>
      <c r="DA27" s="209">
        <v>21.0</v>
      </c>
      <c r="DB27" s="210">
        <f t="shared" si="38"/>
        <v>42</v>
      </c>
      <c r="DC27" s="228">
        <v>57.0</v>
      </c>
      <c r="DD27" s="224">
        <v>64.0</v>
      </c>
      <c r="DE27" s="210">
        <f t="shared" si="39"/>
        <v>121</v>
      </c>
      <c r="DF27" s="228">
        <v>49.0</v>
      </c>
      <c r="DG27" s="224">
        <v>43.0</v>
      </c>
      <c r="DH27" s="210">
        <f t="shared" si="40"/>
        <v>92</v>
      </c>
      <c r="DI27" s="228">
        <v>157.0</v>
      </c>
      <c r="DJ27" s="224">
        <v>147.0</v>
      </c>
      <c r="DK27" s="214">
        <f t="shared" si="41"/>
        <v>304</v>
      </c>
      <c r="DL27" s="215">
        <f t="shared" ref="DL27:DM27" si="231">SUM(CT27+CW27+CZ27+DC27+DF27+DI27)</f>
        <v>551</v>
      </c>
      <c r="DM27" s="216">
        <f t="shared" si="231"/>
        <v>541</v>
      </c>
      <c r="DN27" s="217">
        <f t="shared" si="43"/>
        <v>1092</v>
      </c>
      <c r="DO27" s="218">
        <f t="shared" ref="DO27:DP27" si="232">SUM(CQ27-DL27)</f>
        <v>0</v>
      </c>
      <c r="DP27" s="218">
        <f t="shared" si="232"/>
        <v>0</v>
      </c>
      <c r="DQ27" s="215">
        <f t="shared" si="45"/>
        <v>1092</v>
      </c>
      <c r="DR27" s="219">
        <f t="shared" si="46"/>
        <v>1092</v>
      </c>
      <c r="DS27" s="220">
        <f t="shared" si="47"/>
        <v>0</v>
      </c>
      <c r="DT27" s="220">
        <f t="shared" si="48"/>
        <v>0</v>
      </c>
      <c r="DU27" s="217">
        <f t="shared" ref="DU27:DV27" si="233">SUM(CN27-CQ27)</f>
        <v>0</v>
      </c>
      <c r="DV27" s="217">
        <f t="shared" si="233"/>
        <v>0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</row>
    <row r="28" ht="19.5" customHeight="1">
      <c r="A28" s="186">
        <v>26.0</v>
      </c>
      <c r="B28" s="230" t="s">
        <v>83</v>
      </c>
      <c r="C28" s="189">
        <v>1574.0</v>
      </c>
      <c r="D28" s="190" t="s">
        <v>57</v>
      </c>
      <c r="E28" s="191" t="s">
        <v>58</v>
      </c>
      <c r="F28" s="231">
        <v>3.0</v>
      </c>
      <c r="G28" s="291">
        <v>65.0</v>
      </c>
      <c r="H28" s="292">
        <v>67.0</v>
      </c>
      <c r="I28" s="195">
        <f t="shared" si="9"/>
        <v>132</v>
      </c>
      <c r="J28" s="293">
        <v>3.0</v>
      </c>
      <c r="K28" s="291">
        <v>76.0</v>
      </c>
      <c r="L28" s="292">
        <v>63.0</v>
      </c>
      <c r="M28" s="195">
        <f t="shared" si="10"/>
        <v>139</v>
      </c>
      <c r="N28" s="231">
        <v>3.0</v>
      </c>
      <c r="O28" s="291">
        <v>70.0</v>
      </c>
      <c r="P28" s="292">
        <v>67.0</v>
      </c>
      <c r="Q28" s="195">
        <f t="shared" si="11"/>
        <v>137</v>
      </c>
      <c r="R28" s="293">
        <v>3.0</v>
      </c>
      <c r="S28" s="291">
        <v>69.0</v>
      </c>
      <c r="T28" s="292">
        <v>69.0</v>
      </c>
      <c r="U28" s="195">
        <f t="shared" si="12"/>
        <v>138</v>
      </c>
      <c r="V28" s="293">
        <v>3.0</v>
      </c>
      <c r="W28" s="291">
        <v>65.0</v>
      </c>
      <c r="X28" s="292">
        <v>57.0</v>
      </c>
      <c r="Y28" s="195">
        <f t="shared" si="13"/>
        <v>122</v>
      </c>
      <c r="Z28" s="200">
        <f t="shared" ref="Z28:AA28" si="234">SUM(G28,K28,O28,S28,W28)</f>
        <v>345</v>
      </c>
      <c r="AA28" s="200">
        <f t="shared" si="234"/>
        <v>323</v>
      </c>
      <c r="AB28" s="195">
        <f t="shared" si="15"/>
        <v>668</v>
      </c>
      <c r="AC28" s="231">
        <v>3.0</v>
      </c>
      <c r="AD28" s="291">
        <v>71.0</v>
      </c>
      <c r="AE28" s="292">
        <v>56.0</v>
      </c>
      <c r="AF28" s="195">
        <f t="shared" si="16"/>
        <v>127</v>
      </c>
      <c r="AG28" s="231">
        <v>3.0</v>
      </c>
      <c r="AH28" s="291">
        <v>81.0</v>
      </c>
      <c r="AI28" s="292">
        <v>39.0</v>
      </c>
      <c r="AJ28" s="195">
        <f t="shared" si="17"/>
        <v>120</v>
      </c>
      <c r="AK28" s="293">
        <v>3.0</v>
      </c>
      <c r="AL28" s="291">
        <v>67.0</v>
      </c>
      <c r="AM28" s="292">
        <v>58.0</v>
      </c>
      <c r="AN28" s="195">
        <f t="shared" si="18"/>
        <v>125</v>
      </c>
      <c r="AO28" s="200">
        <f t="shared" ref="AO28:AP28" si="235">SUM(AD28,AH28,AL28)</f>
        <v>219</v>
      </c>
      <c r="AP28" s="201">
        <f t="shared" si="235"/>
        <v>153</v>
      </c>
      <c r="AQ28" s="195">
        <f t="shared" si="20"/>
        <v>372</v>
      </c>
      <c r="AR28" s="231">
        <v>3.0</v>
      </c>
      <c r="AS28" s="291">
        <v>61.0</v>
      </c>
      <c r="AT28" s="292">
        <v>67.0</v>
      </c>
      <c r="AU28" s="195">
        <f t="shared" si="21"/>
        <v>128</v>
      </c>
      <c r="AV28" s="231">
        <v>3.0</v>
      </c>
      <c r="AW28" s="291">
        <v>69.0</v>
      </c>
      <c r="AX28" s="292">
        <v>61.0</v>
      </c>
      <c r="AY28" s="195">
        <f t="shared" si="22"/>
        <v>130</v>
      </c>
      <c r="AZ28" s="202">
        <f t="shared" si="23"/>
        <v>130</v>
      </c>
      <c r="BA28" s="203">
        <f t="shared" si="24"/>
        <v>128</v>
      </c>
      <c r="BB28" s="195">
        <f t="shared" si="25"/>
        <v>258</v>
      </c>
      <c r="BC28" s="293">
        <v>1.0</v>
      </c>
      <c r="BD28" s="292">
        <v>50.0</v>
      </c>
      <c r="BE28" s="293">
        <v>1.0</v>
      </c>
      <c r="BF28" s="292">
        <v>40.0</v>
      </c>
      <c r="BG28" s="293">
        <v>1.0</v>
      </c>
      <c r="BH28" s="292">
        <v>42.0</v>
      </c>
      <c r="BI28" s="204">
        <f t="shared" si="26"/>
        <v>132</v>
      </c>
      <c r="BJ28" s="291">
        <v>72.0</v>
      </c>
      <c r="BK28" s="292">
        <v>60.0</v>
      </c>
      <c r="BL28" s="204">
        <f t="shared" si="27"/>
        <v>132</v>
      </c>
      <c r="BM28" s="231">
        <v>1.0</v>
      </c>
      <c r="BN28" s="292">
        <v>45.0</v>
      </c>
      <c r="BO28" s="293">
        <v>1.0</v>
      </c>
      <c r="BP28" s="292">
        <v>41.0</v>
      </c>
      <c r="BQ28" s="293">
        <v>1.0</v>
      </c>
      <c r="BR28" s="292">
        <v>44.0</v>
      </c>
      <c r="BS28" s="204">
        <f t="shared" si="28"/>
        <v>130</v>
      </c>
      <c r="BT28" s="291">
        <v>67.0</v>
      </c>
      <c r="BU28" s="292">
        <v>63.0</v>
      </c>
      <c r="BV28" s="204">
        <f t="shared" si="29"/>
        <v>130</v>
      </c>
      <c r="BW28" s="200">
        <f t="shared" ref="BW28:BX28" si="236">SUM(BJ28,BT28)</f>
        <v>139</v>
      </c>
      <c r="BX28" s="201">
        <f t="shared" si="236"/>
        <v>123</v>
      </c>
      <c r="BY28" s="195">
        <f t="shared" si="31"/>
        <v>262</v>
      </c>
      <c r="BZ28" s="294">
        <v>300.0</v>
      </c>
      <c r="CA28" s="292">
        <v>284.0</v>
      </c>
      <c r="CB28" s="294">
        <v>132.0</v>
      </c>
      <c r="CC28" s="292">
        <v>96.0</v>
      </c>
      <c r="CD28" s="294">
        <v>86.0</v>
      </c>
      <c r="CE28" s="292">
        <v>79.0</v>
      </c>
      <c r="CF28" s="294">
        <v>3.0</v>
      </c>
      <c r="CG28" s="292">
        <v>2.0</v>
      </c>
      <c r="CH28" s="294">
        <v>273.0</v>
      </c>
      <c r="CI28" s="292">
        <v>236.0</v>
      </c>
      <c r="CJ28" s="294">
        <v>25.0</v>
      </c>
      <c r="CK28" s="292">
        <v>20.0</v>
      </c>
      <c r="CL28" s="294">
        <v>14.0</v>
      </c>
      <c r="CM28" s="292">
        <v>10.0</v>
      </c>
      <c r="CN28" s="207">
        <f t="shared" ref="CN28:CO28" si="237">SUM(BZ28,CB28,CD28,CF28,CH28,CJ28,CL28)</f>
        <v>833</v>
      </c>
      <c r="CO28" s="207">
        <f t="shared" si="237"/>
        <v>727</v>
      </c>
      <c r="CP28" s="206">
        <f t="shared" si="33"/>
        <v>1560</v>
      </c>
      <c r="CQ28" s="207">
        <f t="shared" ref="CQ28:CR28" si="238">SUM(Z28,AO28,AZ28,BW28)</f>
        <v>833</v>
      </c>
      <c r="CR28" s="207">
        <f t="shared" si="238"/>
        <v>727</v>
      </c>
      <c r="CS28" s="185">
        <f t="shared" si="35"/>
        <v>1560</v>
      </c>
      <c r="CT28" s="295">
        <v>477.0</v>
      </c>
      <c r="CU28" s="229">
        <v>426.0</v>
      </c>
      <c r="CV28" s="210">
        <f t="shared" si="36"/>
        <v>903</v>
      </c>
      <c r="CW28" s="228">
        <v>61.0</v>
      </c>
      <c r="CX28" s="229">
        <v>47.0</v>
      </c>
      <c r="CY28" s="210">
        <f t="shared" si="37"/>
        <v>108</v>
      </c>
      <c r="CZ28" s="228">
        <v>2.0</v>
      </c>
      <c r="DA28" s="209">
        <v>0.0</v>
      </c>
      <c r="DB28" s="210">
        <f t="shared" si="38"/>
        <v>2</v>
      </c>
      <c r="DC28" s="228">
        <v>36.0</v>
      </c>
      <c r="DD28" s="229">
        <v>32.0</v>
      </c>
      <c r="DE28" s="210">
        <f t="shared" si="39"/>
        <v>68</v>
      </c>
      <c r="DF28" s="228">
        <v>5.0</v>
      </c>
      <c r="DG28" s="229">
        <v>2.0</v>
      </c>
      <c r="DH28" s="210">
        <f t="shared" si="40"/>
        <v>7</v>
      </c>
      <c r="DI28" s="228">
        <v>252.0</v>
      </c>
      <c r="DJ28" s="229">
        <v>220.0</v>
      </c>
      <c r="DK28" s="214">
        <f t="shared" si="41"/>
        <v>472</v>
      </c>
      <c r="DL28" s="215">
        <f t="shared" ref="DL28:DM28" si="239">SUM(CT28+CW28+CZ28+DC28+DF28+DI28)</f>
        <v>833</v>
      </c>
      <c r="DM28" s="216">
        <f t="shared" si="239"/>
        <v>727</v>
      </c>
      <c r="DN28" s="217">
        <f t="shared" si="43"/>
        <v>1560</v>
      </c>
      <c r="DO28" s="218">
        <f t="shared" ref="DO28:DP28" si="240">SUM(CQ28-DL28)</f>
        <v>0</v>
      </c>
      <c r="DP28" s="218">
        <f t="shared" si="240"/>
        <v>0</v>
      </c>
      <c r="DQ28" s="215">
        <f t="shared" si="45"/>
        <v>1560</v>
      </c>
      <c r="DR28" s="219">
        <f t="shared" si="46"/>
        <v>1560</v>
      </c>
      <c r="DS28" s="220">
        <f t="shared" si="47"/>
        <v>0</v>
      </c>
      <c r="DT28" s="220">
        <f t="shared" si="48"/>
        <v>0</v>
      </c>
      <c r="DU28" s="217">
        <f t="shared" ref="DU28:DV28" si="241">SUM(CN28-CQ28)</f>
        <v>0</v>
      </c>
      <c r="DV28" s="217">
        <f t="shared" si="241"/>
        <v>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</row>
    <row r="29" ht="19.5" customHeight="1">
      <c r="A29" s="186">
        <v>27.0</v>
      </c>
      <c r="B29" s="230" t="s">
        <v>84</v>
      </c>
      <c r="C29" s="189">
        <v>2313.0</v>
      </c>
      <c r="D29" s="190" t="s">
        <v>57</v>
      </c>
      <c r="E29" s="191" t="s">
        <v>58</v>
      </c>
      <c r="F29" s="222">
        <v>2.0</v>
      </c>
      <c r="G29" s="223">
        <v>43.0</v>
      </c>
      <c r="H29" s="224">
        <v>42.0</v>
      </c>
      <c r="I29" s="195">
        <f t="shared" si="9"/>
        <v>85</v>
      </c>
      <c r="J29" s="222">
        <v>2.0</v>
      </c>
      <c r="K29" s="223">
        <v>34.0</v>
      </c>
      <c r="L29" s="224">
        <v>40.0</v>
      </c>
      <c r="M29" s="195">
        <f t="shared" si="10"/>
        <v>74</v>
      </c>
      <c r="N29" s="222">
        <v>2.0</v>
      </c>
      <c r="O29" s="223">
        <v>41.0</v>
      </c>
      <c r="P29" s="224">
        <v>37.0</v>
      </c>
      <c r="Q29" s="195">
        <f t="shared" si="11"/>
        <v>78</v>
      </c>
      <c r="R29" s="222">
        <v>2.0</v>
      </c>
      <c r="S29" s="223">
        <v>34.0</v>
      </c>
      <c r="T29" s="224">
        <v>36.0</v>
      </c>
      <c r="U29" s="195">
        <f t="shared" si="12"/>
        <v>70</v>
      </c>
      <c r="V29" s="222">
        <v>2.0</v>
      </c>
      <c r="W29" s="223">
        <v>39.0</v>
      </c>
      <c r="X29" s="224">
        <v>34.0</v>
      </c>
      <c r="Y29" s="195">
        <f t="shared" si="13"/>
        <v>73</v>
      </c>
      <c r="Z29" s="200">
        <f t="shared" ref="Z29:AA29" si="242">SUM(G29,K29,O29,S29,W29)</f>
        <v>191</v>
      </c>
      <c r="AA29" s="200">
        <f t="shared" si="242"/>
        <v>189</v>
      </c>
      <c r="AB29" s="195">
        <f t="shared" si="15"/>
        <v>380</v>
      </c>
      <c r="AC29" s="222">
        <v>1.0</v>
      </c>
      <c r="AD29" s="223">
        <v>18.0</v>
      </c>
      <c r="AE29" s="224">
        <v>20.0</v>
      </c>
      <c r="AF29" s="195">
        <f t="shared" si="16"/>
        <v>38</v>
      </c>
      <c r="AG29" s="222">
        <v>1.0</v>
      </c>
      <c r="AH29" s="223">
        <v>25.0</v>
      </c>
      <c r="AI29" s="224">
        <v>13.0</v>
      </c>
      <c r="AJ29" s="195">
        <f t="shared" si="17"/>
        <v>38</v>
      </c>
      <c r="AK29" s="222">
        <v>1.0</v>
      </c>
      <c r="AL29" s="223">
        <v>27.0</v>
      </c>
      <c r="AM29" s="224">
        <v>17.0</v>
      </c>
      <c r="AN29" s="195">
        <f t="shared" si="18"/>
        <v>44</v>
      </c>
      <c r="AO29" s="200">
        <f t="shared" ref="AO29:AP29" si="243">SUM(AD29,AH29,AL29)</f>
        <v>70</v>
      </c>
      <c r="AP29" s="201">
        <f t="shared" si="243"/>
        <v>50</v>
      </c>
      <c r="AQ29" s="195">
        <f t="shared" si="20"/>
        <v>120</v>
      </c>
      <c r="AR29" s="222">
        <v>1.0</v>
      </c>
      <c r="AS29" s="223">
        <v>20.0</v>
      </c>
      <c r="AT29" s="224">
        <v>22.0</v>
      </c>
      <c r="AU29" s="195">
        <f t="shared" si="21"/>
        <v>42</v>
      </c>
      <c r="AV29" s="222">
        <v>1.0</v>
      </c>
      <c r="AW29" s="223">
        <v>19.0</v>
      </c>
      <c r="AX29" s="224">
        <v>16.0</v>
      </c>
      <c r="AY29" s="195">
        <f t="shared" si="22"/>
        <v>35</v>
      </c>
      <c r="AZ29" s="202">
        <f t="shared" si="23"/>
        <v>39</v>
      </c>
      <c r="BA29" s="203">
        <f t="shared" si="24"/>
        <v>38</v>
      </c>
      <c r="BB29" s="195">
        <f t="shared" si="25"/>
        <v>77</v>
      </c>
      <c r="BC29" s="222">
        <v>0.0</v>
      </c>
      <c r="BD29" s="224">
        <v>0.0</v>
      </c>
      <c r="BE29" s="222">
        <v>0.0</v>
      </c>
      <c r="BF29" s="224">
        <v>0.0</v>
      </c>
      <c r="BG29" s="222">
        <v>1.0</v>
      </c>
      <c r="BH29" s="224">
        <v>9.0</v>
      </c>
      <c r="BI29" s="204">
        <f t="shared" si="26"/>
        <v>9</v>
      </c>
      <c r="BJ29" s="223">
        <v>5.0</v>
      </c>
      <c r="BK29" s="224">
        <v>4.0</v>
      </c>
      <c r="BL29" s="204">
        <f t="shared" si="27"/>
        <v>9</v>
      </c>
      <c r="BM29" s="222">
        <v>0.0</v>
      </c>
      <c r="BN29" s="224">
        <v>0.0</v>
      </c>
      <c r="BO29" s="222">
        <v>0.0</v>
      </c>
      <c r="BP29" s="224">
        <v>0.0</v>
      </c>
      <c r="BQ29" s="222">
        <v>0.0</v>
      </c>
      <c r="BR29" s="224">
        <v>0.0</v>
      </c>
      <c r="BS29" s="204">
        <f t="shared" si="28"/>
        <v>0</v>
      </c>
      <c r="BT29" s="223">
        <v>0.0</v>
      </c>
      <c r="BU29" s="224">
        <v>0.0</v>
      </c>
      <c r="BV29" s="204">
        <f t="shared" si="29"/>
        <v>0</v>
      </c>
      <c r="BW29" s="200">
        <f t="shared" ref="BW29:BX29" si="244">SUM(BJ29,BT29)</f>
        <v>5</v>
      </c>
      <c r="BX29" s="201">
        <f t="shared" si="244"/>
        <v>4</v>
      </c>
      <c r="BY29" s="195">
        <f t="shared" si="31"/>
        <v>9</v>
      </c>
      <c r="BZ29" s="227">
        <v>90.0</v>
      </c>
      <c r="CA29" s="224">
        <v>75.0</v>
      </c>
      <c r="CB29" s="227">
        <v>34.0</v>
      </c>
      <c r="CC29" s="224">
        <v>36.0</v>
      </c>
      <c r="CD29" s="227">
        <v>100.0</v>
      </c>
      <c r="CE29" s="224">
        <v>84.0</v>
      </c>
      <c r="CF29" s="227">
        <v>0.0</v>
      </c>
      <c r="CG29" s="224">
        <v>0.0</v>
      </c>
      <c r="CH29" s="227">
        <v>76.0</v>
      </c>
      <c r="CI29" s="224">
        <v>84.0</v>
      </c>
      <c r="CJ29" s="227">
        <v>5.0</v>
      </c>
      <c r="CK29" s="224">
        <v>2.0</v>
      </c>
      <c r="CL29" s="227">
        <v>0.0</v>
      </c>
      <c r="CM29" s="224">
        <v>0.0</v>
      </c>
      <c r="CN29" s="207">
        <f t="shared" ref="CN29:CO29" si="245">SUM(BZ29,CB29,CD29,CF29,CH29,CJ29,CL29)</f>
        <v>305</v>
      </c>
      <c r="CO29" s="207">
        <f t="shared" si="245"/>
        <v>281</v>
      </c>
      <c r="CP29" s="206">
        <f t="shared" si="33"/>
        <v>586</v>
      </c>
      <c r="CQ29" s="207">
        <f t="shared" ref="CQ29:CR29" si="246">SUM(Z29,AO29,AZ29,BW29)</f>
        <v>305</v>
      </c>
      <c r="CR29" s="207">
        <f t="shared" si="246"/>
        <v>281</v>
      </c>
      <c r="CS29" s="185">
        <f t="shared" si="35"/>
        <v>586</v>
      </c>
      <c r="CT29" s="228">
        <v>7.0</v>
      </c>
      <c r="CU29" s="224">
        <v>8.0</v>
      </c>
      <c r="CV29" s="210">
        <f t="shared" si="36"/>
        <v>15</v>
      </c>
      <c r="CW29" s="228">
        <v>8.0</v>
      </c>
      <c r="CX29" s="229">
        <v>9.0</v>
      </c>
      <c r="CY29" s="210">
        <f t="shared" si="37"/>
        <v>17</v>
      </c>
      <c r="CZ29" s="228">
        <v>206.0</v>
      </c>
      <c r="DA29" s="209">
        <v>192.0</v>
      </c>
      <c r="DB29" s="210">
        <f t="shared" si="38"/>
        <v>398</v>
      </c>
      <c r="DC29" s="228">
        <v>38.0</v>
      </c>
      <c r="DD29" s="229">
        <v>33.0</v>
      </c>
      <c r="DE29" s="210">
        <f t="shared" si="39"/>
        <v>71</v>
      </c>
      <c r="DF29" s="228">
        <v>46.0</v>
      </c>
      <c r="DG29" s="229">
        <v>39.0</v>
      </c>
      <c r="DH29" s="210">
        <f t="shared" si="40"/>
        <v>85</v>
      </c>
      <c r="DI29" s="228">
        <v>0.0</v>
      </c>
      <c r="DJ29" s="224">
        <v>0.0</v>
      </c>
      <c r="DK29" s="214">
        <f t="shared" si="41"/>
        <v>0</v>
      </c>
      <c r="DL29" s="215">
        <f t="shared" ref="DL29:DM29" si="247">SUM(CT29+CW29+CZ29+DC29+DF29+DI29)</f>
        <v>305</v>
      </c>
      <c r="DM29" s="216">
        <f t="shared" si="247"/>
        <v>281</v>
      </c>
      <c r="DN29" s="217">
        <f t="shared" si="43"/>
        <v>586</v>
      </c>
      <c r="DO29" s="218">
        <f t="shared" ref="DO29:DP29" si="248">SUM(CQ29-DL29)</f>
        <v>0</v>
      </c>
      <c r="DP29" s="218">
        <f t="shared" si="248"/>
        <v>0</v>
      </c>
      <c r="DQ29" s="215">
        <f t="shared" si="45"/>
        <v>586</v>
      </c>
      <c r="DR29" s="219">
        <f t="shared" si="46"/>
        <v>586</v>
      </c>
      <c r="DS29" s="220">
        <f t="shared" si="47"/>
        <v>0</v>
      </c>
      <c r="DT29" s="220">
        <f t="shared" si="48"/>
        <v>0</v>
      </c>
      <c r="DU29" s="217">
        <f t="shared" ref="DU29:DV29" si="249">SUM(CN29-CQ29)</f>
        <v>0</v>
      </c>
      <c r="DV29" s="217">
        <f t="shared" si="249"/>
        <v>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</row>
    <row r="30" ht="19.5" customHeight="1">
      <c r="A30" s="186">
        <v>28.0</v>
      </c>
      <c r="B30" s="230" t="s">
        <v>85</v>
      </c>
      <c r="C30" s="189">
        <v>1566.0</v>
      </c>
      <c r="D30" s="190" t="s">
        <v>57</v>
      </c>
      <c r="E30" s="191" t="s">
        <v>58</v>
      </c>
      <c r="F30" s="222">
        <v>2.0</v>
      </c>
      <c r="G30" s="223">
        <v>51.0</v>
      </c>
      <c r="H30" s="224">
        <v>29.0</v>
      </c>
      <c r="I30" s="195">
        <f t="shared" si="9"/>
        <v>80</v>
      </c>
      <c r="J30" s="222">
        <v>2.0</v>
      </c>
      <c r="K30" s="223">
        <v>47.0</v>
      </c>
      <c r="L30" s="224">
        <v>39.0</v>
      </c>
      <c r="M30" s="195">
        <f t="shared" si="10"/>
        <v>86</v>
      </c>
      <c r="N30" s="222">
        <v>2.0</v>
      </c>
      <c r="O30" s="223">
        <v>46.0</v>
      </c>
      <c r="P30" s="224">
        <v>40.0</v>
      </c>
      <c r="Q30" s="195">
        <f t="shared" si="11"/>
        <v>86</v>
      </c>
      <c r="R30" s="222">
        <v>2.0</v>
      </c>
      <c r="S30" s="223">
        <v>50.0</v>
      </c>
      <c r="T30" s="224">
        <v>32.0</v>
      </c>
      <c r="U30" s="195">
        <f t="shared" si="12"/>
        <v>82</v>
      </c>
      <c r="V30" s="222">
        <v>2.0</v>
      </c>
      <c r="W30" s="223">
        <v>48.0</v>
      </c>
      <c r="X30" s="224">
        <v>33.0</v>
      </c>
      <c r="Y30" s="195">
        <f t="shared" si="13"/>
        <v>81</v>
      </c>
      <c r="Z30" s="200">
        <f t="shared" ref="Z30:AA30" si="250">SUM(G30,K30,O30,S30,W30)</f>
        <v>242</v>
      </c>
      <c r="AA30" s="200">
        <f t="shared" si="250"/>
        <v>173</v>
      </c>
      <c r="AB30" s="195">
        <f t="shared" si="15"/>
        <v>415</v>
      </c>
      <c r="AC30" s="222">
        <v>2.0</v>
      </c>
      <c r="AD30" s="223">
        <v>37.0</v>
      </c>
      <c r="AE30" s="224">
        <v>45.0</v>
      </c>
      <c r="AF30" s="195">
        <f t="shared" si="16"/>
        <v>82</v>
      </c>
      <c r="AG30" s="222">
        <v>2.0</v>
      </c>
      <c r="AH30" s="223">
        <v>43.0</v>
      </c>
      <c r="AI30" s="224">
        <v>40.0</v>
      </c>
      <c r="AJ30" s="195">
        <f t="shared" si="17"/>
        <v>83</v>
      </c>
      <c r="AK30" s="222">
        <v>2.0</v>
      </c>
      <c r="AL30" s="223">
        <v>55.0</v>
      </c>
      <c r="AM30" s="224">
        <v>26.0</v>
      </c>
      <c r="AN30" s="195">
        <f t="shared" si="18"/>
        <v>81</v>
      </c>
      <c r="AO30" s="200">
        <f t="shared" ref="AO30:AP30" si="251">SUM(AD30,AH30,AL30)</f>
        <v>135</v>
      </c>
      <c r="AP30" s="201">
        <f t="shared" si="251"/>
        <v>111</v>
      </c>
      <c r="AQ30" s="195">
        <f t="shared" si="20"/>
        <v>246</v>
      </c>
      <c r="AR30" s="222">
        <v>2.0</v>
      </c>
      <c r="AS30" s="223">
        <v>43.0</v>
      </c>
      <c r="AT30" s="224">
        <v>38.0</v>
      </c>
      <c r="AU30" s="195">
        <f t="shared" si="21"/>
        <v>81</v>
      </c>
      <c r="AV30" s="222">
        <v>1.0</v>
      </c>
      <c r="AW30" s="223">
        <v>24.0</v>
      </c>
      <c r="AX30" s="224">
        <v>19.0</v>
      </c>
      <c r="AY30" s="195">
        <f t="shared" si="22"/>
        <v>43</v>
      </c>
      <c r="AZ30" s="202">
        <f t="shared" si="23"/>
        <v>67</v>
      </c>
      <c r="BA30" s="203">
        <f t="shared" si="24"/>
        <v>57</v>
      </c>
      <c r="BB30" s="195">
        <f t="shared" si="25"/>
        <v>124</v>
      </c>
      <c r="BC30" s="222">
        <v>1.0</v>
      </c>
      <c r="BD30" s="224">
        <v>38.0</v>
      </c>
      <c r="BE30" s="222">
        <v>0.0</v>
      </c>
      <c r="BF30" s="224">
        <v>0.0</v>
      </c>
      <c r="BG30" s="222">
        <v>0.0</v>
      </c>
      <c r="BH30" s="224">
        <v>0.0</v>
      </c>
      <c r="BI30" s="204">
        <f t="shared" si="26"/>
        <v>38</v>
      </c>
      <c r="BJ30" s="223">
        <v>17.0</v>
      </c>
      <c r="BK30" s="224">
        <v>21.0</v>
      </c>
      <c r="BL30" s="204">
        <f t="shared" si="27"/>
        <v>38</v>
      </c>
      <c r="BM30" s="222">
        <v>1.0</v>
      </c>
      <c r="BN30" s="224">
        <v>39.0</v>
      </c>
      <c r="BO30" s="222">
        <v>0.0</v>
      </c>
      <c r="BP30" s="224">
        <v>0.0</v>
      </c>
      <c r="BQ30" s="222">
        <v>0.0</v>
      </c>
      <c r="BR30" s="224">
        <v>0.0</v>
      </c>
      <c r="BS30" s="204">
        <f t="shared" si="28"/>
        <v>39</v>
      </c>
      <c r="BT30" s="223">
        <v>26.0</v>
      </c>
      <c r="BU30" s="224">
        <v>13.0</v>
      </c>
      <c r="BV30" s="204">
        <f t="shared" si="29"/>
        <v>39</v>
      </c>
      <c r="BW30" s="200">
        <f t="shared" ref="BW30:BX30" si="252">SUM(BJ30,BT30)</f>
        <v>43</v>
      </c>
      <c r="BX30" s="201">
        <f t="shared" si="252"/>
        <v>34</v>
      </c>
      <c r="BY30" s="195">
        <f t="shared" si="31"/>
        <v>77</v>
      </c>
      <c r="BZ30" s="227">
        <v>202.0</v>
      </c>
      <c r="CA30" s="224">
        <v>146.0</v>
      </c>
      <c r="CB30" s="227">
        <v>31.0</v>
      </c>
      <c r="CC30" s="224">
        <v>21.0</v>
      </c>
      <c r="CD30" s="227">
        <v>104.0</v>
      </c>
      <c r="CE30" s="224">
        <v>86.0</v>
      </c>
      <c r="CF30" s="227">
        <v>0.0</v>
      </c>
      <c r="CG30" s="224">
        <v>0.0</v>
      </c>
      <c r="CH30" s="227">
        <v>108.0</v>
      </c>
      <c r="CI30" s="224">
        <v>88.0</v>
      </c>
      <c r="CJ30" s="227">
        <v>22.0</v>
      </c>
      <c r="CK30" s="224">
        <v>14.0</v>
      </c>
      <c r="CL30" s="227">
        <v>20.0</v>
      </c>
      <c r="CM30" s="224">
        <v>20.0</v>
      </c>
      <c r="CN30" s="207">
        <f t="shared" ref="CN30:CO30" si="253">SUM(BZ30,CB30,CD30,CF30,CH30,CJ30,CL30)</f>
        <v>487</v>
      </c>
      <c r="CO30" s="207">
        <f t="shared" si="253"/>
        <v>375</v>
      </c>
      <c r="CP30" s="206">
        <f t="shared" si="33"/>
        <v>862</v>
      </c>
      <c r="CQ30" s="207">
        <f t="shared" ref="CQ30:CR30" si="254">SUM(Z30,AO30,AZ30,BW30)</f>
        <v>487</v>
      </c>
      <c r="CR30" s="207">
        <f t="shared" si="254"/>
        <v>375</v>
      </c>
      <c r="CS30" s="185">
        <f t="shared" si="35"/>
        <v>862</v>
      </c>
      <c r="CT30" s="228">
        <v>11.0</v>
      </c>
      <c r="CU30" s="229">
        <v>5.0</v>
      </c>
      <c r="CV30" s="210">
        <f t="shared" si="36"/>
        <v>16</v>
      </c>
      <c r="CW30" s="228">
        <v>6.0</v>
      </c>
      <c r="CX30" s="229">
        <v>2.0</v>
      </c>
      <c r="CY30" s="210">
        <f t="shared" si="37"/>
        <v>8</v>
      </c>
      <c r="CZ30" s="228">
        <v>158.0</v>
      </c>
      <c r="DA30" s="209">
        <v>133.0</v>
      </c>
      <c r="DB30" s="210">
        <f t="shared" si="38"/>
        <v>291</v>
      </c>
      <c r="DC30" s="228">
        <v>80.0</v>
      </c>
      <c r="DD30" s="229">
        <v>68.0</v>
      </c>
      <c r="DE30" s="210">
        <f t="shared" si="39"/>
        <v>148</v>
      </c>
      <c r="DF30" s="228">
        <v>232.0</v>
      </c>
      <c r="DG30" s="229">
        <v>167.0</v>
      </c>
      <c r="DH30" s="210">
        <f t="shared" si="40"/>
        <v>399</v>
      </c>
      <c r="DI30" s="228">
        <v>0.0</v>
      </c>
      <c r="DJ30" s="224">
        <v>0.0</v>
      </c>
      <c r="DK30" s="214">
        <f t="shared" si="41"/>
        <v>0</v>
      </c>
      <c r="DL30" s="215">
        <f t="shared" ref="DL30:DM30" si="255">SUM(CT30+CW30+CZ30+DC30+DF30+DI30)</f>
        <v>487</v>
      </c>
      <c r="DM30" s="216">
        <f t="shared" si="255"/>
        <v>375</v>
      </c>
      <c r="DN30" s="217">
        <f t="shared" si="43"/>
        <v>862</v>
      </c>
      <c r="DO30" s="218">
        <f t="shared" ref="DO30:DP30" si="256">SUM(CQ30-DL30)</f>
        <v>0</v>
      </c>
      <c r="DP30" s="218">
        <f t="shared" si="256"/>
        <v>0</v>
      </c>
      <c r="DQ30" s="215">
        <f t="shared" si="45"/>
        <v>862</v>
      </c>
      <c r="DR30" s="219">
        <f t="shared" si="46"/>
        <v>862</v>
      </c>
      <c r="DS30" s="220">
        <f t="shared" si="47"/>
        <v>0</v>
      </c>
      <c r="DT30" s="220">
        <f t="shared" si="48"/>
        <v>0</v>
      </c>
      <c r="DU30" s="217">
        <f t="shared" ref="DU30:DV30" si="257">SUM(CN30-CQ30)</f>
        <v>0</v>
      </c>
      <c r="DV30" s="217">
        <f t="shared" si="257"/>
        <v>0</v>
      </c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</row>
    <row r="31" ht="19.5" customHeight="1">
      <c r="A31" s="186">
        <v>29.0</v>
      </c>
      <c r="B31" s="230" t="s">
        <v>86</v>
      </c>
      <c r="C31" s="189">
        <v>2351.0</v>
      </c>
      <c r="D31" s="190" t="s">
        <v>57</v>
      </c>
      <c r="E31" s="191" t="s">
        <v>58</v>
      </c>
      <c r="F31" s="296">
        <v>1.0</v>
      </c>
      <c r="G31" s="297">
        <v>20.0</v>
      </c>
      <c r="H31" s="298">
        <v>20.0</v>
      </c>
      <c r="I31" s="195">
        <f t="shared" si="9"/>
        <v>40</v>
      </c>
      <c r="J31" s="299">
        <v>1.0</v>
      </c>
      <c r="K31" s="300">
        <v>20.0</v>
      </c>
      <c r="L31" s="301">
        <v>21.0</v>
      </c>
      <c r="M31" s="195">
        <f t="shared" si="10"/>
        <v>41</v>
      </c>
      <c r="N31" s="299">
        <v>1.0</v>
      </c>
      <c r="O31" s="297">
        <v>20.0</v>
      </c>
      <c r="P31" s="298">
        <v>20.0</v>
      </c>
      <c r="Q31" s="195">
        <f t="shared" si="11"/>
        <v>40</v>
      </c>
      <c r="R31" s="299">
        <v>1.0</v>
      </c>
      <c r="S31" s="297">
        <v>25.0</v>
      </c>
      <c r="T31" s="298">
        <v>17.0</v>
      </c>
      <c r="U31" s="195">
        <f t="shared" si="12"/>
        <v>42</v>
      </c>
      <c r="V31" s="299">
        <v>1.0</v>
      </c>
      <c r="W31" s="297">
        <v>19.0</v>
      </c>
      <c r="X31" s="298">
        <v>24.0</v>
      </c>
      <c r="Y31" s="195">
        <f t="shared" si="13"/>
        <v>43</v>
      </c>
      <c r="Z31" s="200">
        <f t="shared" ref="Z31:AA31" si="258">SUM(G31,K31,O31,S31,W31)</f>
        <v>104</v>
      </c>
      <c r="AA31" s="200">
        <f t="shared" si="258"/>
        <v>102</v>
      </c>
      <c r="AB31" s="195">
        <f t="shared" si="15"/>
        <v>206</v>
      </c>
      <c r="AC31" s="299">
        <v>1.0</v>
      </c>
      <c r="AD31" s="297">
        <v>17.0</v>
      </c>
      <c r="AE31" s="298">
        <v>22.0</v>
      </c>
      <c r="AF31" s="195">
        <f t="shared" si="16"/>
        <v>39</v>
      </c>
      <c r="AG31" s="299">
        <v>1.0</v>
      </c>
      <c r="AH31" s="300">
        <v>18.0</v>
      </c>
      <c r="AI31" s="301">
        <v>18.0</v>
      </c>
      <c r="AJ31" s="195">
        <f t="shared" si="17"/>
        <v>36</v>
      </c>
      <c r="AK31" s="299">
        <v>1.0</v>
      </c>
      <c r="AL31" s="297">
        <v>23.0</v>
      </c>
      <c r="AM31" s="298">
        <v>15.0</v>
      </c>
      <c r="AN31" s="195">
        <f t="shared" si="18"/>
        <v>38</v>
      </c>
      <c r="AO31" s="200">
        <f t="shared" ref="AO31:AP31" si="259">SUM(AD31,AH31,AL31)</f>
        <v>58</v>
      </c>
      <c r="AP31" s="201">
        <f t="shared" si="259"/>
        <v>55</v>
      </c>
      <c r="AQ31" s="195">
        <f t="shared" si="20"/>
        <v>113</v>
      </c>
      <c r="AR31" s="222">
        <v>1.0</v>
      </c>
      <c r="AS31" s="223">
        <v>22.0</v>
      </c>
      <c r="AT31" s="224">
        <v>13.0</v>
      </c>
      <c r="AU31" s="195">
        <f t="shared" si="21"/>
        <v>35</v>
      </c>
      <c r="AV31" s="302">
        <v>0.0</v>
      </c>
      <c r="AW31" s="300">
        <v>0.0</v>
      </c>
      <c r="AX31" s="301">
        <v>0.0</v>
      </c>
      <c r="AY31" s="195">
        <f t="shared" si="22"/>
        <v>0</v>
      </c>
      <c r="AZ31" s="202">
        <f t="shared" si="23"/>
        <v>22</v>
      </c>
      <c r="BA31" s="203">
        <f t="shared" si="24"/>
        <v>13</v>
      </c>
      <c r="BB31" s="195">
        <f t="shared" si="25"/>
        <v>35</v>
      </c>
      <c r="BC31" s="302">
        <v>0.0</v>
      </c>
      <c r="BD31" s="301">
        <v>0.0</v>
      </c>
      <c r="BE31" s="302">
        <v>0.0</v>
      </c>
      <c r="BF31" s="301">
        <v>0.0</v>
      </c>
      <c r="BG31" s="302">
        <v>0.0</v>
      </c>
      <c r="BH31" s="301">
        <v>0.0</v>
      </c>
      <c r="BI31" s="204">
        <f t="shared" si="26"/>
        <v>0</v>
      </c>
      <c r="BJ31" s="300">
        <v>0.0</v>
      </c>
      <c r="BK31" s="301">
        <v>0.0</v>
      </c>
      <c r="BL31" s="204">
        <f t="shared" si="27"/>
        <v>0</v>
      </c>
      <c r="BM31" s="302">
        <v>0.0</v>
      </c>
      <c r="BN31" s="301">
        <v>0.0</v>
      </c>
      <c r="BO31" s="302">
        <v>0.0</v>
      </c>
      <c r="BP31" s="301">
        <v>0.0</v>
      </c>
      <c r="BQ31" s="302">
        <v>0.0</v>
      </c>
      <c r="BR31" s="301">
        <v>0.0</v>
      </c>
      <c r="BS31" s="204">
        <f t="shared" si="28"/>
        <v>0</v>
      </c>
      <c r="BT31" s="300">
        <v>0.0</v>
      </c>
      <c r="BU31" s="301">
        <v>0.0</v>
      </c>
      <c r="BV31" s="204">
        <f t="shared" si="29"/>
        <v>0</v>
      </c>
      <c r="BW31" s="200">
        <f t="shared" ref="BW31:BX31" si="260">SUM(BJ31,BT31)</f>
        <v>0</v>
      </c>
      <c r="BX31" s="201">
        <f t="shared" si="260"/>
        <v>0</v>
      </c>
      <c r="BY31" s="195">
        <f t="shared" si="31"/>
        <v>0</v>
      </c>
      <c r="BZ31" s="303">
        <v>47.0</v>
      </c>
      <c r="CA31" s="298">
        <v>43.0</v>
      </c>
      <c r="CB31" s="303">
        <v>21.0</v>
      </c>
      <c r="CC31" s="298">
        <v>26.0</v>
      </c>
      <c r="CD31" s="303">
        <v>69.0</v>
      </c>
      <c r="CE31" s="298">
        <v>67.0</v>
      </c>
      <c r="CF31" s="304">
        <v>0.0</v>
      </c>
      <c r="CG31" s="301">
        <v>0.0</v>
      </c>
      <c r="CH31" s="303">
        <v>43.0</v>
      </c>
      <c r="CI31" s="298">
        <v>33.0</v>
      </c>
      <c r="CJ31" s="303">
        <v>4.0</v>
      </c>
      <c r="CK31" s="298">
        <v>1.0</v>
      </c>
      <c r="CL31" s="304">
        <v>0.0</v>
      </c>
      <c r="CM31" s="301">
        <v>0.0</v>
      </c>
      <c r="CN31" s="207">
        <f t="shared" ref="CN31:CO31" si="261">SUM(BZ31,CB31,CD31,CF31,CH31,CJ31,CL31)</f>
        <v>184</v>
      </c>
      <c r="CO31" s="207">
        <f t="shared" si="261"/>
        <v>170</v>
      </c>
      <c r="CP31" s="206">
        <f t="shared" si="33"/>
        <v>354</v>
      </c>
      <c r="CQ31" s="207">
        <f t="shared" ref="CQ31:CR31" si="262">SUM(Z31,AO31,AZ31,BW31)</f>
        <v>184</v>
      </c>
      <c r="CR31" s="207">
        <f t="shared" si="262"/>
        <v>170</v>
      </c>
      <c r="CS31" s="185">
        <f t="shared" si="35"/>
        <v>354</v>
      </c>
      <c r="CT31" s="305">
        <v>5.0</v>
      </c>
      <c r="CU31" s="306">
        <v>5.0</v>
      </c>
      <c r="CV31" s="210">
        <f t="shared" si="36"/>
        <v>10</v>
      </c>
      <c r="CW31" s="307">
        <v>2.0</v>
      </c>
      <c r="CX31" s="308">
        <v>2.0</v>
      </c>
      <c r="CY31" s="210">
        <f t="shared" si="37"/>
        <v>4</v>
      </c>
      <c r="CZ31" s="305">
        <v>113.0</v>
      </c>
      <c r="DA31" s="209">
        <v>112.0</v>
      </c>
      <c r="DB31" s="210">
        <f t="shared" si="38"/>
        <v>225</v>
      </c>
      <c r="DC31" s="305">
        <v>22.0</v>
      </c>
      <c r="DD31" s="306">
        <v>21.0</v>
      </c>
      <c r="DE31" s="210">
        <f t="shared" si="39"/>
        <v>43</v>
      </c>
      <c r="DF31" s="305">
        <v>42.0</v>
      </c>
      <c r="DG31" s="306">
        <v>30.0</v>
      </c>
      <c r="DH31" s="210">
        <f t="shared" si="40"/>
        <v>72</v>
      </c>
      <c r="DI31" s="305">
        <v>0.0</v>
      </c>
      <c r="DJ31" s="306">
        <v>0.0</v>
      </c>
      <c r="DK31" s="214">
        <f t="shared" si="41"/>
        <v>0</v>
      </c>
      <c r="DL31" s="215">
        <f t="shared" ref="DL31:DM31" si="263">SUM(CT31+CW31+CZ31+DC31+DF31+DI31)</f>
        <v>184</v>
      </c>
      <c r="DM31" s="216">
        <f t="shared" si="263"/>
        <v>170</v>
      </c>
      <c r="DN31" s="217">
        <f t="shared" si="43"/>
        <v>354</v>
      </c>
      <c r="DO31" s="218">
        <f t="shared" ref="DO31:DP31" si="264">SUM(CQ31-DL31)</f>
        <v>0</v>
      </c>
      <c r="DP31" s="218">
        <f t="shared" si="264"/>
        <v>0</v>
      </c>
      <c r="DQ31" s="215">
        <f t="shared" si="45"/>
        <v>354</v>
      </c>
      <c r="DR31" s="219">
        <f t="shared" si="46"/>
        <v>354</v>
      </c>
      <c r="DS31" s="220">
        <f t="shared" si="47"/>
        <v>0</v>
      </c>
      <c r="DT31" s="220">
        <f t="shared" si="48"/>
        <v>0</v>
      </c>
      <c r="DU31" s="217">
        <f t="shared" ref="DU31:DV31" si="265">SUM(CN31-CQ31)</f>
        <v>0</v>
      </c>
      <c r="DV31" s="217">
        <f t="shared" si="265"/>
        <v>0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</row>
    <row r="32" ht="19.5" customHeight="1">
      <c r="A32" s="186">
        <v>30.0</v>
      </c>
      <c r="B32" s="230" t="s">
        <v>87</v>
      </c>
      <c r="C32" s="189">
        <v>2352.0</v>
      </c>
      <c r="D32" s="190" t="s">
        <v>57</v>
      </c>
      <c r="E32" s="191" t="s">
        <v>58</v>
      </c>
      <c r="F32" s="222">
        <v>2.0</v>
      </c>
      <c r="G32" s="223">
        <v>42.0</v>
      </c>
      <c r="H32" s="224">
        <v>37.0</v>
      </c>
      <c r="I32" s="195">
        <f t="shared" si="9"/>
        <v>79</v>
      </c>
      <c r="J32" s="222">
        <v>2.0</v>
      </c>
      <c r="K32" s="309">
        <v>41.0</v>
      </c>
      <c r="L32" s="310">
        <v>27.0</v>
      </c>
      <c r="M32" s="195">
        <f t="shared" si="10"/>
        <v>68</v>
      </c>
      <c r="N32" s="222">
        <v>2.0</v>
      </c>
      <c r="O32" s="309">
        <v>39.0</v>
      </c>
      <c r="P32" s="310">
        <v>41.0</v>
      </c>
      <c r="Q32" s="195">
        <f t="shared" si="11"/>
        <v>80</v>
      </c>
      <c r="R32" s="222">
        <v>2.0</v>
      </c>
      <c r="S32" s="309">
        <v>36.0</v>
      </c>
      <c r="T32" s="310">
        <v>43.0</v>
      </c>
      <c r="U32" s="195">
        <f t="shared" si="12"/>
        <v>79</v>
      </c>
      <c r="V32" s="222">
        <v>2.0</v>
      </c>
      <c r="W32" s="309">
        <v>46.0</v>
      </c>
      <c r="X32" s="310">
        <v>35.0</v>
      </c>
      <c r="Y32" s="195">
        <f t="shared" si="13"/>
        <v>81</v>
      </c>
      <c r="Z32" s="200">
        <f t="shared" ref="Z32:AA32" si="266">SUM(G32,K32,O32,S32,W32)</f>
        <v>204</v>
      </c>
      <c r="AA32" s="200">
        <f t="shared" si="266"/>
        <v>183</v>
      </c>
      <c r="AB32" s="195">
        <f t="shared" si="15"/>
        <v>387</v>
      </c>
      <c r="AC32" s="222">
        <v>2.0</v>
      </c>
      <c r="AD32" s="309">
        <v>45.0</v>
      </c>
      <c r="AE32" s="310">
        <v>34.0</v>
      </c>
      <c r="AF32" s="195">
        <f t="shared" si="16"/>
        <v>79</v>
      </c>
      <c r="AG32" s="222">
        <v>2.0</v>
      </c>
      <c r="AH32" s="309">
        <v>43.0</v>
      </c>
      <c r="AI32" s="310">
        <v>27.0</v>
      </c>
      <c r="AJ32" s="195">
        <f t="shared" si="17"/>
        <v>70</v>
      </c>
      <c r="AK32" s="222">
        <v>2.0</v>
      </c>
      <c r="AL32" s="309">
        <v>35.0</v>
      </c>
      <c r="AM32" s="310">
        <v>35.0</v>
      </c>
      <c r="AN32" s="195">
        <f t="shared" si="18"/>
        <v>70</v>
      </c>
      <c r="AO32" s="200">
        <f t="shared" ref="AO32:AP32" si="267">SUM(AD32,AH32,AL32)</f>
        <v>123</v>
      </c>
      <c r="AP32" s="201">
        <f t="shared" si="267"/>
        <v>96</v>
      </c>
      <c r="AQ32" s="195">
        <f t="shared" si="20"/>
        <v>219</v>
      </c>
      <c r="AR32" s="222">
        <v>2.0</v>
      </c>
      <c r="AS32" s="309">
        <v>44.0</v>
      </c>
      <c r="AT32" s="310">
        <v>25.0</v>
      </c>
      <c r="AU32" s="195">
        <f t="shared" si="21"/>
        <v>69</v>
      </c>
      <c r="AV32" s="222">
        <v>0.0</v>
      </c>
      <c r="AW32" s="223">
        <v>0.0</v>
      </c>
      <c r="AX32" s="224">
        <v>0.0</v>
      </c>
      <c r="AY32" s="195">
        <f t="shared" si="22"/>
        <v>0</v>
      </c>
      <c r="AZ32" s="202">
        <f t="shared" si="23"/>
        <v>44</v>
      </c>
      <c r="BA32" s="203">
        <f t="shared" si="24"/>
        <v>25</v>
      </c>
      <c r="BB32" s="195">
        <f t="shared" si="25"/>
        <v>69</v>
      </c>
      <c r="BC32" s="222">
        <v>0.0</v>
      </c>
      <c r="BD32" s="224">
        <v>0.0</v>
      </c>
      <c r="BE32" s="222">
        <v>0.0</v>
      </c>
      <c r="BF32" s="224">
        <v>0.0</v>
      </c>
      <c r="BG32" s="222">
        <v>0.0</v>
      </c>
      <c r="BH32" s="224">
        <v>0.0</v>
      </c>
      <c r="BI32" s="204">
        <f t="shared" si="26"/>
        <v>0</v>
      </c>
      <c r="BJ32" s="223">
        <v>0.0</v>
      </c>
      <c r="BK32" s="224">
        <v>0.0</v>
      </c>
      <c r="BL32" s="204">
        <f t="shared" si="27"/>
        <v>0</v>
      </c>
      <c r="BM32" s="222">
        <v>0.0</v>
      </c>
      <c r="BN32" s="224">
        <v>0.0</v>
      </c>
      <c r="BO32" s="222">
        <v>0.0</v>
      </c>
      <c r="BP32" s="224">
        <v>0.0</v>
      </c>
      <c r="BQ32" s="222">
        <v>0.0</v>
      </c>
      <c r="BR32" s="224">
        <v>0.0</v>
      </c>
      <c r="BS32" s="204">
        <f t="shared" si="28"/>
        <v>0</v>
      </c>
      <c r="BT32" s="223">
        <v>0.0</v>
      </c>
      <c r="BU32" s="224">
        <v>0.0</v>
      </c>
      <c r="BV32" s="204">
        <f t="shared" si="29"/>
        <v>0</v>
      </c>
      <c r="BW32" s="200">
        <f t="shared" ref="BW32:BX32" si="268">SUM(BJ32,BT32)</f>
        <v>0</v>
      </c>
      <c r="BX32" s="201">
        <f t="shared" si="268"/>
        <v>0</v>
      </c>
      <c r="BY32" s="195">
        <f t="shared" si="31"/>
        <v>0</v>
      </c>
      <c r="BZ32" s="311">
        <v>152.0</v>
      </c>
      <c r="CA32" s="310">
        <v>130.0</v>
      </c>
      <c r="CB32" s="312">
        <v>21.0</v>
      </c>
      <c r="CC32" s="310">
        <v>20.0</v>
      </c>
      <c r="CD32" s="312">
        <v>93.0</v>
      </c>
      <c r="CE32" s="310">
        <v>81.0</v>
      </c>
      <c r="CF32" s="312">
        <v>1.0</v>
      </c>
      <c r="CG32" s="310">
        <v>2.0</v>
      </c>
      <c r="CH32" s="312">
        <v>77.0</v>
      </c>
      <c r="CI32" s="310">
        <v>52.0</v>
      </c>
      <c r="CJ32" s="312">
        <v>22.0</v>
      </c>
      <c r="CK32" s="310">
        <v>16.0</v>
      </c>
      <c r="CL32" s="312">
        <v>5.0</v>
      </c>
      <c r="CM32" s="310">
        <v>3.0</v>
      </c>
      <c r="CN32" s="207">
        <f t="shared" ref="CN32:CO32" si="269">SUM(BZ32,CB32,CD32,CF32,CH32,CJ32,CL32)</f>
        <v>371</v>
      </c>
      <c r="CO32" s="207">
        <f t="shared" si="269"/>
        <v>304</v>
      </c>
      <c r="CP32" s="206">
        <f t="shared" si="33"/>
        <v>675</v>
      </c>
      <c r="CQ32" s="207">
        <f t="shared" ref="CQ32:CR32" si="270">SUM(Z32,AO32,AZ32,BW32)</f>
        <v>371</v>
      </c>
      <c r="CR32" s="207">
        <f t="shared" si="270"/>
        <v>304</v>
      </c>
      <c r="CS32" s="185">
        <f t="shared" si="35"/>
        <v>675</v>
      </c>
      <c r="CT32" s="313">
        <v>6.0</v>
      </c>
      <c r="CU32" s="314">
        <v>4.0</v>
      </c>
      <c r="CV32" s="210">
        <f t="shared" si="36"/>
        <v>10</v>
      </c>
      <c r="CW32" s="313">
        <v>2.0</v>
      </c>
      <c r="CX32" s="314">
        <v>1.0</v>
      </c>
      <c r="CY32" s="210">
        <f t="shared" si="37"/>
        <v>3</v>
      </c>
      <c r="CZ32" s="313">
        <v>166.0</v>
      </c>
      <c r="DA32" s="209">
        <v>145.0</v>
      </c>
      <c r="DB32" s="210">
        <f t="shared" si="38"/>
        <v>311</v>
      </c>
      <c r="DC32" s="313">
        <v>6.0</v>
      </c>
      <c r="DD32" s="314">
        <v>4.0</v>
      </c>
      <c r="DE32" s="210">
        <f t="shared" si="39"/>
        <v>10</v>
      </c>
      <c r="DF32" s="313">
        <v>191.0</v>
      </c>
      <c r="DG32" s="314">
        <v>150.0</v>
      </c>
      <c r="DH32" s="210">
        <f t="shared" si="40"/>
        <v>341</v>
      </c>
      <c r="DI32" s="228">
        <v>0.0</v>
      </c>
      <c r="DJ32" s="229">
        <v>0.0</v>
      </c>
      <c r="DK32" s="214">
        <f t="shared" si="41"/>
        <v>0</v>
      </c>
      <c r="DL32" s="215">
        <f t="shared" ref="DL32:DM32" si="271">SUM(CT32+CW32+CZ32+DC32+DF32+DI32)</f>
        <v>371</v>
      </c>
      <c r="DM32" s="216">
        <f t="shared" si="271"/>
        <v>304</v>
      </c>
      <c r="DN32" s="217">
        <f t="shared" si="43"/>
        <v>675</v>
      </c>
      <c r="DO32" s="218">
        <f t="shared" ref="DO32:DP32" si="272">SUM(CQ32-DL32)</f>
        <v>0</v>
      </c>
      <c r="DP32" s="218">
        <f t="shared" si="272"/>
        <v>0</v>
      </c>
      <c r="DQ32" s="215">
        <f t="shared" si="45"/>
        <v>675</v>
      </c>
      <c r="DR32" s="219">
        <f t="shared" si="46"/>
        <v>675</v>
      </c>
      <c r="DS32" s="220">
        <f t="shared" si="47"/>
        <v>0</v>
      </c>
      <c r="DT32" s="220">
        <f t="shared" si="48"/>
        <v>0</v>
      </c>
      <c r="DU32" s="217">
        <f t="shared" ref="DU32:DV32" si="273">SUM(CN32-CQ32)</f>
        <v>0</v>
      </c>
      <c r="DV32" s="217">
        <f t="shared" si="273"/>
        <v>0</v>
      </c>
      <c r="DW32" s="159" t="s">
        <v>88</v>
      </c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</row>
    <row r="33" ht="19.5" customHeight="1">
      <c r="A33" s="186">
        <v>31.0</v>
      </c>
      <c r="B33" s="230" t="s">
        <v>89</v>
      </c>
      <c r="C33" s="189">
        <v>2357.0</v>
      </c>
      <c r="D33" s="190" t="s">
        <v>57</v>
      </c>
      <c r="E33" s="191" t="s">
        <v>58</v>
      </c>
      <c r="F33" s="231">
        <v>1.0</v>
      </c>
      <c r="G33" s="258">
        <v>23.0</v>
      </c>
      <c r="H33" s="259">
        <v>19.0</v>
      </c>
      <c r="I33" s="195">
        <f t="shared" si="9"/>
        <v>42</v>
      </c>
      <c r="J33" s="260">
        <v>1.0</v>
      </c>
      <c r="K33" s="258">
        <v>31.0</v>
      </c>
      <c r="L33" s="259">
        <v>23.0</v>
      </c>
      <c r="M33" s="195">
        <f t="shared" si="10"/>
        <v>54</v>
      </c>
      <c r="N33" s="260">
        <v>1.0</v>
      </c>
      <c r="O33" s="258">
        <v>32.0</v>
      </c>
      <c r="P33" s="259">
        <v>26.0</v>
      </c>
      <c r="Q33" s="195">
        <f t="shared" si="11"/>
        <v>58</v>
      </c>
      <c r="R33" s="260">
        <v>1.0</v>
      </c>
      <c r="S33" s="258">
        <v>33.0</v>
      </c>
      <c r="T33" s="259">
        <v>24.0</v>
      </c>
      <c r="U33" s="195">
        <f t="shared" si="12"/>
        <v>57</v>
      </c>
      <c r="V33" s="260">
        <v>1.0</v>
      </c>
      <c r="W33" s="258">
        <v>32.0</v>
      </c>
      <c r="X33" s="259">
        <v>31.0</v>
      </c>
      <c r="Y33" s="195">
        <f t="shared" si="13"/>
        <v>63</v>
      </c>
      <c r="Z33" s="200">
        <f t="shared" ref="Z33:AA33" si="274">SUM(G33,K33,O33,S33,W33)</f>
        <v>151</v>
      </c>
      <c r="AA33" s="200">
        <f t="shared" si="274"/>
        <v>123</v>
      </c>
      <c r="AB33" s="195">
        <f t="shared" si="15"/>
        <v>274</v>
      </c>
      <c r="AC33" s="260">
        <v>1.0</v>
      </c>
      <c r="AD33" s="258">
        <v>33.0</v>
      </c>
      <c r="AE33" s="259">
        <v>21.0</v>
      </c>
      <c r="AF33" s="195">
        <f t="shared" si="16"/>
        <v>54</v>
      </c>
      <c r="AG33" s="260">
        <v>1.0</v>
      </c>
      <c r="AH33" s="258">
        <v>20.0</v>
      </c>
      <c r="AI33" s="259">
        <v>28.0</v>
      </c>
      <c r="AJ33" s="195">
        <f t="shared" si="17"/>
        <v>48</v>
      </c>
      <c r="AK33" s="260">
        <v>1.0</v>
      </c>
      <c r="AL33" s="258">
        <v>23.0</v>
      </c>
      <c r="AM33" s="259">
        <v>26.0</v>
      </c>
      <c r="AN33" s="195">
        <f t="shared" si="18"/>
        <v>49</v>
      </c>
      <c r="AO33" s="200">
        <f t="shared" ref="AO33:AP33" si="275">SUM(AD33,AH33,AL33)</f>
        <v>76</v>
      </c>
      <c r="AP33" s="201">
        <f t="shared" si="275"/>
        <v>75</v>
      </c>
      <c r="AQ33" s="195">
        <f t="shared" si="20"/>
        <v>151</v>
      </c>
      <c r="AR33" s="260">
        <v>1.0</v>
      </c>
      <c r="AS33" s="258">
        <v>20.0</v>
      </c>
      <c r="AT33" s="284">
        <v>26.0</v>
      </c>
      <c r="AU33" s="195">
        <f t="shared" si="21"/>
        <v>46</v>
      </c>
      <c r="AV33" s="260">
        <v>0.0</v>
      </c>
      <c r="AW33" s="258">
        <v>0.0</v>
      </c>
      <c r="AX33" s="259">
        <v>0.0</v>
      </c>
      <c r="AY33" s="195">
        <f t="shared" si="22"/>
        <v>0</v>
      </c>
      <c r="AZ33" s="202">
        <f t="shared" si="23"/>
        <v>20</v>
      </c>
      <c r="BA33" s="203">
        <f t="shared" si="24"/>
        <v>26</v>
      </c>
      <c r="BB33" s="195">
        <f t="shared" si="25"/>
        <v>46</v>
      </c>
      <c r="BC33" s="260">
        <v>0.0</v>
      </c>
      <c r="BD33" s="259">
        <v>0.0</v>
      </c>
      <c r="BE33" s="260">
        <v>0.0</v>
      </c>
      <c r="BF33" s="259">
        <v>0.0</v>
      </c>
      <c r="BG33" s="260">
        <v>0.0</v>
      </c>
      <c r="BH33" s="259">
        <v>0.0</v>
      </c>
      <c r="BI33" s="204">
        <f t="shared" si="26"/>
        <v>0</v>
      </c>
      <c r="BJ33" s="258">
        <v>0.0</v>
      </c>
      <c r="BK33" s="259">
        <v>0.0</v>
      </c>
      <c r="BL33" s="204">
        <f t="shared" si="27"/>
        <v>0</v>
      </c>
      <c r="BM33" s="260">
        <v>0.0</v>
      </c>
      <c r="BN33" s="259">
        <v>0.0</v>
      </c>
      <c r="BO33" s="260">
        <v>0.0</v>
      </c>
      <c r="BP33" s="259">
        <v>0.0</v>
      </c>
      <c r="BQ33" s="260">
        <v>0.0</v>
      </c>
      <c r="BR33" s="259">
        <v>0.0</v>
      </c>
      <c r="BS33" s="204">
        <f t="shared" si="28"/>
        <v>0</v>
      </c>
      <c r="BT33" s="258">
        <v>0.0</v>
      </c>
      <c r="BU33" s="259">
        <v>0.0</v>
      </c>
      <c r="BV33" s="204">
        <f t="shared" si="29"/>
        <v>0</v>
      </c>
      <c r="BW33" s="200">
        <f t="shared" ref="BW33:BX33" si="276">SUM(BJ33,BT33)</f>
        <v>0</v>
      </c>
      <c r="BX33" s="201">
        <f t="shared" si="276"/>
        <v>0</v>
      </c>
      <c r="BY33" s="195">
        <f t="shared" si="31"/>
        <v>0</v>
      </c>
      <c r="BZ33" s="287">
        <v>55.0</v>
      </c>
      <c r="CA33" s="259">
        <v>60.0</v>
      </c>
      <c r="CB33" s="287">
        <v>51.0</v>
      </c>
      <c r="CC33" s="259">
        <v>52.0</v>
      </c>
      <c r="CD33" s="287">
        <v>39.0</v>
      </c>
      <c r="CE33" s="259">
        <v>27.0</v>
      </c>
      <c r="CF33" s="287">
        <v>1.0</v>
      </c>
      <c r="CG33" s="259">
        <v>0.0</v>
      </c>
      <c r="CH33" s="287">
        <v>99.0</v>
      </c>
      <c r="CI33" s="259">
        <v>83.0</v>
      </c>
      <c r="CJ33" s="287">
        <v>1.0</v>
      </c>
      <c r="CK33" s="259">
        <v>1.0</v>
      </c>
      <c r="CL33" s="287">
        <v>1.0</v>
      </c>
      <c r="CM33" s="259">
        <v>1.0</v>
      </c>
      <c r="CN33" s="207">
        <f t="shared" ref="CN33:CO33" si="277">SUM(BZ33,CB33,CD33,CF33,CH33,CJ33,CL33)</f>
        <v>247</v>
      </c>
      <c r="CO33" s="207">
        <f t="shared" si="277"/>
        <v>224</v>
      </c>
      <c r="CP33" s="206">
        <f t="shared" si="33"/>
        <v>471</v>
      </c>
      <c r="CQ33" s="207">
        <f t="shared" ref="CQ33:CR33" si="278">SUM(Z33,AO33,AZ33,BW33)</f>
        <v>247</v>
      </c>
      <c r="CR33" s="207">
        <f t="shared" si="278"/>
        <v>224</v>
      </c>
      <c r="CS33" s="185">
        <f t="shared" si="35"/>
        <v>471</v>
      </c>
      <c r="CT33" s="283">
        <v>76.0</v>
      </c>
      <c r="CU33" s="284">
        <v>55.0</v>
      </c>
      <c r="CV33" s="210">
        <f t="shared" si="36"/>
        <v>131</v>
      </c>
      <c r="CW33" s="283">
        <v>10.0</v>
      </c>
      <c r="CX33" s="284">
        <v>10.0</v>
      </c>
      <c r="CY33" s="210">
        <f t="shared" si="37"/>
        <v>20</v>
      </c>
      <c r="CZ33" s="283">
        <v>140.0</v>
      </c>
      <c r="DA33" s="209">
        <v>135.0</v>
      </c>
      <c r="DB33" s="210">
        <f t="shared" si="38"/>
        <v>275</v>
      </c>
      <c r="DC33" s="283">
        <v>2.0</v>
      </c>
      <c r="DD33" s="284">
        <v>5.0</v>
      </c>
      <c r="DE33" s="210">
        <f t="shared" si="39"/>
        <v>7</v>
      </c>
      <c r="DF33" s="283">
        <v>19.0</v>
      </c>
      <c r="DG33" s="284">
        <v>19.0</v>
      </c>
      <c r="DH33" s="210">
        <f t="shared" si="40"/>
        <v>38</v>
      </c>
      <c r="DI33" s="283">
        <v>0.0</v>
      </c>
      <c r="DJ33" s="284">
        <v>0.0</v>
      </c>
      <c r="DK33" s="214">
        <f t="shared" si="41"/>
        <v>0</v>
      </c>
      <c r="DL33" s="215">
        <f t="shared" ref="DL33:DM33" si="279">SUM(CT33+CW33+CZ33+DC33+DF33+DI33)</f>
        <v>247</v>
      </c>
      <c r="DM33" s="216">
        <f t="shared" si="279"/>
        <v>224</v>
      </c>
      <c r="DN33" s="217">
        <f t="shared" si="43"/>
        <v>471</v>
      </c>
      <c r="DO33" s="218">
        <f t="shared" ref="DO33:DP33" si="280">SUM(CQ33-DL33)</f>
        <v>0</v>
      </c>
      <c r="DP33" s="218">
        <f t="shared" si="280"/>
        <v>0</v>
      </c>
      <c r="DQ33" s="215">
        <f t="shared" si="45"/>
        <v>471</v>
      </c>
      <c r="DR33" s="219">
        <f t="shared" si="46"/>
        <v>471</v>
      </c>
      <c r="DS33" s="220">
        <f t="shared" si="47"/>
        <v>0</v>
      </c>
      <c r="DT33" s="220">
        <f t="shared" si="48"/>
        <v>0</v>
      </c>
      <c r="DU33" s="217">
        <f t="shared" ref="DU33:DV33" si="281">SUM(CN33-CQ33)</f>
        <v>0</v>
      </c>
      <c r="DV33" s="217">
        <f t="shared" si="281"/>
        <v>0</v>
      </c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</row>
    <row r="34" ht="19.5" customHeight="1">
      <c r="A34" s="186">
        <v>32.0</v>
      </c>
      <c r="B34" s="230" t="s">
        <v>90</v>
      </c>
      <c r="C34" s="189">
        <v>2369.0</v>
      </c>
      <c r="D34" s="190" t="s">
        <v>57</v>
      </c>
      <c r="E34" s="191" t="s">
        <v>58</v>
      </c>
      <c r="F34" s="222">
        <v>1.0</v>
      </c>
      <c r="G34" s="223">
        <v>20.0</v>
      </c>
      <c r="H34" s="224">
        <v>23.0</v>
      </c>
      <c r="I34" s="195">
        <f t="shared" si="9"/>
        <v>43</v>
      </c>
      <c r="J34" s="222">
        <v>1.0</v>
      </c>
      <c r="K34" s="223">
        <v>20.0</v>
      </c>
      <c r="L34" s="224">
        <v>28.0</v>
      </c>
      <c r="M34" s="195">
        <f t="shared" si="10"/>
        <v>48</v>
      </c>
      <c r="N34" s="222">
        <v>1.0</v>
      </c>
      <c r="O34" s="223">
        <v>29.0</v>
      </c>
      <c r="P34" s="224">
        <v>20.0</v>
      </c>
      <c r="Q34" s="195">
        <f t="shared" si="11"/>
        <v>49</v>
      </c>
      <c r="R34" s="222">
        <v>1.0</v>
      </c>
      <c r="S34" s="223">
        <v>21.0</v>
      </c>
      <c r="T34" s="224">
        <v>27.0</v>
      </c>
      <c r="U34" s="195">
        <f t="shared" si="12"/>
        <v>48</v>
      </c>
      <c r="V34" s="222">
        <v>1.0</v>
      </c>
      <c r="W34" s="223">
        <v>34.0</v>
      </c>
      <c r="X34" s="224">
        <v>23.0</v>
      </c>
      <c r="Y34" s="195">
        <f t="shared" si="13"/>
        <v>57</v>
      </c>
      <c r="Z34" s="200">
        <f t="shared" ref="Z34:AA34" si="282">SUM(G34,K34,O34,S34,W34)</f>
        <v>124</v>
      </c>
      <c r="AA34" s="200">
        <f t="shared" si="282"/>
        <v>121</v>
      </c>
      <c r="AB34" s="195">
        <f t="shared" si="15"/>
        <v>245</v>
      </c>
      <c r="AC34" s="222">
        <v>1.0</v>
      </c>
      <c r="AD34" s="223">
        <v>30.0</v>
      </c>
      <c r="AE34" s="224">
        <v>21.0</v>
      </c>
      <c r="AF34" s="195">
        <f t="shared" si="16"/>
        <v>51</v>
      </c>
      <c r="AG34" s="222">
        <v>1.0</v>
      </c>
      <c r="AH34" s="223">
        <v>31.0</v>
      </c>
      <c r="AI34" s="224">
        <v>21.0</v>
      </c>
      <c r="AJ34" s="195">
        <f t="shared" si="17"/>
        <v>52</v>
      </c>
      <c r="AK34" s="222">
        <v>1.0</v>
      </c>
      <c r="AL34" s="223">
        <v>24.0</v>
      </c>
      <c r="AM34" s="224">
        <v>23.0</v>
      </c>
      <c r="AN34" s="195">
        <f t="shared" si="18"/>
        <v>47</v>
      </c>
      <c r="AO34" s="200">
        <f t="shared" ref="AO34:AP34" si="283">SUM(AD34,AH34,AL34)</f>
        <v>85</v>
      </c>
      <c r="AP34" s="201">
        <f t="shared" si="283"/>
        <v>65</v>
      </c>
      <c r="AQ34" s="195">
        <f t="shared" si="20"/>
        <v>150</v>
      </c>
      <c r="AR34" s="222">
        <v>1.0</v>
      </c>
      <c r="AS34" s="223">
        <v>21.0</v>
      </c>
      <c r="AT34" s="224">
        <v>18.0</v>
      </c>
      <c r="AU34" s="195">
        <f t="shared" si="21"/>
        <v>39</v>
      </c>
      <c r="AV34" s="222">
        <v>0.0</v>
      </c>
      <c r="AW34" s="223">
        <v>0.0</v>
      </c>
      <c r="AX34" s="224">
        <v>0.0</v>
      </c>
      <c r="AY34" s="195">
        <f t="shared" si="22"/>
        <v>0</v>
      </c>
      <c r="AZ34" s="202">
        <f t="shared" si="23"/>
        <v>21</v>
      </c>
      <c r="BA34" s="203">
        <f t="shared" si="24"/>
        <v>18</v>
      </c>
      <c r="BB34" s="195">
        <f t="shared" si="25"/>
        <v>39</v>
      </c>
      <c r="BC34" s="222">
        <v>0.0</v>
      </c>
      <c r="BD34" s="224">
        <v>0.0</v>
      </c>
      <c r="BE34" s="222">
        <v>0.0</v>
      </c>
      <c r="BF34" s="224">
        <v>0.0</v>
      </c>
      <c r="BG34" s="222">
        <v>0.0</v>
      </c>
      <c r="BH34" s="224">
        <v>0.0</v>
      </c>
      <c r="BI34" s="204">
        <f t="shared" si="26"/>
        <v>0</v>
      </c>
      <c r="BJ34" s="223">
        <v>0.0</v>
      </c>
      <c r="BK34" s="224">
        <v>0.0</v>
      </c>
      <c r="BL34" s="204">
        <f t="shared" si="27"/>
        <v>0</v>
      </c>
      <c r="BM34" s="222">
        <v>0.0</v>
      </c>
      <c r="BN34" s="224">
        <v>0.0</v>
      </c>
      <c r="BO34" s="222">
        <v>0.0</v>
      </c>
      <c r="BP34" s="224">
        <v>0.0</v>
      </c>
      <c r="BQ34" s="222">
        <v>0.0</v>
      </c>
      <c r="BR34" s="224">
        <v>0.0</v>
      </c>
      <c r="BS34" s="204">
        <f t="shared" si="28"/>
        <v>0</v>
      </c>
      <c r="BT34" s="223">
        <v>0.0</v>
      </c>
      <c r="BU34" s="224">
        <v>0.0</v>
      </c>
      <c r="BV34" s="204">
        <f t="shared" si="29"/>
        <v>0</v>
      </c>
      <c r="BW34" s="200">
        <f t="shared" ref="BW34:BX34" si="284">SUM(BJ34,BT34)</f>
        <v>0</v>
      </c>
      <c r="BX34" s="201">
        <f t="shared" si="284"/>
        <v>0</v>
      </c>
      <c r="BY34" s="195">
        <f t="shared" si="31"/>
        <v>0</v>
      </c>
      <c r="BZ34" s="227">
        <v>68.0</v>
      </c>
      <c r="CA34" s="224">
        <v>71.0</v>
      </c>
      <c r="CB34" s="227">
        <v>42.0</v>
      </c>
      <c r="CC34" s="224">
        <v>28.0</v>
      </c>
      <c r="CD34" s="227">
        <v>30.0</v>
      </c>
      <c r="CE34" s="224">
        <v>27.0</v>
      </c>
      <c r="CF34" s="227">
        <v>0.0</v>
      </c>
      <c r="CG34" s="224">
        <v>0.0</v>
      </c>
      <c r="CH34" s="227">
        <v>84.0</v>
      </c>
      <c r="CI34" s="224">
        <v>74.0</v>
      </c>
      <c r="CJ34" s="227">
        <v>6.0</v>
      </c>
      <c r="CK34" s="224">
        <v>4.0</v>
      </c>
      <c r="CL34" s="227">
        <v>0.0</v>
      </c>
      <c r="CM34" s="224">
        <v>0.0</v>
      </c>
      <c r="CN34" s="207">
        <f t="shared" ref="CN34:CO34" si="285">SUM(BZ34,CB34,CD34,CF34,CH34,CJ34,CL34)</f>
        <v>230</v>
      </c>
      <c r="CO34" s="207">
        <f t="shared" si="285"/>
        <v>204</v>
      </c>
      <c r="CP34" s="206">
        <f t="shared" si="33"/>
        <v>434</v>
      </c>
      <c r="CQ34" s="207">
        <f t="shared" ref="CQ34:CR34" si="286">SUM(Z34,AO34,AZ34,BW34)</f>
        <v>230</v>
      </c>
      <c r="CR34" s="207">
        <f t="shared" si="286"/>
        <v>204</v>
      </c>
      <c r="CS34" s="185">
        <f t="shared" si="35"/>
        <v>434</v>
      </c>
      <c r="CT34" s="228">
        <v>10.0</v>
      </c>
      <c r="CU34" s="229">
        <v>10.0</v>
      </c>
      <c r="CV34" s="210">
        <f t="shared" si="36"/>
        <v>20</v>
      </c>
      <c r="CW34" s="228">
        <v>5.0</v>
      </c>
      <c r="CX34" s="229">
        <v>5.0</v>
      </c>
      <c r="CY34" s="210">
        <f t="shared" si="37"/>
        <v>10</v>
      </c>
      <c r="CZ34" s="228">
        <v>143.0</v>
      </c>
      <c r="DA34" s="209">
        <v>136.0</v>
      </c>
      <c r="DB34" s="210">
        <f t="shared" si="38"/>
        <v>279</v>
      </c>
      <c r="DC34" s="228">
        <v>42.0</v>
      </c>
      <c r="DD34" s="229">
        <v>28.0</v>
      </c>
      <c r="DE34" s="210">
        <f t="shared" si="39"/>
        <v>70</v>
      </c>
      <c r="DF34" s="228">
        <v>30.0</v>
      </c>
      <c r="DG34" s="229">
        <v>25.0</v>
      </c>
      <c r="DH34" s="210">
        <f t="shared" si="40"/>
        <v>55</v>
      </c>
      <c r="DI34" s="228">
        <v>0.0</v>
      </c>
      <c r="DJ34" s="229">
        <v>0.0</v>
      </c>
      <c r="DK34" s="214">
        <f t="shared" si="41"/>
        <v>0</v>
      </c>
      <c r="DL34" s="215">
        <f t="shared" ref="DL34:DM34" si="287">SUM(CT34+CW34+CZ34+DC34+DF34+DI34)</f>
        <v>230</v>
      </c>
      <c r="DM34" s="216">
        <f t="shared" si="287"/>
        <v>204</v>
      </c>
      <c r="DN34" s="217">
        <f t="shared" si="43"/>
        <v>434</v>
      </c>
      <c r="DO34" s="218">
        <f t="shared" ref="DO34:DP34" si="288">SUM(CQ34-DL34)</f>
        <v>0</v>
      </c>
      <c r="DP34" s="218">
        <f t="shared" si="288"/>
        <v>0</v>
      </c>
      <c r="DQ34" s="215">
        <f t="shared" si="45"/>
        <v>434</v>
      </c>
      <c r="DR34" s="219">
        <f t="shared" si="46"/>
        <v>434</v>
      </c>
      <c r="DS34" s="220">
        <f t="shared" si="47"/>
        <v>0</v>
      </c>
      <c r="DT34" s="220">
        <f t="shared" si="48"/>
        <v>0</v>
      </c>
      <c r="DU34" s="217">
        <f t="shared" ref="DU34:DV34" si="289">SUM(CN34-CQ34)</f>
        <v>0</v>
      </c>
      <c r="DV34" s="217">
        <f t="shared" si="289"/>
        <v>0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</row>
    <row r="35" ht="19.5" customHeight="1">
      <c r="A35" s="186">
        <v>33.0</v>
      </c>
      <c r="B35" s="230" t="s">
        <v>91</v>
      </c>
      <c r="C35" s="189">
        <v>2364.0</v>
      </c>
      <c r="D35" s="190" t="s">
        <v>57</v>
      </c>
      <c r="E35" s="191" t="s">
        <v>58</v>
      </c>
      <c r="F35" s="222">
        <v>1.0</v>
      </c>
      <c r="G35" s="223">
        <v>16.0</v>
      </c>
      <c r="H35" s="224">
        <v>26.0</v>
      </c>
      <c r="I35" s="195">
        <f t="shared" si="9"/>
        <v>42</v>
      </c>
      <c r="J35" s="222">
        <v>1.0</v>
      </c>
      <c r="K35" s="223">
        <v>23.0</v>
      </c>
      <c r="L35" s="224">
        <v>27.0</v>
      </c>
      <c r="M35" s="195">
        <f t="shared" si="10"/>
        <v>50</v>
      </c>
      <c r="N35" s="222">
        <v>1.0</v>
      </c>
      <c r="O35" s="223">
        <v>30.0</v>
      </c>
      <c r="P35" s="224">
        <v>19.0</v>
      </c>
      <c r="Q35" s="195">
        <f t="shared" si="11"/>
        <v>49</v>
      </c>
      <c r="R35" s="222">
        <v>1.0</v>
      </c>
      <c r="S35" s="223">
        <v>25.0</v>
      </c>
      <c r="T35" s="224">
        <v>18.0</v>
      </c>
      <c r="U35" s="195">
        <f t="shared" si="12"/>
        <v>43</v>
      </c>
      <c r="V35" s="222">
        <v>1.0</v>
      </c>
      <c r="W35" s="223">
        <v>30.0</v>
      </c>
      <c r="X35" s="224">
        <v>20.0</v>
      </c>
      <c r="Y35" s="195">
        <f t="shared" si="13"/>
        <v>50</v>
      </c>
      <c r="Z35" s="200">
        <f t="shared" ref="Z35:AA35" si="290">SUM(G35,K35,O35,S35,W35)</f>
        <v>124</v>
      </c>
      <c r="AA35" s="200">
        <f t="shared" si="290"/>
        <v>110</v>
      </c>
      <c r="AB35" s="195">
        <f t="shared" si="15"/>
        <v>234</v>
      </c>
      <c r="AC35" s="222">
        <v>1.0</v>
      </c>
      <c r="AD35" s="223">
        <v>27.0</v>
      </c>
      <c r="AE35" s="224">
        <v>18.0</v>
      </c>
      <c r="AF35" s="195">
        <f t="shared" si="16"/>
        <v>45</v>
      </c>
      <c r="AG35" s="222">
        <v>1.0</v>
      </c>
      <c r="AH35" s="223">
        <v>18.0</v>
      </c>
      <c r="AI35" s="224">
        <v>23.0</v>
      </c>
      <c r="AJ35" s="195">
        <f t="shared" si="17"/>
        <v>41</v>
      </c>
      <c r="AK35" s="222">
        <v>1.0</v>
      </c>
      <c r="AL35" s="223">
        <v>19.0</v>
      </c>
      <c r="AM35" s="224">
        <v>25.0</v>
      </c>
      <c r="AN35" s="195">
        <f t="shared" si="18"/>
        <v>44</v>
      </c>
      <c r="AO35" s="200">
        <f t="shared" ref="AO35:AP35" si="291">SUM(AD35,AH35,AL35)</f>
        <v>64</v>
      </c>
      <c r="AP35" s="201">
        <f t="shared" si="291"/>
        <v>66</v>
      </c>
      <c r="AQ35" s="195">
        <f t="shared" si="20"/>
        <v>130</v>
      </c>
      <c r="AR35" s="222">
        <v>1.0</v>
      </c>
      <c r="AS35" s="223">
        <v>25.0</v>
      </c>
      <c r="AT35" s="224">
        <v>19.0</v>
      </c>
      <c r="AU35" s="195">
        <f t="shared" si="21"/>
        <v>44</v>
      </c>
      <c r="AV35" s="222">
        <v>0.0</v>
      </c>
      <c r="AW35" s="223">
        <v>0.0</v>
      </c>
      <c r="AX35" s="224">
        <v>0.0</v>
      </c>
      <c r="AY35" s="195">
        <f t="shared" si="22"/>
        <v>0</v>
      </c>
      <c r="AZ35" s="202">
        <f t="shared" si="23"/>
        <v>25</v>
      </c>
      <c r="BA35" s="203">
        <f t="shared" si="24"/>
        <v>19</v>
      </c>
      <c r="BB35" s="195">
        <f t="shared" si="25"/>
        <v>44</v>
      </c>
      <c r="BC35" s="222">
        <v>0.0</v>
      </c>
      <c r="BD35" s="224">
        <v>0.0</v>
      </c>
      <c r="BE35" s="222">
        <v>0.0</v>
      </c>
      <c r="BF35" s="224">
        <v>0.0</v>
      </c>
      <c r="BG35" s="222">
        <v>0.0</v>
      </c>
      <c r="BH35" s="224">
        <v>0.0</v>
      </c>
      <c r="BI35" s="204">
        <f t="shared" si="26"/>
        <v>0</v>
      </c>
      <c r="BJ35" s="223">
        <v>0.0</v>
      </c>
      <c r="BK35" s="224">
        <v>0.0</v>
      </c>
      <c r="BL35" s="204">
        <f t="shared" si="27"/>
        <v>0</v>
      </c>
      <c r="BM35" s="222">
        <v>0.0</v>
      </c>
      <c r="BN35" s="224">
        <v>0.0</v>
      </c>
      <c r="BO35" s="222">
        <v>0.0</v>
      </c>
      <c r="BP35" s="224">
        <v>0.0</v>
      </c>
      <c r="BQ35" s="222">
        <v>0.0</v>
      </c>
      <c r="BR35" s="224">
        <v>0.0</v>
      </c>
      <c r="BS35" s="204">
        <f t="shared" si="28"/>
        <v>0</v>
      </c>
      <c r="BT35" s="223">
        <v>0.0</v>
      </c>
      <c r="BU35" s="224">
        <v>0.0</v>
      </c>
      <c r="BV35" s="204">
        <f t="shared" si="29"/>
        <v>0</v>
      </c>
      <c r="BW35" s="200">
        <f t="shared" ref="BW35:BX35" si="292">SUM(BJ35,BT35)</f>
        <v>0</v>
      </c>
      <c r="BX35" s="201">
        <f t="shared" si="292"/>
        <v>0</v>
      </c>
      <c r="BY35" s="195">
        <f t="shared" si="31"/>
        <v>0</v>
      </c>
      <c r="BZ35" s="227">
        <v>15.0</v>
      </c>
      <c r="CA35" s="224">
        <v>13.0</v>
      </c>
      <c r="CB35" s="227">
        <v>30.0</v>
      </c>
      <c r="CC35" s="224">
        <v>30.0</v>
      </c>
      <c r="CD35" s="227">
        <v>30.0</v>
      </c>
      <c r="CE35" s="224">
        <v>22.0</v>
      </c>
      <c r="CF35" s="227">
        <v>0.0</v>
      </c>
      <c r="CG35" s="224">
        <v>0.0</v>
      </c>
      <c r="CH35" s="227">
        <v>138.0</v>
      </c>
      <c r="CI35" s="224">
        <v>130.0</v>
      </c>
      <c r="CJ35" s="227">
        <v>0.0</v>
      </c>
      <c r="CK35" s="224">
        <v>0.0</v>
      </c>
      <c r="CL35" s="227">
        <v>0.0</v>
      </c>
      <c r="CM35" s="224">
        <v>0.0</v>
      </c>
      <c r="CN35" s="207">
        <f t="shared" ref="CN35:CO35" si="293">SUM(BZ35,CB35,CD35,CF35,CH35,CJ35,CL35)</f>
        <v>213</v>
      </c>
      <c r="CO35" s="207">
        <f t="shared" si="293"/>
        <v>195</v>
      </c>
      <c r="CP35" s="206">
        <f t="shared" si="33"/>
        <v>408</v>
      </c>
      <c r="CQ35" s="207">
        <f t="shared" ref="CQ35:CR35" si="294">SUM(Z35,AO35,AZ35,BW35)</f>
        <v>213</v>
      </c>
      <c r="CR35" s="207">
        <f t="shared" si="294"/>
        <v>195</v>
      </c>
      <c r="CS35" s="185">
        <f t="shared" si="35"/>
        <v>408</v>
      </c>
      <c r="CT35" s="228">
        <v>15.0</v>
      </c>
      <c r="CU35" s="229">
        <v>12.0</v>
      </c>
      <c r="CV35" s="210">
        <f t="shared" si="36"/>
        <v>27</v>
      </c>
      <c r="CW35" s="228">
        <v>8.0</v>
      </c>
      <c r="CX35" s="229">
        <v>7.0</v>
      </c>
      <c r="CY35" s="210">
        <f t="shared" si="37"/>
        <v>15</v>
      </c>
      <c r="CZ35" s="228">
        <v>122.0</v>
      </c>
      <c r="DA35" s="209">
        <v>103.0</v>
      </c>
      <c r="DB35" s="210">
        <f t="shared" si="38"/>
        <v>225</v>
      </c>
      <c r="DC35" s="228">
        <v>55.0</v>
      </c>
      <c r="DD35" s="229">
        <v>53.0</v>
      </c>
      <c r="DE35" s="210">
        <f t="shared" si="39"/>
        <v>108</v>
      </c>
      <c r="DF35" s="228">
        <v>13.0</v>
      </c>
      <c r="DG35" s="229">
        <v>20.0</v>
      </c>
      <c r="DH35" s="210">
        <f t="shared" si="40"/>
        <v>33</v>
      </c>
      <c r="DI35" s="228">
        <v>0.0</v>
      </c>
      <c r="DJ35" s="229">
        <v>0.0</v>
      </c>
      <c r="DK35" s="214">
        <f t="shared" si="41"/>
        <v>0</v>
      </c>
      <c r="DL35" s="215">
        <f t="shared" ref="DL35:DM35" si="295">SUM(CT35+CW35+CZ35+DC35+DF35+DI35)</f>
        <v>213</v>
      </c>
      <c r="DM35" s="216">
        <f t="shared" si="295"/>
        <v>195</v>
      </c>
      <c r="DN35" s="217">
        <f t="shared" si="43"/>
        <v>408</v>
      </c>
      <c r="DO35" s="218">
        <f t="shared" ref="DO35:DP35" si="296">SUM(CQ35-DL35)</f>
        <v>0</v>
      </c>
      <c r="DP35" s="218">
        <f t="shared" si="296"/>
        <v>0</v>
      </c>
      <c r="DQ35" s="215">
        <f t="shared" si="45"/>
        <v>408</v>
      </c>
      <c r="DR35" s="219">
        <f t="shared" si="46"/>
        <v>408</v>
      </c>
      <c r="DS35" s="220">
        <f t="shared" si="47"/>
        <v>0</v>
      </c>
      <c r="DT35" s="220">
        <f t="shared" si="48"/>
        <v>0</v>
      </c>
      <c r="DU35" s="217">
        <f t="shared" ref="DU35:DV35" si="297">SUM(CN35-CQ35)</f>
        <v>0</v>
      </c>
      <c r="DV35" s="217">
        <f t="shared" si="297"/>
        <v>0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</row>
    <row r="36" ht="19.5" customHeight="1">
      <c r="A36" s="186">
        <v>34.0</v>
      </c>
      <c r="B36" s="230" t="s">
        <v>92</v>
      </c>
      <c r="C36" s="189">
        <v>2365.0</v>
      </c>
      <c r="D36" s="190" t="s">
        <v>57</v>
      </c>
      <c r="E36" s="191" t="s">
        <v>58</v>
      </c>
      <c r="F36" s="234">
        <v>1.0</v>
      </c>
      <c r="G36" s="235">
        <v>20.0</v>
      </c>
      <c r="H36" s="233">
        <v>24.0</v>
      </c>
      <c r="I36" s="195">
        <f t="shared" si="9"/>
        <v>44</v>
      </c>
      <c r="J36" s="234">
        <v>1.0</v>
      </c>
      <c r="K36" s="235">
        <v>19.0</v>
      </c>
      <c r="L36" s="233">
        <v>24.0</v>
      </c>
      <c r="M36" s="195">
        <f t="shared" si="10"/>
        <v>43</v>
      </c>
      <c r="N36" s="234">
        <v>1.0</v>
      </c>
      <c r="O36" s="235">
        <v>27.0</v>
      </c>
      <c r="P36" s="233">
        <v>20.0</v>
      </c>
      <c r="Q36" s="195">
        <f t="shared" si="11"/>
        <v>47</v>
      </c>
      <c r="R36" s="234">
        <v>1.0</v>
      </c>
      <c r="S36" s="235">
        <v>30.0</v>
      </c>
      <c r="T36" s="233">
        <v>24.0</v>
      </c>
      <c r="U36" s="195">
        <f t="shared" si="12"/>
        <v>54</v>
      </c>
      <c r="V36" s="234">
        <v>1.0</v>
      </c>
      <c r="W36" s="235">
        <v>30.0</v>
      </c>
      <c r="X36" s="233">
        <v>17.0</v>
      </c>
      <c r="Y36" s="195">
        <f t="shared" si="13"/>
        <v>47</v>
      </c>
      <c r="Z36" s="200">
        <f t="shared" ref="Z36:AA36" si="298">SUM(G36,K36,O36,S36,W36)</f>
        <v>126</v>
      </c>
      <c r="AA36" s="200">
        <f t="shared" si="298"/>
        <v>109</v>
      </c>
      <c r="AB36" s="195">
        <f t="shared" si="15"/>
        <v>235</v>
      </c>
      <c r="AC36" s="234">
        <v>1.0</v>
      </c>
      <c r="AD36" s="235">
        <v>23.0</v>
      </c>
      <c r="AE36" s="233">
        <v>24.0</v>
      </c>
      <c r="AF36" s="195">
        <f t="shared" si="16"/>
        <v>47</v>
      </c>
      <c r="AG36" s="234">
        <v>1.0</v>
      </c>
      <c r="AH36" s="235">
        <v>31.0</v>
      </c>
      <c r="AI36" s="233">
        <v>13.0</v>
      </c>
      <c r="AJ36" s="195">
        <f t="shared" si="17"/>
        <v>44</v>
      </c>
      <c r="AK36" s="234">
        <v>1.0</v>
      </c>
      <c r="AL36" s="235">
        <v>26.0</v>
      </c>
      <c r="AM36" s="233">
        <v>20.0</v>
      </c>
      <c r="AN36" s="195">
        <f t="shared" si="18"/>
        <v>46</v>
      </c>
      <c r="AO36" s="200">
        <f t="shared" ref="AO36:AP36" si="299">SUM(AD36,AH36,AL36)</f>
        <v>80</v>
      </c>
      <c r="AP36" s="201">
        <f t="shared" si="299"/>
        <v>57</v>
      </c>
      <c r="AQ36" s="195">
        <f t="shared" si="20"/>
        <v>137</v>
      </c>
      <c r="AR36" s="234">
        <v>1.0</v>
      </c>
      <c r="AS36" s="235">
        <v>19.0</v>
      </c>
      <c r="AT36" s="233">
        <v>22.0</v>
      </c>
      <c r="AU36" s="195">
        <f t="shared" si="21"/>
        <v>41</v>
      </c>
      <c r="AV36" s="222">
        <v>0.0</v>
      </c>
      <c r="AW36" s="223">
        <v>0.0</v>
      </c>
      <c r="AX36" s="224">
        <v>0.0</v>
      </c>
      <c r="AY36" s="195">
        <f t="shared" si="22"/>
        <v>0</v>
      </c>
      <c r="AZ36" s="202">
        <f t="shared" si="23"/>
        <v>19</v>
      </c>
      <c r="BA36" s="203">
        <f t="shared" si="24"/>
        <v>22</v>
      </c>
      <c r="BB36" s="195">
        <f t="shared" si="25"/>
        <v>41</v>
      </c>
      <c r="BC36" s="222">
        <v>0.0</v>
      </c>
      <c r="BD36" s="224">
        <v>0.0</v>
      </c>
      <c r="BE36" s="222">
        <v>0.0</v>
      </c>
      <c r="BF36" s="224">
        <v>0.0</v>
      </c>
      <c r="BG36" s="222">
        <v>0.0</v>
      </c>
      <c r="BH36" s="224">
        <v>0.0</v>
      </c>
      <c r="BI36" s="204">
        <f t="shared" si="26"/>
        <v>0</v>
      </c>
      <c r="BJ36" s="223">
        <v>0.0</v>
      </c>
      <c r="BK36" s="224">
        <v>0.0</v>
      </c>
      <c r="BL36" s="204">
        <f t="shared" si="27"/>
        <v>0</v>
      </c>
      <c r="BM36" s="231">
        <v>0.0</v>
      </c>
      <c r="BN36" s="259">
        <v>0.0</v>
      </c>
      <c r="BO36" s="260">
        <v>0.0</v>
      </c>
      <c r="BP36" s="259">
        <v>0.0</v>
      </c>
      <c r="BQ36" s="260">
        <v>0.0</v>
      </c>
      <c r="BR36" s="259">
        <v>0.0</v>
      </c>
      <c r="BS36" s="204">
        <f t="shared" si="28"/>
        <v>0</v>
      </c>
      <c r="BT36" s="223">
        <v>0.0</v>
      </c>
      <c r="BU36" s="224">
        <v>0.0</v>
      </c>
      <c r="BV36" s="204">
        <f t="shared" si="29"/>
        <v>0</v>
      </c>
      <c r="BW36" s="200">
        <f t="shared" ref="BW36:BX36" si="300">SUM(BJ36,BT36)</f>
        <v>0</v>
      </c>
      <c r="BX36" s="201">
        <f t="shared" si="300"/>
        <v>0</v>
      </c>
      <c r="BY36" s="195">
        <f t="shared" si="31"/>
        <v>0</v>
      </c>
      <c r="BZ36" s="162">
        <v>24.0</v>
      </c>
      <c r="CA36" s="163">
        <v>31.0</v>
      </c>
      <c r="CB36" s="101">
        <v>33.0</v>
      </c>
      <c r="CC36" s="100">
        <v>25.0</v>
      </c>
      <c r="CD36" s="101">
        <v>23.0</v>
      </c>
      <c r="CE36" s="100">
        <v>27.0</v>
      </c>
      <c r="CF36" s="164">
        <v>2.0</v>
      </c>
      <c r="CG36" s="163">
        <v>2.0</v>
      </c>
      <c r="CH36" s="101">
        <v>139.0</v>
      </c>
      <c r="CI36" s="100">
        <v>96.0</v>
      </c>
      <c r="CJ36" s="164">
        <v>4.0</v>
      </c>
      <c r="CK36" s="163">
        <v>7.0</v>
      </c>
      <c r="CL36" s="164">
        <v>0.0</v>
      </c>
      <c r="CM36" s="163">
        <v>0.0</v>
      </c>
      <c r="CN36" s="207">
        <f t="shared" ref="CN36:CO36" si="301">SUM(BZ36,CB36,CD36,CF36,CH36,CJ36,CL36)</f>
        <v>225</v>
      </c>
      <c r="CO36" s="207">
        <f t="shared" si="301"/>
        <v>188</v>
      </c>
      <c r="CP36" s="206">
        <f t="shared" si="33"/>
        <v>413</v>
      </c>
      <c r="CQ36" s="207">
        <f t="shared" ref="CQ36:CR36" si="302">SUM(Z36,AO36,AZ36,BW36)</f>
        <v>225</v>
      </c>
      <c r="CR36" s="207">
        <f t="shared" si="302"/>
        <v>188</v>
      </c>
      <c r="CS36" s="185">
        <f t="shared" si="35"/>
        <v>413</v>
      </c>
      <c r="CT36" s="228">
        <v>7.0</v>
      </c>
      <c r="CU36" s="239">
        <v>7.0</v>
      </c>
      <c r="CV36" s="210">
        <f t="shared" si="36"/>
        <v>14</v>
      </c>
      <c r="CW36" s="315">
        <v>4.0</v>
      </c>
      <c r="CX36" s="239">
        <v>3.0</v>
      </c>
      <c r="CY36" s="210">
        <f t="shared" si="37"/>
        <v>7</v>
      </c>
      <c r="CZ36" s="315">
        <v>117.0</v>
      </c>
      <c r="DA36" s="209">
        <v>95.0</v>
      </c>
      <c r="DB36" s="210">
        <f t="shared" si="38"/>
        <v>212</v>
      </c>
      <c r="DC36" s="315">
        <v>77.0</v>
      </c>
      <c r="DD36" s="239">
        <v>57.0</v>
      </c>
      <c r="DE36" s="210">
        <f t="shared" si="39"/>
        <v>134</v>
      </c>
      <c r="DF36" s="315">
        <v>20.0</v>
      </c>
      <c r="DG36" s="239">
        <v>26.0</v>
      </c>
      <c r="DH36" s="210">
        <f t="shared" si="40"/>
        <v>46</v>
      </c>
      <c r="DI36" s="315">
        <v>0.0</v>
      </c>
      <c r="DJ36" s="239">
        <v>0.0</v>
      </c>
      <c r="DK36" s="214">
        <f t="shared" si="41"/>
        <v>0</v>
      </c>
      <c r="DL36" s="215">
        <f t="shared" ref="DL36:DM36" si="303">SUM(CT36+CW36+CZ36+DC36+DF36+DI36)</f>
        <v>225</v>
      </c>
      <c r="DM36" s="216">
        <f t="shared" si="303"/>
        <v>188</v>
      </c>
      <c r="DN36" s="217">
        <f t="shared" si="43"/>
        <v>413</v>
      </c>
      <c r="DO36" s="218">
        <f t="shared" ref="DO36:DP36" si="304">SUM(CQ36-DL36)</f>
        <v>0</v>
      </c>
      <c r="DP36" s="218">
        <f t="shared" si="304"/>
        <v>0</v>
      </c>
      <c r="DQ36" s="215">
        <f t="shared" si="45"/>
        <v>413</v>
      </c>
      <c r="DR36" s="219">
        <f t="shared" si="46"/>
        <v>413</v>
      </c>
      <c r="DS36" s="220">
        <f t="shared" si="47"/>
        <v>0</v>
      </c>
      <c r="DT36" s="220">
        <f t="shared" si="48"/>
        <v>0</v>
      </c>
      <c r="DU36" s="217">
        <f t="shared" ref="DU36:DV36" si="305">SUM(CN36-CQ36)</f>
        <v>0</v>
      </c>
      <c r="DV36" s="217">
        <f t="shared" si="305"/>
        <v>0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</row>
    <row r="37" ht="19.5" customHeight="1">
      <c r="A37" s="186">
        <v>35.0</v>
      </c>
      <c r="B37" s="230" t="s">
        <v>93</v>
      </c>
      <c r="C37" s="189">
        <v>2396.0</v>
      </c>
      <c r="D37" s="190" t="s">
        <v>57</v>
      </c>
      <c r="E37" s="191" t="s">
        <v>58</v>
      </c>
      <c r="F37" s="222">
        <v>1.0</v>
      </c>
      <c r="G37" s="223">
        <v>28.0</v>
      </c>
      <c r="H37" s="224">
        <v>14.0</v>
      </c>
      <c r="I37" s="195">
        <f t="shared" si="9"/>
        <v>42</v>
      </c>
      <c r="J37" s="222">
        <v>1.0</v>
      </c>
      <c r="K37" s="223">
        <v>22.0</v>
      </c>
      <c r="L37" s="224">
        <v>19.0</v>
      </c>
      <c r="M37" s="195">
        <f t="shared" si="10"/>
        <v>41</v>
      </c>
      <c r="N37" s="222">
        <v>1.0</v>
      </c>
      <c r="O37" s="223">
        <v>23.0</v>
      </c>
      <c r="P37" s="224">
        <v>16.0</v>
      </c>
      <c r="Q37" s="195">
        <f t="shared" si="11"/>
        <v>39</v>
      </c>
      <c r="R37" s="222">
        <v>1.0</v>
      </c>
      <c r="S37" s="223">
        <v>28.0</v>
      </c>
      <c r="T37" s="224">
        <v>12.0</v>
      </c>
      <c r="U37" s="195">
        <f t="shared" si="12"/>
        <v>40</v>
      </c>
      <c r="V37" s="222">
        <v>1.0</v>
      </c>
      <c r="W37" s="223">
        <v>22.0</v>
      </c>
      <c r="X37" s="224">
        <v>19.0</v>
      </c>
      <c r="Y37" s="195">
        <f t="shared" si="13"/>
        <v>41</v>
      </c>
      <c r="Z37" s="200">
        <f t="shared" ref="Z37:AA37" si="306">SUM(G37,K37,O37,S37,W37)</f>
        <v>123</v>
      </c>
      <c r="AA37" s="200">
        <f t="shared" si="306"/>
        <v>80</v>
      </c>
      <c r="AB37" s="195">
        <f t="shared" si="15"/>
        <v>203</v>
      </c>
      <c r="AC37" s="222">
        <v>1.0</v>
      </c>
      <c r="AD37" s="223">
        <v>20.0</v>
      </c>
      <c r="AE37" s="224">
        <v>16.0</v>
      </c>
      <c r="AF37" s="195">
        <f t="shared" si="16"/>
        <v>36</v>
      </c>
      <c r="AG37" s="222">
        <v>1.0</v>
      </c>
      <c r="AH37" s="223">
        <v>16.0</v>
      </c>
      <c r="AI37" s="224">
        <v>25.0</v>
      </c>
      <c r="AJ37" s="195">
        <f t="shared" si="17"/>
        <v>41</v>
      </c>
      <c r="AK37" s="222">
        <v>0.0</v>
      </c>
      <c r="AL37" s="223">
        <v>0.0</v>
      </c>
      <c r="AM37" s="224">
        <v>0.0</v>
      </c>
      <c r="AN37" s="195">
        <f t="shared" si="18"/>
        <v>0</v>
      </c>
      <c r="AO37" s="200">
        <f t="shared" ref="AO37:AP37" si="307">SUM(AD37,AH37,AL37)</f>
        <v>36</v>
      </c>
      <c r="AP37" s="201">
        <f t="shared" si="307"/>
        <v>41</v>
      </c>
      <c r="AQ37" s="195">
        <f t="shared" si="20"/>
        <v>77</v>
      </c>
      <c r="AR37" s="222">
        <v>0.0</v>
      </c>
      <c r="AS37" s="223">
        <v>0.0</v>
      </c>
      <c r="AT37" s="229">
        <v>0.0</v>
      </c>
      <c r="AU37" s="195">
        <f t="shared" si="21"/>
        <v>0</v>
      </c>
      <c r="AV37" s="222">
        <v>0.0</v>
      </c>
      <c r="AW37" s="223">
        <v>0.0</v>
      </c>
      <c r="AX37" s="224">
        <v>0.0</v>
      </c>
      <c r="AY37" s="195">
        <f t="shared" si="22"/>
        <v>0</v>
      </c>
      <c r="AZ37" s="202">
        <f t="shared" si="23"/>
        <v>0</v>
      </c>
      <c r="BA37" s="203">
        <f t="shared" si="24"/>
        <v>0</v>
      </c>
      <c r="BB37" s="195">
        <f t="shared" si="25"/>
        <v>0</v>
      </c>
      <c r="BC37" s="222">
        <v>0.0</v>
      </c>
      <c r="BD37" s="224">
        <v>0.0</v>
      </c>
      <c r="BE37" s="222">
        <v>0.0</v>
      </c>
      <c r="BF37" s="224">
        <v>0.0</v>
      </c>
      <c r="BG37" s="222">
        <v>0.0</v>
      </c>
      <c r="BH37" s="224">
        <v>0.0</v>
      </c>
      <c r="BI37" s="204">
        <f t="shared" si="26"/>
        <v>0</v>
      </c>
      <c r="BJ37" s="223">
        <v>0.0</v>
      </c>
      <c r="BK37" s="224">
        <v>0.0</v>
      </c>
      <c r="BL37" s="204">
        <f t="shared" si="27"/>
        <v>0</v>
      </c>
      <c r="BM37" s="222">
        <v>0.0</v>
      </c>
      <c r="BN37" s="224">
        <v>0.0</v>
      </c>
      <c r="BO37" s="222">
        <v>0.0</v>
      </c>
      <c r="BP37" s="224">
        <v>0.0</v>
      </c>
      <c r="BQ37" s="222">
        <v>0.0</v>
      </c>
      <c r="BR37" s="224">
        <v>0.0</v>
      </c>
      <c r="BS37" s="204">
        <f t="shared" si="28"/>
        <v>0</v>
      </c>
      <c r="BT37" s="223">
        <v>0.0</v>
      </c>
      <c r="BU37" s="224">
        <v>0.0</v>
      </c>
      <c r="BV37" s="204">
        <f t="shared" si="29"/>
        <v>0</v>
      </c>
      <c r="BW37" s="200">
        <f t="shared" ref="BW37:BX37" si="308">SUM(BJ37,BT37)</f>
        <v>0</v>
      </c>
      <c r="BX37" s="201">
        <f t="shared" si="308"/>
        <v>0</v>
      </c>
      <c r="BY37" s="195">
        <f t="shared" si="31"/>
        <v>0</v>
      </c>
      <c r="BZ37" s="227">
        <v>36.0</v>
      </c>
      <c r="CA37" s="224">
        <v>39.0</v>
      </c>
      <c r="CB37" s="227">
        <v>33.0</v>
      </c>
      <c r="CC37" s="224">
        <v>21.0</v>
      </c>
      <c r="CD37" s="227">
        <v>21.0</v>
      </c>
      <c r="CE37" s="224">
        <v>14.0</v>
      </c>
      <c r="CF37" s="227">
        <v>0.0</v>
      </c>
      <c r="CG37" s="224">
        <v>0.0</v>
      </c>
      <c r="CH37" s="227">
        <v>66.0</v>
      </c>
      <c r="CI37" s="224">
        <v>43.0</v>
      </c>
      <c r="CJ37" s="227">
        <v>2.0</v>
      </c>
      <c r="CK37" s="224">
        <v>2.0</v>
      </c>
      <c r="CL37" s="227">
        <v>1.0</v>
      </c>
      <c r="CM37" s="224">
        <v>2.0</v>
      </c>
      <c r="CN37" s="207">
        <f t="shared" ref="CN37:CO37" si="309">SUM(BZ37,CB37,CD37,CF37,CH37,CJ37,CL37)</f>
        <v>159</v>
      </c>
      <c r="CO37" s="207">
        <f t="shared" si="309"/>
        <v>121</v>
      </c>
      <c r="CP37" s="206">
        <f t="shared" si="33"/>
        <v>280</v>
      </c>
      <c r="CQ37" s="207">
        <f t="shared" ref="CQ37:CR37" si="310">SUM(Z37,AO37,AZ37,BW37)</f>
        <v>159</v>
      </c>
      <c r="CR37" s="207">
        <f t="shared" si="310"/>
        <v>121</v>
      </c>
      <c r="CS37" s="185">
        <f t="shared" si="35"/>
        <v>280</v>
      </c>
      <c r="CT37" s="228">
        <v>93.0</v>
      </c>
      <c r="CU37" s="224">
        <v>72.0</v>
      </c>
      <c r="CV37" s="210">
        <f t="shared" si="36"/>
        <v>165</v>
      </c>
      <c r="CW37" s="224">
        <v>2.0</v>
      </c>
      <c r="CX37" s="224">
        <v>3.0</v>
      </c>
      <c r="CY37" s="210">
        <f t="shared" si="37"/>
        <v>5</v>
      </c>
      <c r="CZ37" s="224">
        <v>45.0</v>
      </c>
      <c r="DA37" s="209">
        <v>26.0</v>
      </c>
      <c r="DB37" s="210">
        <f t="shared" si="38"/>
        <v>71</v>
      </c>
      <c r="DC37" s="315">
        <v>0.0</v>
      </c>
      <c r="DD37" s="224">
        <v>3.0</v>
      </c>
      <c r="DE37" s="210">
        <f t="shared" si="39"/>
        <v>3</v>
      </c>
      <c r="DF37" s="224">
        <v>19.0</v>
      </c>
      <c r="DG37" s="224">
        <v>17.0</v>
      </c>
      <c r="DH37" s="210">
        <f t="shared" si="40"/>
        <v>36</v>
      </c>
      <c r="DI37" s="228">
        <v>0.0</v>
      </c>
      <c r="DJ37" s="229">
        <v>0.0</v>
      </c>
      <c r="DK37" s="214">
        <f t="shared" si="41"/>
        <v>0</v>
      </c>
      <c r="DL37" s="215">
        <f t="shared" ref="DL37:DM37" si="311">SUM(CT37+CW37+CZ37+DC37+DF37+DI37)</f>
        <v>159</v>
      </c>
      <c r="DM37" s="216">
        <f t="shared" si="311"/>
        <v>121</v>
      </c>
      <c r="DN37" s="217">
        <f t="shared" si="43"/>
        <v>280</v>
      </c>
      <c r="DO37" s="218">
        <f t="shared" ref="DO37:DP37" si="312">SUM(CQ37-DL37)</f>
        <v>0</v>
      </c>
      <c r="DP37" s="218">
        <f t="shared" si="312"/>
        <v>0</v>
      </c>
      <c r="DQ37" s="215">
        <f t="shared" si="45"/>
        <v>280</v>
      </c>
      <c r="DR37" s="219">
        <f t="shared" si="46"/>
        <v>280</v>
      </c>
      <c r="DS37" s="220">
        <f t="shared" si="47"/>
        <v>0</v>
      </c>
      <c r="DT37" s="220">
        <f t="shared" si="48"/>
        <v>0</v>
      </c>
      <c r="DU37" s="217">
        <f t="shared" ref="DU37:DV37" si="313">SUM(CN37-CQ37)</f>
        <v>0</v>
      </c>
      <c r="DV37" s="217">
        <f t="shared" si="313"/>
        <v>0</v>
      </c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</row>
    <row r="38" ht="19.5" customHeight="1">
      <c r="A38" s="186">
        <v>36.0</v>
      </c>
      <c r="B38" s="188" t="s">
        <v>94</v>
      </c>
      <c r="C38" s="189">
        <v>2423.0</v>
      </c>
      <c r="D38" s="190" t="s">
        <v>57</v>
      </c>
      <c r="E38" s="191" t="s">
        <v>58</v>
      </c>
      <c r="F38" s="222">
        <v>1.0</v>
      </c>
      <c r="G38" s="223">
        <v>18.0</v>
      </c>
      <c r="H38" s="224">
        <v>26.0</v>
      </c>
      <c r="I38" s="195">
        <f t="shared" si="9"/>
        <v>44</v>
      </c>
      <c r="J38" s="222">
        <v>1.0</v>
      </c>
      <c r="K38" s="223">
        <v>22.0</v>
      </c>
      <c r="L38" s="224">
        <v>23.0</v>
      </c>
      <c r="M38" s="195">
        <f t="shared" si="10"/>
        <v>45</v>
      </c>
      <c r="N38" s="222">
        <v>1.0</v>
      </c>
      <c r="O38" s="223">
        <v>25.0</v>
      </c>
      <c r="P38" s="224">
        <v>20.0</v>
      </c>
      <c r="Q38" s="195">
        <f t="shared" si="11"/>
        <v>45</v>
      </c>
      <c r="R38" s="222">
        <v>1.0</v>
      </c>
      <c r="S38" s="223">
        <v>24.0</v>
      </c>
      <c r="T38" s="224">
        <v>20.0</v>
      </c>
      <c r="U38" s="195">
        <f t="shared" si="12"/>
        <v>44</v>
      </c>
      <c r="V38" s="222">
        <v>1.0</v>
      </c>
      <c r="W38" s="223">
        <v>17.0</v>
      </c>
      <c r="X38" s="224">
        <v>26.0</v>
      </c>
      <c r="Y38" s="195">
        <f t="shared" si="13"/>
        <v>43</v>
      </c>
      <c r="Z38" s="200">
        <f t="shared" ref="Z38:AA38" si="314">SUM(G38,K38,O38,S38,W38)</f>
        <v>106</v>
      </c>
      <c r="AA38" s="200">
        <f t="shared" si="314"/>
        <v>115</v>
      </c>
      <c r="AB38" s="195">
        <f t="shared" si="15"/>
        <v>221</v>
      </c>
      <c r="AC38" s="222">
        <v>1.0</v>
      </c>
      <c r="AD38" s="223">
        <v>19.0</v>
      </c>
      <c r="AE38" s="224">
        <v>22.0</v>
      </c>
      <c r="AF38" s="195">
        <f t="shared" si="16"/>
        <v>41</v>
      </c>
      <c r="AG38" s="222">
        <v>0.0</v>
      </c>
      <c r="AH38" s="223">
        <v>0.0</v>
      </c>
      <c r="AI38" s="224">
        <v>0.0</v>
      </c>
      <c r="AJ38" s="195">
        <f t="shared" si="17"/>
        <v>0</v>
      </c>
      <c r="AK38" s="222">
        <v>0.0</v>
      </c>
      <c r="AL38" s="223">
        <v>0.0</v>
      </c>
      <c r="AM38" s="224">
        <v>0.0</v>
      </c>
      <c r="AN38" s="195">
        <f t="shared" si="18"/>
        <v>0</v>
      </c>
      <c r="AO38" s="200">
        <f t="shared" ref="AO38:AP38" si="315">SUM(AD38,AH38,AL38)</f>
        <v>19</v>
      </c>
      <c r="AP38" s="201">
        <f t="shared" si="315"/>
        <v>22</v>
      </c>
      <c r="AQ38" s="195">
        <f t="shared" si="20"/>
        <v>41</v>
      </c>
      <c r="AR38" s="222">
        <v>0.0</v>
      </c>
      <c r="AS38" s="223">
        <v>0.0</v>
      </c>
      <c r="AT38" s="229">
        <v>0.0</v>
      </c>
      <c r="AU38" s="195">
        <f t="shared" si="21"/>
        <v>0</v>
      </c>
      <c r="AV38" s="222">
        <v>0.0</v>
      </c>
      <c r="AW38" s="223">
        <v>0.0</v>
      </c>
      <c r="AX38" s="224">
        <v>0.0</v>
      </c>
      <c r="AY38" s="195">
        <f t="shared" si="22"/>
        <v>0</v>
      </c>
      <c r="AZ38" s="202">
        <f t="shared" si="23"/>
        <v>0</v>
      </c>
      <c r="BA38" s="203">
        <f t="shared" si="24"/>
        <v>0</v>
      </c>
      <c r="BB38" s="195">
        <f t="shared" si="25"/>
        <v>0</v>
      </c>
      <c r="BC38" s="222">
        <v>0.0</v>
      </c>
      <c r="BD38" s="224">
        <v>0.0</v>
      </c>
      <c r="BE38" s="222">
        <v>0.0</v>
      </c>
      <c r="BF38" s="224">
        <v>0.0</v>
      </c>
      <c r="BG38" s="222">
        <v>0.0</v>
      </c>
      <c r="BH38" s="224">
        <v>0.0</v>
      </c>
      <c r="BI38" s="204">
        <f t="shared" si="26"/>
        <v>0</v>
      </c>
      <c r="BJ38" s="223">
        <v>0.0</v>
      </c>
      <c r="BK38" s="224">
        <v>0.0</v>
      </c>
      <c r="BL38" s="204">
        <f t="shared" si="27"/>
        <v>0</v>
      </c>
      <c r="BM38" s="222">
        <v>0.0</v>
      </c>
      <c r="BN38" s="224">
        <v>0.0</v>
      </c>
      <c r="BO38" s="222">
        <v>0.0</v>
      </c>
      <c r="BP38" s="224">
        <v>0.0</v>
      </c>
      <c r="BQ38" s="222">
        <v>0.0</v>
      </c>
      <c r="BR38" s="224">
        <v>0.0</v>
      </c>
      <c r="BS38" s="204">
        <f t="shared" si="28"/>
        <v>0</v>
      </c>
      <c r="BT38" s="223">
        <v>0.0</v>
      </c>
      <c r="BU38" s="224">
        <v>0.0</v>
      </c>
      <c r="BV38" s="204">
        <f t="shared" si="29"/>
        <v>0</v>
      </c>
      <c r="BW38" s="200">
        <f t="shared" ref="BW38:BX38" si="316">SUM(BJ38,BT38)</f>
        <v>0</v>
      </c>
      <c r="BX38" s="201">
        <f t="shared" si="316"/>
        <v>0</v>
      </c>
      <c r="BY38" s="195">
        <f t="shared" si="31"/>
        <v>0</v>
      </c>
      <c r="BZ38" s="227">
        <v>27.0</v>
      </c>
      <c r="CA38" s="224">
        <v>29.0</v>
      </c>
      <c r="CB38" s="227">
        <v>21.0</v>
      </c>
      <c r="CC38" s="224">
        <v>14.0</v>
      </c>
      <c r="CD38" s="227">
        <v>38.0</v>
      </c>
      <c r="CE38" s="224">
        <v>48.0</v>
      </c>
      <c r="CF38" s="227">
        <v>0.0</v>
      </c>
      <c r="CG38" s="224">
        <v>1.0</v>
      </c>
      <c r="CH38" s="227">
        <v>38.0</v>
      </c>
      <c r="CI38" s="224">
        <v>39.0</v>
      </c>
      <c r="CJ38" s="227">
        <v>1.0</v>
      </c>
      <c r="CK38" s="224">
        <v>5.0</v>
      </c>
      <c r="CL38" s="227">
        <v>0.0</v>
      </c>
      <c r="CM38" s="224">
        <v>1.0</v>
      </c>
      <c r="CN38" s="207">
        <f t="shared" ref="CN38:CO38" si="317">SUM(BZ38,CB38,CD38,CF38,CH38,CJ38,CL38)</f>
        <v>125</v>
      </c>
      <c r="CO38" s="207">
        <f t="shared" si="317"/>
        <v>137</v>
      </c>
      <c r="CP38" s="206">
        <f t="shared" si="33"/>
        <v>262</v>
      </c>
      <c r="CQ38" s="207">
        <f t="shared" ref="CQ38:CR38" si="318">SUM(Z38,AO38,AZ38,BW38)</f>
        <v>125</v>
      </c>
      <c r="CR38" s="207">
        <f t="shared" si="318"/>
        <v>137</v>
      </c>
      <c r="CS38" s="185">
        <f t="shared" si="35"/>
        <v>262</v>
      </c>
      <c r="CT38" s="228">
        <v>7.0</v>
      </c>
      <c r="CU38" s="229">
        <v>11.0</v>
      </c>
      <c r="CV38" s="210">
        <f t="shared" si="36"/>
        <v>18</v>
      </c>
      <c r="CW38" s="228">
        <v>3.0</v>
      </c>
      <c r="CX38" s="229">
        <v>2.0</v>
      </c>
      <c r="CY38" s="210">
        <f t="shared" si="37"/>
        <v>5</v>
      </c>
      <c r="CZ38" s="228">
        <v>94.0</v>
      </c>
      <c r="DA38" s="209">
        <v>106.0</v>
      </c>
      <c r="DB38" s="210">
        <f t="shared" si="38"/>
        <v>200</v>
      </c>
      <c r="DC38" s="228">
        <v>4.0</v>
      </c>
      <c r="DD38" s="229">
        <v>4.0</v>
      </c>
      <c r="DE38" s="210">
        <f t="shared" si="39"/>
        <v>8</v>
      </c>
      <c r="DF38" s="228">
        <v>17.0</v>
      </c>
      <c r="DG38" s="229">
        <v>14.0</v>
      </c>
      <c r="DH38" s="210">
        <f t="shared" si="40"/>
        <v>31</v>
      </c>
      <c r="DI38" s="228">
        <v>0.0</v>
      </c>
      <c r="DJ38" s="229">
        <v>0.0</v>
      </c>
      <c r="DK38" s="214">
        <f t="shared" si="41"/>
        <v>0</v>
      </c>
      <c r="DL38" s="215">
        <f t="shared" ref="DL38:DM38" si="319">SUM(CT38+CW38+CZ38+DC38+DF38+DI38)</f>
        <v>125</v>
      </c>
      <c r="DM38" s="216">
        <f t="shared" si="319"/>
        <v>137</v>
      </c>
      <c r="DN38" s="217">
        <f t="shared" si="43"/>
        <v>262</v>
      </c>
      <c r="DO38" s="218">
        <f t="shared" ref="DO38:DP38" si="320">SUM(CQ38-DL38)</f>
        <v>0</v>
      </c>
      <c r="DP38" s="218">
        <f t="shared" si="320"/>
        <v>0</v>
      </c>
      <c r="DQ38" s="215">
        <f t="shared" si="45"/>
        <v>262</v>
      </c>
      <c r="DR38" s="219">
        <f t="shared" si="46"/>
        <v>262</v>
      </c>
      <c r="DS38" s="220">
        <f t="shared" si="47"/>
        <v>0</v>
      </c>
      <c r="DT38" s="220">
        <f t="shared" si="48"/>
        <v>0</v>
      </c>
      <c r="DU38" s="217">
        <f t="shared" ref="DU38:DV38" si="321">SUM(CN38-CQ38)</f>
        <v>0</v>
      </c>
      <c r="DV38" s="217">
        <f t="shared" si="321"/>
        <v>0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</row>
    <row r="39" ht="24.0" customHeight="1">
      <c r="A39" s="316"/>
      <c r="B39" s="317"/>
      <c r="C39" s="316"/>
      <c r="D39" s="316"/>
      <c r="E39" s="318"/>
      <c r="F39" s="319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0"/>
      <c r="BO39" s="320"/>
      <c r="BP39" s="320"/>
      <c r="BQ39" s="320"/>
      <c r="BR39" s="320"/>
      <c r="BS39" s="320"/>
      <c r="BT39" s="320"/>
      <c r="BU39" s="320"/>
      <c r="BV39" s="320"/>
      <c r="BW39" s="320"/>
      <c r="BX39" s="320"/>
      <c r="BY39" s="320"/>
      <c r="BZ39" s="320"/>
      <c r="CA39" s="320"/>
      <c r="CB39" s="320"/>
      <c r="CC39" s="320"/>
      <c r="CD39" s="320"/>
      <c r="CE39" s="320"/>
      <c r="CF39" s="320"/>
      <c r="CG39" s="320"/>
      <c r="CH39" s="320"/>
      <c r="CI39" s="320"/>
      <c r="CJ39" s="320"/>
      <c r="CK39" s="320"/>
      <c r="CL39" s="320"/>
      <c r="CM39" s="320"/>
      <c r="CN39" s="216">
        <f t="shared" ref="CN39:CP39" si="322">SUM(CN3:CN38)</f>
        <v>19147</v>
      </c>
      <c r="CO39" s="216">
        <f t="shared" si="322"/>
        <v>17458</v>
      </c>
      <c r="CP39" s="216">
        <f t="shared" si="322"/>
        <v>36605</v>
      </c>
      <c r="CQ39" s="216"/>
      <c r="CR39" s="216"/>
      <c r="CS39" s="216"/>
      <c r="CT39" s="319">
        <f t="shared" ref="CT39:DN39" si="323">SUM(CT3:CT38)</f>
        <v>6181</v>
      </c>
      <c r="CU39" s="319">
        <f t="shared" si="323"/>
        <v>5694</v>
      </c>
      <c r="CV39" s="319">
        <f t="shared" si="323"/>
        <v>11875</v>
      </c>
      <c r="CW39" s="319">
        <f t="shared" si="323"/>
        <v>813</v>
      </c>
      <c r="CX39" s="319">
        <f t="shared" si="323"/>
        <v>800</v>
      </c>
      <c r="CY39" s="319">
        <f t="shared" si="323"/>
        <v>1613</v>
      </c>
      <c r="CZ39" s="319">
        <f t="shared" si="323"/>
        <v>5399</v>
      </c>
      <c r="DA39" s="319">
        <f t="shared" si="323"/>
        <v>4880</v>
      </c>
      <c r="DB39" s="319">
        <f t="shared" si="323"/>
        <v>10279</v>
      </c>
      <c r="DC39" s="319">
        <f t="shared" si="323"/>
        <v>1407</v>
      </c>
      <c r="DD39" s="319">
        <f t="shared" si="323"/>
        <v>1255</v>
      </c>
      <c r="DE39" s="319">
        <f t="shared" si="323"/>
        <v>2662</v>
      </c>
      <c r="DF39" s="319">
        <f t="shared" si="323"/>
        <v>4267</v>
      </c>
      <c r="DG39" s="319">
        <f t="shared" si="323"/>
        <v>3849</v>
      </c>
      <c r="DH39" s="319">
        <f t="shared" si="323"/>
        <v>8116</v>
      </c>
      <c r="DI39" s="319">
        <f t="shared" si="323"/>
        <v>1080</v>
      </c>
      <c r="DJ39" s="319">
        <f t="shared" si="323"/>
        <v>980</v>
      </c>
      <c r="DK39" s="319">
        <f t="shared" si="323"/>
        <v>2060</v>
      </c>
      <c r="DL39" s="216">
        <f t="shared" si="323"/>
        <v>19147</v>
      </c>
      <c r="DM39" s="216">
        <f t="shared" si="323"/>
        <v>17458</v>
      </c>
      <c r="DN39" s="216">
        <f t="shared" si="323"/>
        <v>36605</v>
      </c>
      <c r="DO39" s="319"/>
      <c r="DP39" s="319"/>
      <c r="DQ39" s="216">
        <f t="shared" ref="DQ39:DR39" si="324">SUM(DQ3:DQ38)</f>
        <v>36605</v>
      </c>
      <c r="DR39" s="216">
        <f t="shared" si="324"/>
        <v>36605</v>
      </c>
      <c r="DS39" s="319"/>
      <c r="DT39" s="319"/>
      <c r="DU39" s="319"/>
      <c r="DV39" s="319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</row>
    <row r="40" ht="14.25" customHeight="1">
      <c r="A40" s="170"/>
      <c r="B40" s="170"/>
      <c r="C40" s="170"/>
      <c r="D40" s="170"/>
      <c r="E40" s="171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1"/>
      <c r="CQ40" s="320"/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0"/>
      <c r="DD40" s="320"/>
      <c r="DE40" s="320"/>
      <c r="DF40" s="320"/>
      <c r="DG40" s="320"/>
      <c r="DH40" s="320"/>
      <c r="DI40" s="320"/>
      <c r="DJ40" s="320"/>
      <c r="DK40" s="320"/>
      <c r="DL40" s="320"/>
      <c r="DM40" s="320"/>
      <c r="DN40" s="320"/>
      <c r="DO40" s="320"/>
      <c r="DP40" s="320"/>
      <c r="DQ40" s="320"/>
      <c r="DR40" s="320"/>
      <c r="DS40" s="320"/>
      <c r="DT40" s="320"/>
      <c r="DU40" s="320"/>
      <c r="DV40" s="320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</row>
    <row r="41" ht="14.25" customHeight="1">
      <c r="A41" s="170"/>
      <c r="B41" s="170"/>
      <c r="C41" s="170"/>
      <c r="D41" s="170"/>
      <c r="E41" s="171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</row>
    <row r="42">
      <c r="A42" s="170"/>
      <c r="B42" s="170"/>
      <c r="C42" s="170"/>
      <c r="D42" s="170"/>
      <c r="E42" s="171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O42" s="320"/>
      <c r="BP42" s="320"/>
      <c r="BQ42" s="320"/>
      <c r="BR42" s="320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320"/>
      <c r="CP42" s="320"/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0"/>
      <c r="DB42" s="320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320"/>
      <c r="DO42" s="320"/>
      <c r="DP42" s="320"/>
      <c r="DQ42" s="320"/>
      <c r="DR42" s="320"/>
      <c r="DS42" s="320"/>
      <c r="DT42" s="320"/>
      <c r="DU42" s="320"/>
      <c r="DV42" s="320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</row>
    <row r="43">
      <c r="A43" s="170"/>
      <c r="B43" s="170"/>
      <c r="C43" s="170"/>
      <c r="D43" s="170"/>
      <c r="E43" s="171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  <c r="BO43" s="320"/>
      <c r="BP43" s="320"/>
      <c r="BQ43" s="320"/>
      <c r="BR43" s="320"/>
      <c r="BS43" s="320"/>
      <c r="BT43" s="320"/>
      <c r="BU43" s="320"/>
      <c r="BV43" s="320"/>
      <c r="BW43" s="320"/>
      <c r="BX43" s="320"/>
      <c r="BY43" s="320"/>
      <c r="BZ43" s="320"/>
      <c r="CA43" s="320"/>
      <c r="CB43" s="320"/>
      <c r="CC43" s="320"/>
      <c r="CD43" s="320"/>
      <c r="CE43" s="320"/>
      <c r="CF43" s="320"/>
      <c r="CG43" s="320"/>
      <c r="CH43" s="320"/>
      <c r="CI43" s="320"/>
      <c r="CJ43" s="320"/>
      <c r="CK43" s="320"/>
      <c r="CL43" s="320"/>
      <c r="CM43" s="320"/>
      <c r="CN43" s="320"/>
      <c r="CO43" s="320"/>
      <c r="CP43" s="320"/>
      <c r="CQ43" s="320"/>
      <c r="CR43" s="320"/>
      <c r="CS43" s="320"/>
      <c r="CT43" s="320"/>
      <c r="CU43" s="320"/>
      <c r="CV43" s="320"/>
      <c r="CW43" s="320"/>
      <c r="CX43" s="320"/>
      <c r="CY43" s="320"/>
      <c r="CZ43" s="320"/>
      <c r="DA43" s="320"/>
      <c r="DB43" s="320"/>
      <c r="DC43" s="320"/>
      <c r="DD43" s="320"/>
      <c r="DE43" s="320"/>
      <c r="DF43" s="320"/>
      <c r="DG43" s="320"/>
      <c r="DH43" s="320"/>
      <c r="DI43" s="320"/>
      <c r="DJ43" s="320"/>
      <c r="DK43" s="320"/>
      <c r="DL43" s="320"/>
      <c r="DM43" s="320"/>
      <c r="DN43" s="320"/>
      <c r="DO43" s="320"/>
      <c r="DP43" s="320"/>
      <c r="DQ43" s="320"/>
      <c r="DR43" s="320"/>
      <c r="DS43" s="320"/>
      <c r="DT43" s="320"/>
      <c r="DU43" s="320"/>
      <c r="DV43" s="320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</row>
    <row r="44">
      <c r="A44" s="170"/>
      <c r="B44" s="170"/>
      <c r="C44" s="170"/>
      <c r="D44" s="170"/>
      <c r="E44" s="171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0"/>
      <c r="CK44" s="320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0"/>
      <c r="DD44" s="320"/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320"/>
      <c r="DP44" s="320"/>
      <c r="DQ44" s="320"/>
      <c r="DR44" s="320"/>
      <c r="DS44" s="320"/>
      <c r="DT44" s="320"/>
      <c r="DU44" s="320"/>
      <c r="DV44" s="320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</row>
    <row r="45">
      <c r="A45" s="170"/>
      <c r="B45" s="170"/>
      <c r="C45" s="170"/>
      <c r="D45" s="170"/>
      <c r="E45" s="171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</row>
    <row r="46">
      <c r="A46" s="170"/>
      <c r="B46" s="170"/>
      <c r="C46" s="170"/>
      <c r="D46" s="170"/>
      <c r="E46" s="171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</row>
    <row r="47">
      <c r="A47" s="170"/>
      <c r="B47" s="170"/>
      <c r="C47" s="170"/>
      <c r="D47" s="170"/>
      <c r="E47" s="171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  <c r="DN47" s="320"/>
      <c r="DO47" s="320"/>
      <c r="DP47" s="320"/>
      <c r="DQ47" s="320"/>
      <c r="DR47" s="320"/>
      <c r="DS47" s="320"/>
      <c r="DT47" s="320"/>
      <c r="DU47" s="320"/>
      <c r="DV47" s="320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</row>
    <row r="48">
      <c r="A48" s="170"/>
      <c r="B48" s="170"/>
      <c r="C48" s="170"/>
      <c r="D48" s="170"/>
      <c r="E48" s="171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0"/>
      <c r="BF48" s="320"/>
      <c r="BG48" s="320"/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  <c r="CK48" s="320"/>
      <c r="CL48" s="320"/>
      <c r="CM48" s="320"/>
      <c r="CN48" s="320"/>
      <c r="CO48" s="320"/>
      <c r="CP48" s="320"/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320"/>
      <c r="DO48" s="320"/>
      <c r="DP48" s="320"/>
      <c r="DQ48" s="320"/>
      <c r="DR48" s="320"/>
      <c r="DS48" s="320"/>
      <c r="DT48" s="320"/>
      <c r="DU48" s="320"/>
      <c r="DV48" s="320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</row>
    <row r="49">
      <c r="A49" s="170"/>
      <c r="B49" s="170"/>
      <c r="C49" s="170"/>
      <c r="D49" s="170"/>
      <c r="E49" s="171"/>
      <c r="F49" s="321" t="s">
        <v>95</v>
      </c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  <c r="DQ49" s="320"/>
      <c r="DR49" s="320"/>
      <c r="DS49" s="320"/>
      <c r="DT49" s="320"/>
      <c r="DU49" s="320"/>
      <c r="DV49" s="320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</row>
    <row r="50">
      <c r="A50" s="170"/>
      <c r="B50" s="170"/>
      <c r="C50" s="170"/>
      <c r="D50" s="173"/>
      <c r="E50" s="171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0"/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/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320"/>
      <c r="DP50" s="320"/>
      <c r="DQ50" s="320"/>
      <c r="DR50" s="320"/>
      <c r="DS50" s="320"/>
      <c r="DT50" s="320"/>
      <c r="DU50" s="320"/>
      <c r="DV50" s="320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</row>
    <row r="51">
      <c r="A51" s="170"/>
      <c r="B51" s="170"/>
      <c r="C51" s="170"/>
      <c r="D51" s="173"/>
      <c r="E51" s="171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/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  <c r="CZ51" s="320"/>
      <c r="DA51" s="320"/>
      <c r="DB51" s="320"/>
      <c r="DC51" s="320"/>
      <c r="DD51" s="320"/>
      <c r="DE51" s="320"/>
      <c r="DF51" s="320"/>
      <c r="DG51" s="320"/>
      <c r="DH51" s="320"/>
      <c r="DI51" s="320"/>
      <c r="DJ51" s="320"/>
      <c r="DK51" s="320"/>
      <c r="DL51" s="320"/>
      <c r="DM51" s="320"/>
      <c r="DN51" s="320"/>
      <c r="DO51" s="320"/>
      <c r="DP51" s="320"/>
      <c r="DQ51" s="320"/>
      <c r="DR51" s="320"/>
      <c r="DS51" s="320"/>
      <c r="DT51" s="320"/>
      <c r="DU51" s="320"/>
      <c r="DV51" s="320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</row>
    <row r="52">
      <c r="A52" s="170"/>
      <c r="B52" s="170"/>
      <c r="C52" s="170"/>
      <c r="D52" s="173"/>
      <c r="E52" s="171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0"/>
      <c r="DU52" s="320"/>
      <c r="DV52" s="320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</row>
    <row r="53">
      <c r="A53" s="170"/>
      <c r="B53" s="170"/>
      <c r="C53" s="170"/>
      <c r="D53" s="173"/>
      <c r="E53" s="171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0"/>
      <c r="DU53" s="320"/>
      <c r="DV53" s="320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</row>
    <row r="54">
      <c r="A54" s="170"/>
      <c r="B54" s="170"/>
      <c r="C54" s="170"/>
      <c r="D54" s="173"/>
      <c r="E54" s="171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  <c r="BH54" s="320"/>
      <c r="BI54" s="320"/>
      <c r="BJ54" s="320"/>
      <c r="BK54" s="320"/>
      <c r="BL54" s="320"/>
      <c r="BM54" s="320"/>
      <c r="BN54" s="320"/>
      <c r="BO54" s="320"/>
      <c r="BP54" s="320"/>
      <c r="BQ54" s="320"/>
      <c r="BR54" s="320"/>
      <c r="BS54" s="320"/>
      <c r="BT54" s="320"/>
      <c r="BU54" s="320"/>
      <c r="BV54" s="320"/>
      <c r="BW54" s="320"/>
      <c r="BX54" s="320"/>
      <c r="BY54" s="320"/>
      <c r="BZ54" s="320"/>
      <c r="CA54" s="320"/>
      <c r="CB54" s="320"/>
      <c r="CC54" s="320"/>
      <c r="CD54" s="320"/>
      <c r="CE54" s="320"/>
      <c r="CF54" s="320"/>
      <c r="CG54" s="320"/>
      <c r="CH54" s="320"/>
      <c r="CI54" s="320"/>
      <c r="CJ54" s="320"/>
      <c r="CK54" s="320"/>
      <c r="CL54" s="320"/>
      <c r="CM54" s="320"/>
      <c r="CN54" s="320"/>
      <c r="CO54" s="320"/>
      <c r="CP54" s="320"/>
      <c r="CQ54" s="320"/>
      <c r="CR54" s="320"/>
      <c r="CS54" s="320"/>
      <c r="CT54" s="320"/>
      <c r="CU54" s="320"/>
      <c r="CV54" s="320"/>
      <c r="CW54" s="320"/>
      <c r="CX54" s="320"/>
      <c r="CY54" s="320"/>
      <c r="CZ54" s="320"/>
      <c r="DA54" s="320"/>
      <c r="DB54" s="320"/>
      <c r="DC54" s="320"/>
      <c r="DD54" s="320"/>
      <c r="DE54" s="320"/>
      <c r="DF54" s="320"/>
      <c r="DG54" s="320"/>
      <c r="DH54" s="320"/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  <c r="DS54" s="320"/>
      <c r="DT54" s="320"/>
      <c r="DU54" s="320"/>
      <c r="DV54" s="320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</row>
    <row r="55">
      <c r="A55" s="170"/>
      <c r="B55" s="170"/>
      <c r="C55" s="170"/>
      <c r="D55" s="173"/>
      <c r="E55" s="171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0"/>
      <c r="BO55" s="320"/>
      <c r="BP55" s="320"/>
      <c r="BQ55" s="320"/>
      <c r="BR55" s="320"/>
      <c r="BS55" s="320"/>
      <c r="BT55" s="320"/>
      <c r="BU55" s="320"/>
      <c r="BV55" s="320"/>
      <c r="BW55" s="320"/>
      <c r="BX55" s="320"/>
      <c r="BY55" s="320"/>
      <c r="BZ55" s="320"/>
      <c r="CA55" s="320"/>
      <c r="CB55" s="320"/>
      <c r="CC55" s="320"/>
      <c r="CD55" s="320"/>
      <c r="CE55" s="320"/>
      <c r="CF55" s="320"/>
      <c r="CG55" s="320"/>
      <c r="CH55" s="320"/>
      <c r="CI55" s="320"/>
      <c r="CJ55" s="320"/>
      <c r="CK55" s="320"/>
      <c r="CL55" s="320"/>
      <c r="CM55" s="320"/>
      <c r="CN55" s="320"/>
      <c r="CO55" s="320"/>
      <c r="CP55" s="320"/>
      <c r="CQ55" s="320"/>
      <c r="CR55" s="320"/>
      <c r="CS55" s="320"/>
      <c r="CT55" s="320"/>
      <c r="CU55" s="320"/>
      <c r="CV55" s="320"/>
      <c r="CW55" s="320"/>
      <c r="CX55" s="320"/>
      <c r="CY55" s="320"/>
      <c r="CZ55" s="320"/>
      <c r="DA55" s="320"/>
      <c r="DB55" s="320"/>
      <c r="DC55" s="320"/>
      <c r="DD55" s="320"/>
      <c r="DE55" s="320"/>
      <c r="DF55" s="320"/>
      <c r="DG55" s="320"/>
      <c r="DH55" s="320"/>
      <c r="DI55" s="320"/>
      <c r="DJ55" s="320"/>
      <c r="DK55" s="320"/>
      <c r="DL55" s="320"/>
      <c r="DM55" s="320"/>
      <c r="DN55" s="320"/>
      <c r="DO55" s="320"/>
      <c r="DP55" s="320"/>
      <c r="DQ55" s="320"/>
      <c r="DR55" s="320"/>
      <c r="DS55" s="320"/>
      <c r="DT55" s="320"/>
      <c r="DU55" s="320"/>
      <c r="DV55" s="320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</row>
    <row r="56">
      <c r="A56" s="170"/>
      <c r="B56" s="170"/>
      <c r="C56" s="170"/>
      <c r="D56" s="173"/>
      <c r="E56" s="171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  <c r="BN56" s="320"/>
      <c r="BO56" s="320"/>
      <c r="BP56" s="320"/>
      <c r="BQ56" s="320"/>
      <c r="BR56" s="320"/>
      <c r="BS56" s="320"/>
      <c r="BT56" s="320"/>
      <c r="BU56" s="320"/>
      <c r="BV56" s="320"/>
      <c r="BW56" s="320"/>
      <c r="BX56" s="320"/>
      <c r="BY56" s="320"/>
      <c r="BZ56" s="320"/>
      <c r="CA56" s="320"/>
      <c r="CB56" s="320"/>
      <c r="CC56" s="320"/>
      <c r="CD56" s="320"/>
      <c r="CE56" s="320"/>
      <c r="CF56" s="320"/>
      <c r="CG56" s="320"/>
      <c r="CH56" s="320"/>
      <c r="CI56" s="320"/>
      <c r="CJ56" s="320"/>
      <c r="CK56" s="320"/>
      <c r="CL56" s="320"/>
      <c r="CM56" s="320"/>
      <c r="CN56" s="320"/>
      <c r="CO56" s="320"/>
      <c r="CP56" s="320"/>
      <c r="CQ56" s="320"/>
      <c r="CR56" s="320"/>
      <c r="CS56" s="320"/>
      <c r="CT56" s="320"/>
      <c r="CU56" s="320"/>
      <c r="CV56" s="320"/>
      <c r="CW56" s="320"/>
      <c r="CX56" s="320"/>
      <c r="CY56" s="320"/>
      <c r="CZ56" s="320"/>
      <c r="DA56" s="320"/>
      <c r="DB56" s="320"/>
      <c r="DC56" s="320"/>
      <c r="DD56" s="320"/>
      <c r="DE56" s="320"/>
      <c r="DF56" s="320"/>
      <c r="DG56" s="320"/>
      <c r="DH56" s="320"/>
      <c r="DI56" s="320"/>
      <c r="DJ56" s="320"/>
      <c r="DK56" s="320"/>
      <c r="DL56" s="320"/>
      <c r="DM56" s="320"/>
      <c r="DN56" s="320"/>
      <c r="DO56" s="320"/>
      <c r="DP56" s="320"/>
      <c r="DQ56" s="320"/>
      <c r="DR56" s="320"/>
      <c r="DS56" s="320"/>
      <c r="DT56" s="320"/>
      <c r="DU56" s="320"/>
      <c r="DV56" s="320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</row>
    <row r="57">
      <c r="A57" s="170"/>
      <c r="B57" s="170"/>
      <c r="C57" s="170"/>
      <c r="D57" s="173"/>
      <c r="E57" s="171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0"/>
      <c r="CG57" s="320"/>
      <c r="CH57" s="320"/>
      <c r="CI57" s="320"/>
      <c r="CJ57" s="320"/>
      <c r="CK57" s="320"/>
      <c r="CL57" s="320"/>
      <c r="CM57" s="320"/>
      <c r="CN57" s="320"/>
      <c r="CO57" s="320"/>
      <c r="CP57" s="320"/>
      <c r="CQ57" s="320"/>
      <c r="CR57" s="320"/>
      <c r="CS57" s="320"/>
      <c r="CT57" s="320"/>
      <c r="CU57" s="320"/>
      <c r="CV57" s="320"/>
      <c r="CW57" s="320"/>
      <c r="CX57" s="320"/>
      <c r="CY57" s="320"/>
      <c r="CZ57" s="320"/>
      <c r="DA57" s="320"/>
      <c r="DB57" s="320"/>
      <c r="DC57" s="320"/>
      <c r="DD57" s="320"/>
      <c r="DE57" s="320"/>
      <c r="DF57" s="320"/>
      <c r="DG57" s="320"/>
      <c r="DH57" s="320"/>
      <c r="DI57" s="320"/>
      <c r="DJ57" s="320"/>
      <c r="DK57" s="320"/>
      <c r="DL57" s="320"/>
      <c r="DM57" s="320"/>
      <c r="DN57" s="320"/>
      <c r="DO57" s="320"/>
      <c r="DP57" s="320"/>
      <c r="DQ57" s="320"/>
      <c r="DR57" s="320"/>
      <c r="DS57" s="320"/>
      <c r="DT57" s="320"/>
      <c r="DU57" s="320"/>
      <c r="DV57" s="320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</row>
    <row r="58">
      <c r="A58" s="170"/>
      <c r="B58" s="170"/>
      <c r="C58" s="170"/>
      <c r="D58" s="173"/>
      <c r="E58" s="171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320"/>
      <c r="CL58" s="320"/>
      <c r="CM58" s="320"/>
      <c r="CN58" s="320"/>
      <c r="CO58" s="320"/>
      <c r="CP58" s="320"/>
      <c r="CQ58" s="320"/>
      <c r="CR58" s="320"/>
      <c r="CS58" s="320"/>
      <c r="CT58" s="320"/>
      <c r="CU58" s="320"/>
      <c r="CV58" s="320"/>
      <c r="CW58" s="320"/>
      <c r="CX58" s="320"/>
      <c r="CY58" s="320"/>
      <c r="CZ58" s="320"/>
      <c r="DA58" s="320"/>
      <c r="DB58" s="320"/>
      <c r="DC58" s="320"/>
      <c r="DD58" s="320"/>
      <c r="DE58" s="320"/>
      <c r="DF58" s="320"/>
      <c r="DG58" s="320"/>
      <c r="DH58" s="320"/>
      <c r="DI58" s="320"/>
      <c r="DJ58" s="320"/>
      <c r="DK58" s="320"/>
      <c r="DL58" s="320"/>
      <c r="DM58" s="320"/>
      <c r="DN58" s="320"/>
      <c r="DO58" s="320"/>
      <c r="DP58" s="320"/>
      <c r="DQ58" s="320"/>
      <c r="DR58" s="320"/>
      <c r="DS58" s="320"/>
      <c r="DT58" s="320"/>
      <c r="DU58" s="320"/>
      <c r="DV58" s="320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</row>
    <row r="59">
      <c r="A59" s="170"/>
      <c r="B59" s="170"/>
      <c r="C59" s="170"/>
      <c r="D59" s="173"/>
      <c r="E59" s="171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0"/>
      <c r="CY59" s="320"/>
      <c r="CZ59" s="320"/>
      <c r="DA59" s="320"/>
      <c r="DB59" s="320"/>
      <c r="DC59" s="320"/>
      <c r="DD59" s="320"/>
      <c r="DE59" s="320"/>
      <c r="DF59" s="320"/>
      <c r="DG59" s="320"/>
      <c r="DH59" s="320"/>
      <c r="DI59" s="320"/>
      <c r="DJ59" s="320"/>
      <c r="DK59" s="320"/>
      <c r="DL59" s="320"/>
      <c r="DM59" s="320"/>
      <c r="DN59" s="320"/>
      <c r="DO59" s="320"/>
      <c r="DP59" s="320"/>
      <c r="DQ59" s="320"/>
      <c r="DR59" s="320"/>
      <c r="DS59" s="320"/>
      <c r="DT59" s="320"/>
      <c r="DU59" s="320"/>
      <c r="DV59" s="320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</row>
    <row r="60">
      <c r="A60" s="170"/>
      <c r="B60" s="170"/>
      <c r="C60" s="170"/>
      <c r="D60" s="173"/>
      <c r="E60" s="171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0"/>
      <c r="BE60" s="320"/>
      <c r="BF60" s="320"/>
      <c r="BG60" s="320"/>
      <c r="BH60" s="320"/>
      <c r="BI60" s="320"/>
      <c r="BJ60" s="320"/>
      <c r="BK60" s="320"/>
      <c r="BL60" s="320"/>
      <c r="BM60" s="320"/>
      <c r="BN60" s="320"/>
      <c r="BO60" s="320"/>
      <c r="BP60" s="320"/>
      <c r="BQ60" s="320"/>
      <c r="BR60" s="320"/>
      <c r="BS60" s="320"/>
      <c r="BT60" s="320"/>
      <c r="BU60" s="320"/>
      <c r="BV60" s="320"/>
      <c r="BW60" s="320"/>
      <c r="BX60" s="320"/>
      <c r="BY60" s="320"/>
      <c r="BZ60" s="320"/>
      <c r="CA60" s="320"/>
      <c r="CB60" s="320"/>
      <c r="CC60" s="320"/>
      <c r="CD60" s="320"/>
      <c r="CE60" s="320"/>
      <c r="CF60" s="320"/>
      <c r="CG60" s="320"/>
      <c r="CH60" s="320"/>
      <c r="CI60" s="320"/>
      <c r="CJ60" s="320"/>
      <c r="CK60" s="320"/>
      <c r="CL60" s="320"/>
      <c r="CM60" s="320"/>
      <c r="CN60" s="320"/>
      <c r="CO60" s="320"/>
      <c r="CP60" s="320"/>
      <c r="CQ60" s="320"/>
      <c r="CR60" s="320"/>
      <c r="CS60" s="320"/>
      <c r="CT60" s="320"/>
      <c r="CU60" s="320"/>
      <c r="CV60" s="320"/>
      <c r="CW60" s="320"/>
      <c r="CX60" s="320"/>
      <c r="CY60" s="320"/>
      <c r="CZ60" s="320"/>
      <c r="DA60" s="320"/>
      <c r="DB60" s="320"/>
      <c r="DC60" s="320"/>
      <c r="DD60" s="320"/>
      <c r="DE60" s="320"/>
      <c r="DF60" s="320"/>
      <c r="DG60" s="320"/>
      <c r="DH60" s="320"/>
      <c r="DI60" s="320"/>
      <c r="DJ60" s="320"/>
      <c r="DK60" s="320"/>
      <c r="DL60" s="320"/>
      <c r="DM60" s="320"/>
      <c r="DN60" s="320"/>
      <c r="DO60" s="320"/>
      <c r="DP60" s="320"/>
      <c r="DQ60" s="320"/>
      <c r="DR60" s="320"/>
      <c r="DS60" s="320"/>
      <c r="DT60" s="320"/>
      <c r="DU60" s="320"/>
      <c r="DV60" s="320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</row>
    <row r="61">
      <c r="A61" s="170"/>
      <c r="B61" s="170"/>
      <c r="C61" s="170"/>
      <c r="D61" s="173"/>
      <c r="E61" s="171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  <c r="BF61" s="320"/>
      <c r="BG61" s="320"/>
      <c r="BH61" s="320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BS61" s="320"/>
      <c r="BT61" s="320"/>
      <c r="BU61" s="320"/>
      <c r="BV61" s="320"/>
      <c r="BW61" s="320"/>
      <c r="BX61" s="320"/>
      <c r="BY61" s="320"/>
      <c r="BZ61" s="320"/>
      <c r="CA61" s="320"/>
      <c r="CB61" s="320"/>
      <c r="CC61" s="320"/>
      <c r="CD61" s="320"/>
      <c r="CE61" s="320"/>
      <c r="CF61" s="320"/>
      <c r="CG61" s="320"/>
      <c r="CH61" s="320"/>
      <c r="CI61" s="320"/>
      <c r="CJ61" s="320"/>
      <c r="CK61" s="320"/>
      <c r="CL61" s="320"/>
      <c r="CM61" s="320"/>
      <c r="CN61" s="320"/>
      <c r="CO61" s="320"/>
      <c r="CP61" s="320"/>
      <c r="CQ61" s="320"/>
      <c r="CR61" s="320"/>
      <c r="CS61" s="320"/>
      <c r="CT61" s="320"/>
      <c r="CU61" s="320"/>
      <c r="CV61" s="320"/>
      <c r="CW61" s="320"/>
      <c r="CX61" s="320"/>
      <c r="CY61" s="320"/>
      <c r="CZ61" s="320"/>
      <c r="DA61" s="320"/>
      <c r="DB61" s="320"/>
      <c r="DC61" s="320"/>
      <c r="DD61" s="320"/>
      <c r="DE61" s="320"/>
      <c r="DF61" s="320"/>
      <c r="DG61" s="320"/>
      <c r="DH61" s="320"/>
      <c r="DI61" s="320"/>
      <c r="DJ61" s="320"/>
      <c r="DK61" s="320"/>
      <c r="DL61" s="320"/>
      <c r="DM61" s="320"/>
      <c r="DN61" s="320"/>
      <c r="DO61" s="320"/>
      <c r="DP61" s="320"/>
      <c r="DQ61" s="320"/>
      <c r="DR61" s="320"/>
      <c r="DS61" s="320"/>
      <c r="DT61" s="320"/>
      <c r="DU61" s="320"/>
      <c r="DV61" s="320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</row>
    <row r="62">
      <c r="A62" s="170"/>
      <c r="B62" s="170"/>
      <c r="C62" s="170"/>
      <c r="D62" s="173"/>
      <c r="E62" s="171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0"/>
      <c r="BF62" s="320"/>
      <c r="BG62" s="320"/>
      <c r="BH62" s="320"/>
      <c r="BI62" s="320"/>
      <c r="BJ62" s="320"/>
      <c r="BK62" s="320"/>
      <c r="BL62" s="320"/>
      <c r="BM62" s="320"/>
      <c r="BN62" s="320"/>
      <c r="BO62" s="320"/>
      <c r="BP62" s="320"/>
      <c r="BQ62" s="320"/>
      <c r="BR62" s="320"/>
      <c r="BS62" s="320"/>
      <c r="BT62" s="320"/>
      <c r="BU62" s="320"/>
      <c r="BV62" s="320"/>
      <c r="BW62" s="320"/>
      <c r="BX62" s="320"/>
      <c r="BY62" s="320"/>
      <c r="BZ62" s="320"/>
      <c r="CA62" s="320"/>
      <c r="CB62" s="320"/>
      <c r="CC62" s="320"/>
      <c r="CD62" s="320"/>
      <c r="CE62" s="320"/>
      <c r="CF62" s="320"/>
      <c r="CG62" s="320"/>
      <c r="CH62" s="320"/>
      <c r="CI62" s="320"/>
      <c r="CJ62" s="320"/>
      <c r="CK62" s="320"/>
      <c r="CL62" s="320"/>
      <c r="CM62" s="320"/>
      <c r="CN62" s="320"/>
      <c r="CO62" s="320"/>
      <c r="CP62" s="320"/>
      <c r="CQ62" s="320"/>
      <c r="CR62" s="320"/>
      <c r="CS62" s="320"/>
      <c r="CT62" s="320"/>
      <c r="CU62" s="320"/>
      <c r="CV62" s="320"/>
      <c r="CW62" s="320"/>
      <c r="CX62" s="320"/>
      <c r="CY62" s="320"/>
      <c r="CZ62" s="320"/>
      <c r="DA62" s="320"/>
      <c r="DB62" s="320"/>
      <c r="DC62" s="320"/>
      <c r="DD62" s="320"/>
      <c r="DE62" s="320"/>
      <c r="DF62" s="320"/>
      <c r="DG62" s="320"/>
      <c r="DH62" s="320"/>
      <c r="DI62" s="320"/>
      <c r="DJ62" s="320"/>
      <c r="DK62" s="320"/>
      <c r="DL62" s="320"/>
      <c r="DM62" s="320"/>
      <c r="DN62" s="320"/>
      <c r="DO62" s="320"/>
      <c r="DP62" s="320"/>
      <c r="DQ62" s="320"/>
      <c r="DR62" s="320"/>
      <c r="DS62" s="320"/>
      <c r="DT62" s="320"/>
      <c r="DU62" s="320"/>
      <c r="DV62" s="320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</row>
    <row r="63">
      <c r="A63" s="170"/>
      <c r="B63" s="170"/>
      <c r="C63" s="170"/>
      <c r="D63" s="170"/>
      <c r="E63" s="171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320"/>
      <c r="BE63" s="320"/>
      <c r="BF63" s="320"/>
      <c r="BG63" s="320"/>
      <c r="BH63" s="320"/>
      <c r="BI63" s="320"/>
      <c r="BJ63" s="320"/>
      <c r="BK63" s="320"/>
      <c r="BL63" s="320"/>
      <c r="BM63" s="320"/>
      <c r="BN63" s="320"/>
      <c r="BO63" s="320"/>
      <c r="BP63" s="320"/>
      <c r="BQ63" s="320"/>
      <c r="BR63" s="320"/>
      <c r="BS63" s="320"/>
      <c r="BT63" s="320"/>
      <c r="BU63" s="320"/>
      <c r="BV63" s="320"/>
      <c r="BW63" s="320"/>
      <c r="BX63" s="320"/>
      <c r="BY63" s="320"/>
      <c r="BZ63" s="320"/>
      <c r="CA63" s="320"/>
      <c r="CB63" s="320"/>
      <c r="CC63" s="320"/>
      <c r="CD63" s="320"/>
      <c r="CE63" s="320"/>
      <c r="CF63" s="320"/>
      <c r="CG63" s="320"/>
      <c r="CH63" s="320"/>
      <c r="CI63" s="320"/>
      <c r="CJ63" s="320"/>
      <c r="CK63" s="320"/>
      <c r="CL63" s="320"/>
      <c r="CM63" s="320"/>
      <c r="CN63" s="320"/>
      <c r="CO63" s="320"/>
      <c r="CP63" s="320"/>
      <c r="CQ63" s="320"/>
      <c r="CR63" s="320"/>
      <c r="CS63" s="320"/>
      <c r="CT63" s="320"/>
      <c r="CU63" s="320"/>
      <c r="CV63" s="320"/>
      <c r="CW63" s="320"/>
      <c r="CX63" s="320"/>
      <c r="CY63" s="320"/>
      <c r="CZ63" s="320"/>
      <c r="DA63" s="320"/>
      <c r="DB63" s="320"/>
      <c r="DC63" s="320"/>
      <c r="DD63" s="320"/>
      <c r="DE63" s="320"/>
      <c r="DF63" s="320"/>
      <c r="DG63" s="320"/>
      <c r="DH63" s="320"/>
      <c r="DI63" s="320"/>
      <c r="DJ63" s="320"/>
      <c r="DK63" s="320"/>
      <c r="DL63" s="320"/>
      <c r="DM63" s="320"/>
      <c r="DN63" s="320"/>
      <c r="DO63" s="320"/>
      <c r="DP63" s="320"/>
      <c r="DQ63" s="320"/>
      <c r="DR63" s="320"/>
      <c r="DS63" s="320"/>
      <c r="DT63" s="320"/>
      <c r="DU63" s="320"/>
      <c r="DV63" s="320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</row>
    <row r="64">
      <c r="A64" s="170"/>
      <c r="B64" s="170"/>
      <c r="C64" s="170"/>
      <c r="D64" s="170"/>
      <c r="E64" s="171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0"/>
      <c r="BF64" s="320"/>
      <c r="BG64" s="320"/>
      <c r="BH64" s="320"/>
      <c r="BI64" s="320"/>
      <c r="BJ64" s="320"/>
      <c r="BK64" s="320"/>
      <c r="BL64" s="320"/>
      <c r="BM64" s="320"/>
      <c r="BN64" s="320"/>
      <c r="BO64" s="320"/>
      <c r="BP64" s="320"/>
      <c r="BQ64" s="320"/>
      <c r="BR64" s="320"/>
      <c r="BS64" s="320"/>
      <c r="BT64" s="320"/>
      <c r="BU64" s="320"/>
      <c r="BV64" s="320"/>
      <c r="BW64" s="320"/>
      <c r="BX64" s="320"/>
      <c r="BY64" s="320"/>
      <c r="BZ64" s="320"/>
      <c r="CA64" s="320"/>
      <c r="CB64" s="320"/>
      <c r="CC64" s="320"/>
      <c r="CD64" s="320"/>
      <c r="CE64" s="320"/>
      <c r="CF64" s="320"/>
      <c r="CG64" s="320"/>
      <c r="CH64" s="320"/>
      <c r="CI64" s="320"/>
      <c r="CJ64" s="320"/>
      <c r="CK64" s="320"/>
      <c r="CL64" s="320"/>
      <c r="CM64" s="320"/>
      <c r="CN64" s="320"/>
      <c r="CO64" s="320"/>
      <c r="CP64" s="320"/>
      <c r="CQ64" s="320"/>
      <c r="CR64" s="320"/>
      <c r="CS64" s="320"/>
      <c r="CT64" s="320"/>
      <c r="CU64" s="320"/>
      <c r="CV64" s="320"/>
      <c r="CW64" s="320"/>
      <c r="CX64" s="320"/>
      <c r="CY64" s="320"/>
      <c r="CZ64" s="320"/>
      <c r="DA64" s="320"/>
      <c r="DB64" s="320"/>
      <c r="DC64" s="320"/>
      <c r="DD64" s="320"/>
      <c r="DE64" s="320"/>
      <c r="DF64" s="320"/>
      <c r="DG64" s="320"/>
      <c r="DH64" s="320"/>
      <c r="DI64" s="320"/>
      <c r="DJ64" s="320"/>
      <c r="DK64" s="320"/>
      <c r="DL64" s="320"/>
      <c r="DM64" s="320"/>
      <c r="DN64" s="320"/>
      <c r="DO64" s="320"/>
      <c r="DP64" s="320"/>
      <c r="DQ64" s="320"/>
      <c r="DR64" s="320"/>
      <c r="DS64" s="320"/>
      <c r="DT64" s="320"/>
      <c r="DU64" s="320"/>
      <c r="DV64" s="320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</row>
    <row r="65">
      <c r="A65" s="170"/>
      <c r="B65" s="170"/>
      <c r="C65" s="170"/>
      <c r="D65" s="170"/>
      <c r="E65" s="171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0"/>
      <c r="BD65" s="320"/>
      <c r="BE65" s="320"/>
      <c r="BF65" s="320"/>
      <c r="BG65" s="320"/>
      <c r="BH65" s="320"/>
      <c r="BI65" s="320"/>
      <c r="BJ65" s="320"/>
      <c r="BK65" s="320"/>
      <c r="BL65" s="320"/>
      <c r="BM65" s="320"/>
      <c r="BN65" s="320"/>
      <c r="BO65" s="320"/>
      <c r="BP65" s="320"/>
      <c r="BQ65" s="320"/>
      <c r="BR65" s="320"/>
      <c r="BS65" s="320"/>
      <c r="BT65" s="320"/>
      <c r="BU65" s="320"/>
      <c r="BV65" s="320"/>
      <c r="BW65" s="320"/>
      <c r="BX65" s="320"/>
      <c r="BY65" s="320"/>
      <c r="BZ65" s="320"/>
      <c r="CA65" s="320"/>
      <c r="CB65" s="320"/>
      <c r="CC65" s="320"/>
      <c r="CD65" s="320"/>
      <c r="CE65" s="320"/>
      <c r="CF65" s="320"/>
      <c r="CG65" s="320"/>
      <c r="CH65" s="320"/>
      <c r="CI65" s="320"/>
      <c r="CJ65" s="320"/>
      <c r="CK65" s="320"/>
      <c r="CL65" s="320"/>
      <c r="CM65" s="320"/>
      <c r="CN65" s="320"/>
      <c r="CO65" s="320"/>
      <c r="CP65" s="320"/>
      <c r="CQ65" s="320"/>
      <c r="CR65" s="320"/>
      <c r="CS65" s="320"/>
      <c r="CT65" s="320"/>
      <c r="CU65" s="320"/>
      <c r="CV65" s="320"/>
      <c r="CW65" s="320"/>
      <c r="CX65" s="320"/>
      <c r="CY65" s="320"/>
      <c r="CZ65" s="320"/>
      <c r="DA65" s="320"/>
      <c r="DB65" s="320"/>
      <c r="DC65" s="320"/>
      <c r="DD65" s="320"/>
      <c r="DE65" s="320"/>
      <c r="DF65" s="320"/>
      <c r="DG65" s="320"/>
      <c r="DH65" s="320"/>
      <c r="DI65" s="320"/>
      <c r="DJ65" s="320"/>
      <c r="DK65" s="320"/>
      <c r="DL65" s="320"/>
      <c r="DM65" s="320"/>
      <c r="DN65" s="320"/>
      <c r="DO65" s="320"/>
      <c r="DP65" s="320"/>
      <c r="DQ65" s="320"/>
      <c r="DR65" s="320"/>
      <c r="DS65" s="320"/>
      <c r="DT65" s="320"/>
      <c r="DU65" s="320"/>
      <c r="DV65" s="320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</row>
    <row r="66">
      <c r="A66" s="170"/>
      <c r="B66" s="170"/>
      <c r="C66" s="170"/>
      <c r="D66" s="170"/>
      <c r="E66" s="171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320"/>
      <c r="BF66" s="320"/>
      <c r="BG66" s="320"/>
      <c r="BH66" s="320"/>
      <c r="BI66" s="320"/>
      <c r="BJ66" s="320"/>
      <c r="BK66" s="320"/>
      <c r="BL66" s="320"/>
      <c r="BM66" s="320"/>
      <c r="BN66" s="320"/>
      <c r="BO66" s="320"/>
      <c r="BP66" s="320"/>
      <c r="BQ66" s="320"/>
      <c r="BR66" s="320"/>
      <c r="BS66" s="320"/>
      <c r="BT66" s="320"/>
      <c r="BU66" s="320"/>
      <c r="BV66" s="320"/>
      <c r="BW66" s="320"/>
      <c r="BX66" s="320"/>
      <c r="BY66" s="320"/>
      <c r="BZ66" s="320"/>
      <c r="CA66" s="320"/>
      <c r="CB66" s="320"/>
      <c r="CC66" s="320"/>
      <c r="CD66" s="320"/>
      <c r="CE66" s="320"/>
      <c r="CF66" s="320"/>
      <c r="CG66" s="320"/>
      <c r="CH66" s="320"/>
      <c r="CI66" s="320"/>
      <c r="CJ66" s="320"/>
      <c r="CK66" s="320"/>
      <c r="CL66" s="320"/>
      <c r="CM66" s="320"/>
      <c r="CN66" s="320"/>
      <c r="CO66" s="320"/>
      <c r="CP66" s="320"/>
      <c r="CQ66" s="320"/>
      <c r="CR66" s="320"/>
      <c r="CS66" s="320"/>
      <c r="CT66" s="320"/>
      <c r="CU66" s="320"/>
      <c r="CV66" s="320"/>
      <c r="CW66" s="320"/>
      <c r="CX66" s="320"/>
      <c r="CY66" s="320"/>
      <c r="CZ66" s="320"/>
      <c r="DA66" s="320"/>
      <c r="DB66" s="320"/>
      <c r="DC66" s="320"/>
      <c r="DD66" s="320"/>
      <c r="DE66" s="320"/>
      <c r="DF66" s="320"/>
      <c r="DG66" s="320"/>
      <c r="DH66" s="320"/>
      <c r="DI66" s="320"/>
      <c r="DJ66" s="320"/>
      <c r="DK66" s="320"/>
      <c r="DL66" s="320"/>
      <c r="DM66" s="320"/>
      <c r="DN66" s="320"/>
      <c r="DO66" s="320"/>
      <c r="DP66" s="320"/>
      <c r="DQ66" s="320"/>
      <c r="DR66" s="320"/>
      <c r="DS66" s="320"/>
      <c r="DT66" s="320"/>
      <c r="DU66" s="320"/>
      <c r="DV66" s="320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</row>
    <row r="67">
      <c r="A67" s="170"/>
      <c r="B67" s="170"/>
      <c r="C67" s="170"/>
      <c r="D67" s="170"/>
      <c r="E67" s="171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20"/>
      <c r="BC67" s="320"/>
      <c r="BD67" s="320"/>
      <c r="BE67" s="320"/>
      <c r="BF67" s="320"/>
      <c r="BG67" s="320"/>
      <c r="BH67" s="320"/>
      <c r="BI67" s="320"/>
      <c r="BJ67" s="320"/>
      <c r="BK67" s="320"/>
      <c r="BL67" s="320"/>
      <c r="BM67" s="320"/>
      <c r="BN67" s="320"/>
      <c r="BO67" s="320"/>
      <c r="BP67" s="320"/>
      <c r="BQ67" s="320"/>
      <c r="BR67" s="320"/>
      <c r="BS67" s="320"/>
      <c r="BT67" s="320"/>
      <c r="BU67" s="320"/>
      <c r="BV67" s="320"/>
      <c r="BW67" s="320"/>
      <c r="BX67" s="320"/>
      <c r="BY67" s="320"/>
      <c r="BZ67" s="320"/>
      <c r="CA67" s="320"/>
      <c r="CB67" s="320"/>
      <c r="CC67" s="320"/>
      <c r="CD67" s="320"/>
      <c r="CE67" s="320"/>
      <c r="CF67" s="320"/>
      <c r="CG67" s="320"/>
      <c r="CH67" s="320"/>
      <c r="CI67" s="320"/>
      <c r="CJ67" s="320"/>
      <c r="CK67" s="320"/>
      <c r="CL67" s="320"/>
      <c r="CM67" s="320"/>
      <c r="CN67" s="320"/>
      <c r="CO67" s="320"/>
      <c r="CP67" s="320"/>
      <c r="CQ67" s="320"/>
      <c r="CR67" s="320"/>
      <c r="CS67" s="320"/>
      <c r="CT67" s="320"/>
      <c r="CU67" s="320"/>
      <c r="CV67" s="320"/>
      <c r="CW67" s="320"/>
      <c r="CX67" s="320"/>
      <c r="CY67" s="320"/>
      <c r="CZ67" s="320"/>
      <c r="DA67" s="320"/>
      <c r="DB67" s="320"/>
      <c r="DC67" s="320"/>
      <c r="DD67" s="320"/>
      <c r="DE67" s="320"/>
      <c r="DF67" s="320"/>
      <c r="DG67" s="320"/>
      <c r="DH67" s="320"/>
      <c r="DI67" s="320"/>
      <c r="DJ67" s="320"/>
      <c r="DK67" s="320"/>
      <c r="DL67" s="320"/>
      <c r="DM67" s="320"/>
      <c r="DN67" s="320"/>
      <c r="DO67" s="320"/>
      <c r="DP67" s="320"/>
      <c r="DQ67" s="320"/>
      <c r="DR67" s="320"/>
      <c r="DS67" s="320"/>
      <c r="DT67" s="320"/>
      <c r="DU67" s="320"/>
      <c r="DV67" s="320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</row>
    <row r="68">
      <c r="A68" s="170"/>
      <c r="B68" s="170"/>
      <c r="C68" s="170"/>
      <c r="D68" s="170"/>
      <c r="E68" s="171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0"/>
      <c r="BD68" s="320"/>
      <c r="BE68" s="320"/>
      <c r="BF68" s="320"/>
      <c r="BG68" s="320"/>
      <c r="BH68" s="320"/>
      <c r="BI68" s="320"/>
      <c r="BJ68" s="320"/>
      <c r="BK68" s="320"/>
      <c r="BL68" s="320"/>
      <c r="BM68" s="320"/>
      <c r="BN68" s="320"/>
      <c r="BO68" s="320"/>
      <c r="BP68" s="320"/>
      <c r="BQ68" s="320"/>
      <c r="BR68" s="320"/>
      <c r="BS68" s="320"/>
      <c r="BT68" s="320"/>
      <c r="BU68" s="320"/>
      <c r="BV68" s="320"/>
      <c r="BW68" s="320"/>
      <c r="BX68" s="320"/>
      <c r="BY68" s="320"/>
      <c r="BZ68" s="320"/>
      <c r="CA68" s="320"/>
      <c r="CB68" s="320"/>
      <c r="CC68" s="320"/>
      <c r="CD68" s="320"/>
      <c r="CE68" s="320"/>
      <c r="CF68" s="320"/>
      <c r="CG68" s="320"/>
      <c r="CH68" s="320"/>
      <c r="CI68" s="320"/>
      <c r="CJ68" s="320"/>
      <c r="CK68" s="320"/>
      <c r="CL68" s="320"/>
      <c r="CM68" s="320"/>
      <c r="CN68" s="320"/>
      <c r="CO68" s="320"/>
      <c r="CP68" s="320"/>
      <c r="CQ68" s="320"/>
      <c r="CR68" s="320"/>
      <c r="CS68" s="320"/>
      <c r="CT68" s="320"/>
      <c r="CU68" s="320"/>
      <c r="CV68" s="320"/>
      <c r="CW68" s="320"/>
      <c r="CX68" s="320"/>
      <c r="CY68" s="320"/>
      <c r="CZ68" s="320"/>
      <c r="DA68" s="320"/>
      <c r="DB68" s="320"/>
      <c r="DC68" s="320"/>
      <c r="DD68" s="320"/>
      <c r="DE68" s="320"/>
      <c r="DF68" s="320"/>
      <c r="DG68" s="320"/>
      <c r="DH68" s="320"/>
      <c r="DI68" s="320"/>
      <c r="DJ68" s="320"/>
      <c r="DK68" s="320"/>
      <c r="DL68" s="320"/>
      <c r="DM68" s="320"/>
      <c r="DN68" s="320"/>
      <c r="DO68" s="320"/>
      <c r="DP68" s="320"/>
      <c r="DQ68" s="320"/>
      <c r="DR68" s="320"/>
      <c r="DS68" s="320"/>
      <c r="DT68" s="320"/>
      <c r="DU68" s="320"/>
      <c r="DV68" s="320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</row>
    <row r="69">
      <c r="A69" s="170"/>
      <c r="B69" s="170"/>
      <c r="C69" s="170"/>
      <c r="D69" s="170"/>
      <c r="E69" s="171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0"/>
      <c r="BC69" s="320"/>
      <c r="BD69" s="320"/>
      <c r="BE69" s="320"/>
      <c r="BF69" s="320"/>
      <c r="BG69" s="320"/>
      <c r="BH69" s="320"/>
      <c r="BI69" s="320"/>
      <c r="BJ69" s="320"/>
      <c r="BK69" s="320"/>
      <c r="BL69" s="320"/>
      <c r="BM69" s="320"/>
      <c r="BN69" s="320"/>
      <c r="BO69" s="320"/>
      <c r="BP69" s="320"/>
      <c r="BQ69" s="320"/>
      <c r="BR69" s="320"/>
      <c r="BS69" s="320"/>
      <c r="BT69" s="320"/>
      <c r="BU69" s="320"/>
      <c r="BV69" s="320"/>
      <c r="BW69" s="320"/>
      <c r="BX69" s="320"/>
      <c r="BY69" s="320"/>
      <c r="BZ69" s="320"/>
      <c r="CA69" s="320"/>
      <c r="CB69" s="320"/>
      <c r="CC69" s="320"/>
      <c r="CD69" s="320"/>
      <c r="CE69" s="320"/>
      <c r="CF69" s="320"/>
      <c r="CG69" s="320"/>
      <c r="CH69" s="320"/>
      <c r="CI69" s="320"/>
      <c r="CJ69" s="320"/>
      <c r="CK69" s="320"/>
      <c r="CL69" s="320"/>
      <c r="CM69" s="320"/>
      <c r="CN69" s="320"/>
      <c r="CO69" s="320"/>
      <c r="CP69" s="320"/>
      <c r="CQ69" s="320"/>
      <c r="CR69" s="320"/>
      <c r="CS69" s="320"/>
      <c r="CT69" s="320"/>
      <c r="CU69" s="320"/>
      <c r="CV69" s="320"/>
      <c r="CW69" s="320"/>
      <c r="CX69" s="320"/>
      <c r="CY69" s="320"/>
      <c r="CZ69" s="320"/>
      <c r="DA69" s="320"/>
      <c r="DB69" s="320"/>
      <c r="DC69" s="320"/>
      <c r="DD69" s="320"/>
      <c r="DE69" s="320"/>
      <c r="DF69" s="320"/>
      <c r="DG69" s="320"/>
      <c r="DH69" s="320"/>
      <c r="DI69" s="320"/>
      <c r="DJ69" s="320"/>
      <c r="DK69" s="320"/>
      <c r="DL69" s="320"/>
      <c r="DM69" s="320"/>
      <c r="DN69" s="320"/>
      <c r="DO69" s="320"/>
      <c r="DP69" s="320"/>
      <c r="DQ69" s="320"/>
      <c r="DR69" s="320"/>
      <c r="DS69" s="320"/>
      <c r="DT69" s="320"/>
      <c r="DU69" s="320"/>
      <c r="DV69" s="320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</row>
    <row r="70">
      <c r="A70" s="170"/>
      <c r="B70" s="170"/>
      <c r="C70" s="170"/>
      <c r="D70" s="170"/>
      <c r="E70" s="171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0"/>
      <c r="AZ70" s="320"/>
      <c r="BA70" s="320"/>
      <c r="BB70" s="320"/>
      <c r="BC70" s="320"/>
      <c r="BD70" s="320"/>
      <c r="BE70" s="320"/>
      <c r="BF70" s="320"/>
      <c r="BG70" s="320"/>
      <c r="BH70" s="320"/>
      <c r="BI70" s="320"/>
      <c r="BJ70" s="320"/>
      <c r="BK70" s="320"/>
      <c r="BL70" s="320"/>
      <c r="BM70" s="320"/>
      <c r="BN70" s="320"/>
      <c r="BO70" s="320"/>
      <c r="BP70" s="320"/>
      <c r="BQ70" s="320"/>
      <c r="BR70" s="320"/>
      <c r="BS70" s="320"/>
      <c r="BT70" s="320"/>
      <c r="BU70" s="320"/>
      <c r="BV70" s="320"/>
      <c r="BW70" s="320"/>
      <c r="BX70" s="320"/>
      <c r="BY70" s="320"/>
      <c r="BZ70" s="320"/>
      <c r="CA70" s="320"/>
      <c r="CB70" s="320"/>
      <c r="CC70" s="320"/>
      <c r="CD70" s="320"/>
      <c r="CE70" s="320"/>
      <c r="CF70" s="320"/>
      <c r="CG70" s="320"/>
      <c r="CH70" s="320"/>
      <c r="CI70" s="320"/>
      <c r="CJ70" s="320"/>
      <c r="CK70" s="320"/>
      <c r="CL70" s="320"/>
      <c r="CM70" s="320"/>
      <c r="CN70" s="320"/>
      <c r="CO70" s="320"/>
      <c r="CP70" s="320"/>
      <c r="CQ70" s="320"/>
      <c r="CR70" s="320"/>
      <c r="CS70" s="320"/>
      <c r="CT70" s="320"/>
      <c r="CU70" s="320"/>
      <c r="CV70" s="320"/>
      <c r="CW70" s="320"/>
      <c r="CX70" s="320"/>
      <c r="CY70" s="320"/>
      <c r="CZ70" s="320"/>
      <c r="DA70" s="320"/>
      <c r="DB70" s="320"/>
      <c r="DC70" s="320"/>
      <c r="DD70" s="320"/>
      <c r="DE70" s="320"/>
      <c r="DF70" s="320"/>
      <c r="DG70" s="320"/>
      <c r="DH70" s="320"/>
      <c r="DI70" s="320"/>
      <c r="DJ70" s="320"/>
      <c r="DK70" s="320"/>
      <c r="DL70" s="320"/>
      <c r="DM70" s="320"/>
      <c r="DN70" s="320"/>
      <c r="DO70" s="320"/>
      <c r="DP70" s="320"/>
      <c r="DQ70" s="320"/>
      <c r="DR70" s="320"/>
      <c r="DS70" s="320"/>
      <c r="DT70" s="320"/>
      <c r="DU70" s="320"/>
      <c r="DV70" s="320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</row>
    <row r="71">
      <c r="A71" s="170"/>
      <c r="B71" s="170"/>
      <c r="C71" s="170"/>
      <c r="D71" s="170"/>
      <c r="E71" s="171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20"/>
      <c r="BC71" s="320"/>
      <c r="BD71" s="320"/>
      <c r="BE71" s="320"/>
      <c r="BF71" s="320"/>
      <c r="BG71" s="320"/>
      <c r="BH71" s="320"/>
      <c r="BI71" s="320"/>
      <c r="BJ71" s="320"/>
      <c r="BK71" s="320"/>
      <c r="BL71" s="320"/>
      <c r="BM71" s="320"/>
      <c r="BN71" s="320"/>
      <c r="BO71" s="320"/>
      <c r="BP71" s="320"/>
      <c r="BQ71" s="320"/>
      <c r="BR71" s="320"/>
      <c r="BS71" s="320"/>
      <c r="BT71" s="320"/>
      <c r="BU71" s="320"/>
      <c r="BV71" s="320"/>
      <c r="BW71" s="320"/>
      <c r="BX71" s="320"/>
      <c r="BY71" s="320"/>
      <c r="BZ71" s="320"/>
      <c r="CA71" s="320"/>
      <c r="CB71" s="320"/>
      <c r="CC71" s="320"/>
      <c r="CD71" s="320"/>
      <c r="CE71" s="320"/>
      <c r="CF71" s="320"/>
      <c r="CG71" s="320"/>
      <c r="CH71" s="320"/>
      <c r="CI71" s="320"/>
      <c r="CJ71" s="320"/>
      <c r="CK71" s="320"/>
      <c r="CL71" s="320"/>
      <c r="CM71" s="320"/>
      <c r="CN71" s="320"/>
      <c r="CO71" s="320"/>
      <c r="CP71" s="320"/>
      <c r="CQ71" s="320"/>
      <c r="CR71" s="320"/>
      <c r="CS71" s="320"/>
      <c r="CT71" s="320"/>
      <c r="CU71" s="320"/>
      <c r="CV71" s="320"/>
      <c r="CW71" s="320"/>
      <c r="CX71" s="320"/>
      <c r="CY71" s="320"/>
      <c r="CZ71" s="320"/>
      <c r="DA71" s="320"/>
      <c r="DB71" s="320"/>
      <c r="DC71" s="320"/>
      <c r="DD71" s="320"/>
      <c r="DE71" s="320"/>
      <c r="DF71" s="320"/>
      <c r="DG71" s="320"/>
      <c r="DH71" s="320"/>
      <c r="DI71" s="320"/>
      <c r="DJ71" s="320"/>
      <c r="DK71" s="320"/>
      <c r="DL71" s="320"/>
      <c r="DM71" s="320"/>
      <c r="DN71" s="320"/>
      <c r="DO71" s="320"/>
      <c r="DP71" s="320"/>
      <c r="DQ71" s="320"/>
      <c r="DR71" s="320"/>
      <c r="DS71" s="320"/>
      <c r="DT71" s="320"/>
      <c r="DU71" s="320"/>
      <c r="DV71" s="320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</row>
    <row r="72">
      <c r="A72" s="170"/>
      <c r="B72" s="170"/>
      <c r="C72" s="170"/>
      <c r="D72" s="170"/>
      <c r="E72" s="171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  <c r="BC72" s="320"/>
      <c r="BD72" s="320"/>
      <c r="BE72" s="320"/>
      <c r="BF72" s="320"/>
      <c r="BG72" s="320"/>
      <c r="BH72" s="320"/>
      <c r="BI72" s="320"/>
      <c r="BJ72" s="320"/>
      <c r="BK72" s="320"/>
      <c r="BL72" s="320"/>
      <c r="BM72" s="320"/>
      <c r="BN72" s="320"/>
      <c r="BO72" s="320"/>
      <c r="BP72" s="320"/>
      <c r="BQ72" s="320"/>
      <c r="BR72" s="320"/>
      <c r="BS72" s="320"/>
      <c r="BT72" s="320"/>
      <c r="BU72" s="320"/>
      <c r="BV72" s="320"/>
      <c r="BW72" s="320"/>
      <c r="BX72" s="320"/>
      <c r="BY72" s="320"/>
      <c r="BZ72" s="320"/>
      <c r="CA72" s="320"/>
      <c r="CB72" s="320"/>
      <c r="CC72" s="320"/>
      <c r="CD72" s="320"/>
      <c r="CE72" s="320"/>
      <c r="CF72" s="320"/>
      <c r="CG72" s="320"/>
      <c r="CH72" s="320"/>
      <c r="CI72" s="320"/>
      <c r="CJ72" s="320"/>
      <c r="CK72" s="320"/>
      <c r="CL72" s="320"/>
      <c r="CM72" s="320"/>
      <c r="CN72" s="320"/>
      <c r="CO72" s="320"/>
      <c r="CP72" s="320"/>
      <c r="CQ72" s="320"/>
      <c r="CR72" s="320"/>
      <c r="CS72" s="320"/>
      <c r="CT72" s="320"/>
      <c r="CU72" s="320"/>
      <c r="CV72" s="320"/>
      <c r="CW72" s="320"/>
      <c r="CX72" s="320"/>
      <c r="CY72" s="320"/>
      <c r="CZ72" s="320"/>
      <c r="DA72" s="320"/>
      <c r="DB72" s="320"/>
      <c r="DC72" s="320"/>
      <c r="DD72" s="320"/>
      <c r="DE72" s="320"/>
      <c r="DF72" s="320"/>
      <c r="DG72" s="320"/>
      <c r="DH72" s="320"/>
      <c r="DI72" s="320"/>
      <c r="DJ72" s="320"/>
      <c r="DK72" s="320"/>
      <c r="DL72" s="320"/>
      <c r="DM72" s="320"/>
      <c r="DN72" s="320"/>
      <c r="DO72" s="320"/>
      <c r="DP72" s="320"/>
      <c r="DQ72" s="320"/>
      <c r="DR72" s="320"/>
      <c r="DS72" s="320"/>
      <c r="DT72" s="320"/>
      <c r="DU72" s="320"/>
      <c r="DV72" s="320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</row>
    <row r="73">
      <c r="A73" s="170"/>
      <c r="B73" s="170"/>
      <c r="C73" s="170"/>
      <c r="D73" s="170"/>
      <c r="E73" s="171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320"/>
      <c r="BE73" s="320"/>
      <c r="BF73" s="320"/>
      <c r="BG73" s="320"/>
      <c r="BH73" s="320"/>
      <c r="BI73" s="320"/>
      <c r="BJ73" s="320"/>
      <c r="BK73" s="320"/>
      <c r="BL73" s="320"/>
      <c r="BM73" s="320"/>
      <c r="BN73" s="320"/>
      <c r="BO73" s="320"/>
      <c r="BP73" s="320"/>
      <c r="BQ73" s="320"/>
      <c r="BR73" s="320"/>
      <c r="BS73" s="320"/>
      <c r="BT73" s="320"/>
      <c r="BU73" s="320"/>
      <c r="BV73" s="320"/>
      <c r="BW73" s="320"/>
      <c r="BX73" s="320"/>
      <c r="BY73" s="320"/>
      <c r="BZ73" s="320"/>
      <c r="CA73" s="320"/>
      <c r="CB73" s="320"/>
      <c r="CC73" s="320"/>
      <c r="CD73" s="320"/>
      <c r="CE73" s="320"/>
      <c r="CF73" s="320"/>
      <c r="CG73" s="320"/>
      <c r="CH73" s="320"/>
      <c r="CI73" s="320"/>
      <c r="CJ73" s="320"/>
      <c r="CK73" s="320"/>
      <c r="CL73" s="320"/>
      <c r="CM73" s="320"/>
      <c r="CN73" s="320"/>
      <c r="CO73" s="320"/>
      <c r="CP73" s="320"/>
      <c r="CQ73" s="320"/>
      <c r="CR73" s="320"/>
      <c r="CS73" s="320"/>
      <c r="CT73" s="320"/>
      <c r="CU73" s="320"/>
      <c r="CV73" s="320"/>
      <c r="CW73" s="320"/>
      <c r="CX73" s="320"/>
      <c r="CY73" s="320"/>
      <c r="CZ73" s="320"/>
      <c r="DA73" s="320"/>
      <c r="DB73" s="320"/>
      <c r="DC73" s="320"/>
      <c r="DD73" s="320"/>
      <c r="DE73" s="320"/>
      <c r="DF73" s="320"/>
      <c r="DG73" s="320"/>
      <c r="DH73" s="320"/>
      <c r="DI73" s="320"/>
      <c r="DJ73" s="320"/>
      <c r="DK73" s="320"/>
      <c r="DL73" s="320"/>
      <c r="DM73" s="320"/>
      <c r="DN73" s="320"/>
      <c r="DO73" s="320"/>
      <c r="DP73" s="320"/>
      <c r="DQ73" s="320"/>
      <c r="DR73" s="320"/>
      <c r="DS73" s="320"/>
      <c r="DT73" s="320"/>
      <c r="DU73" s="320"/>
      <c r="DV73" s="320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</row>
    <row r="74">
      <c r="A74" s="170"/>
      <c r="B74" s="170"/>
      <c r="C74" s="170"/>
      <c r="D74" s="170"/>
      <c r="E74" s="171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20"/>
      <c r="BC74" s="320"/>
      <c r="BD74" s="320"/>
      <c r="BE74" s="320"/>
      <c r="BF74" s="320"/>
      <c r="BG74" s="320"/>
      <c r="BH74" s="320"/>
      <c r="BI74" s="320"/>
      <c r="BJ74" s="320"/>
      <c r="BK74" s="320"/>
      <c r="BL74" s="320"/>
      <c r="BM74" s="320"/>
      <c r="BN74" s="320"/>
      <c r="BO74" s="320"/>
      <c r="BP74" s="320"/>
      <c r="BQ74" s="320"/>
      <c r="BR74" s="320"/>
      <c r="BS74" s="320"/>
      <c r="BT74" s="320"/>
      <c r="BU74" s="320"/>
      <c r="BV74" s="320"/>
      <c r="BW74" s="320"/>
      <c r="BX74" s="320"/>
      <c r="BY74" s="320"/>
      <c r="BZ74" s="320"/>
      <c r="CA74" s="320"/>
      <c r="CB74" s="320"/>
      <c r="CC74" s="320"/>
      <c r="CD74" s="320"/>
      <c r="CE74" s="320"/>
      <c r="CF74" s="320"/>
      <c r="CG74" s="320"/>
      <c r="CH74" s="320"/>
      <c r="CI74" s="320"/>
      <c r="CJ74" s="320"/>
      <c r="CK74" s="320"/>
      <c r="CL74" s="320"/>
      <c r="CM74" s="320"/>
      <c r="CN74" s="320"/>
      <c r="CO74" s="320"/>
      <c r="CP74" s="320"/>
      <c r="CQ74" s="320"/>
      <c r="CR74" s="320"/>
      <c r="CS74" s="320"/>
      <c r="CT74" s="320"/>
      <c r="CU74" s="320"/>
      <c r="CV74" s="320"/>
      <c r="CW74" s="320"/>
      <c r="CX74" s="320"/>
      <c r="CY74" s="320"/>
      <c r="CZ74" s="320"/>
      <c r="DA74" s="320"/>
      <c r="DB74" s="320"/>
      <c r="DC74" s="320"/>
      <c r="DD74" s="320"/>
      <c r="DE74" s="320"/>
      <c r="DF74" s="320"/>
      <c r="DG74" s="320"/>
      <c r="DH74" s="320"/>
      <c r="DI74" s="320"/>
      <c r="DJ74" s="320"/>
      <c r="DK74" s="320"/>
      <c r="DL74" s="320"/>
      <c r="DM74" s="320"/>
      <c r="DN74" s="320"/>
      <c r="DO74" s="320"/>
      <c r="DP74" s="320"/>
      <c r="DQ74" s="320"/>
      <c r="DR74" s="320"/>
      <c r="DS74" s="320"/>
      <c r="DT74" s="320"/>
      <c r="DU74" s="320"/>
      <c r="DV74" s="320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</row>
    <row r="75">
      <c r="A75" s="170"/>
      <c r="B75" s="170"/>
      <c r="C75" s="170"/>
      <c r="D75" s="170"/>
      <c r="E75" s="171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20"/>
      <c r="AX75" s="320"/>
      <c r="AY75" s="320"/>
      <c r="AZ75" s="320"/>
      <c r="BA75" s="320"/>
      <c r="BB75" s="320"/>
      <c r="BC75" s="320"/>
      <c r="BD75" s="320"/>
      <c r="BE75" s="320"/>
      <c r="BF75" s="320"/>
      <c r="BG75" s="320"/>
      <c r="BH75" s="320"/>
      <c r="BI75" s="320"/>
      <c r="BJ75" s="320"/>
      <c r="BK75" s="320"/>
      <c r="BL75" s="320"/>
      <c r="BM75" s="320"/>
      <c r="BN75" s="320"/>
      <c r="BO75" s="320"/>
      <c r="BP75" s="320"/>
      <c r="BQ75" s="320"/>
      <c r="BR75" s="320"/>
      <c r="BS75" s="320"/>
      <c r="BT75" s="320"/>
      <c r="BU75" s="320"/>
      <c r="BV75" s="320"/>
      <c r="BW75" s="320"/>
      <c r="BX75" s="320"/>
      <c r="BY75" s="320"/>
      <c r="BZ75" s="320"/>
      <c r="CA75" s="320"/>
      <c r="CB75" s="320"/>
      <c r="CC75" s="320"/>
      <c r="CD75" s="320"/>
      <c r="CE75" s="320"/>
      <c r="CF75" s="320"/>
      <c r="CG75" s="320"/>
      <c r="CH75" s="320"/>
      <c r="CI75" s="320"/>
      <c r="CJ75" s="320"/>
      <c r="CK75" s="320"/>
      <c r="CL75" s="320"/>
      <c r="CM75" s="320"/>
      <c r="CN75" s="320"/>
      <c r="CO75" s="320"/>
      <c r="CP75" s="320"/>
      <c r="CQ75" s="320"/>
      <c r="CR75" s="320"/>
      <c r="CS75" s="320"/>
      <c r="CT75" s="320"/>
      <c r="CU75" s="320"/>
      <c r="CV75" s="320"/>
      <c r="CW75" s="320"/>
      <c r="CX75" s="320"/>
      <c r="CY75" s="320"/>
      <c r="CZ75" s="320"/>
      <c r="DA75" s="320"/>
      <c r="DB75" s="320"/>
      <c r="DC75" s="320"/>
      <c r="DD75" s="320"/>
      <c r="DE75" s="320"/>
      <c r="DF75" s="320"/>
      <c r="DG75" s="320"/>
      <c r="DH75" s="320"/>
      <c r="DI75" s="320"/>
      <c r="DJ75" s="320"/>
      <c r="DK75" s="320"/>
      <c r="DL75" s="320"/>
      <c r="DM75" s="320"/>
      <c r="DN75" s="320"/>
      <c r="DO75" s="320"/>
      <c r="DP75" s="320"/>
      <c r="DQ75" s="320"/>
      <c r="DR75" s="320"/>
      <c r="DS75" s="320"/>
      <c r="DT75" s="320"/>
      <c r="DU75" s="320"/>
      <c r="DV75" s="320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</row>
    <row r="76">
      <c r="A76" s="170"/>
      <c r="B76" s="170"/>
      <c r="C76" s="170"/>
      <c r="D76" s="170"/>
      <c r="E76" s="171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 s="320"/>
      <c r="BF76" s="320"/>
      <c r="BG76" s="320"/>
      <c r="BH76" s="320"/>
      <c r="BI76" s="320"/>
      <c r="BJ76" s="320"/>
      <c r="BK76" s="320"/>
      <c r="BL76" s="320"/>
      <c r="BM76" s="320"/>
      <c r="BN76" s="320"/>
      <c r="BO76" s="320"/>
      <c r="BP76" s="320"/>
      <c r="BQ76" s="320"/>
      <c r="BR76" s="320"/>
      <c r="BS76" s="320"/>
      <c r="BT76" s="320"/>
      <c r="BU76" s="320"/>
      <c r="BV76" s="320"/>
      <c r="BW76" s="320"/>
      <c r="BX76" s="320"/>
      <c r="BY76" s="320"/>
      <c r="BZ76" s="320"/>
      <c r="CA76" s="320"/>
      <c r="CB76" s="320"/>
      <c r="CC76" s="320"/>
      <c r="CD76" s="320"/>
      <c r="CE76" s="320"/>
      <c r="CF76" s="320"/>
      <c r="CG76" s="320"/>
      <c r="CH76" s="320"/>
      <c r="CI76" s="320"/>
      <c r="CJ76" s="320"/>
      <c r="CK76" s="320"/>
      <c r="CL76" s="320"/>
      <c r="CM76" s="320"/>
      <c r="CN76" s="320"/>
      <c r="CO76" s="320"/>
      <c r="CP76" s="320"/>
      <c r="CQ76" s="320"/>
      <c r="CR76" s="320"/>
      <c r="CS76" s="320"/>
      <c r="CT76" s="320"/>
      <c r="CU76" s="320"/>
      <c r="CV76" s="320"/>
      <c r="CW76" s="320"/>
      <c r="CX76" s="320"/>
      <c r="CY76" s="320"/>
      <c r="CZ76" s="320"/>
      <c r="DA76" s="320"/>
      <c r="DB76" s="320"/>
      <c r="DC76" s="320"/>
      <c r="DD76" s="320"/>
      <c r="DE76" s="320"/>
      <c r="DF76" s="320"/>
      <c r="DG76" s="320"/>
      <c r="DH76" s="320"/>
      <c r="DI76" s="320"/>
      <c r="DJ76" s="320"/>
      <c r="DK76" s="320"/>
      <c r="DL76" s="320"/>
      <c r="DM76" s="320"/>
      <c r="DN76" s="320"/>
      <c r="DO76" s="320"/>
      <c r="DP76" s="320"/>
      <c r="DQ76" s="320"/>
      <c r="DR76" s="320"/>
      <c r="DS76" s="320"/>
      <c r="DT76" s="320"/>
      <c r="DU76" s="320"/>
      <c r="DV76" s="320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</row>
    <row r="77">
      <c r="A77" s="170"/>
      <c r="B77" s="170"/>
      <c r="C77" s="170"/>
      <c r="D77" s="170"/>
      <c r="E77" s="171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0"/>
      <c r="BG77" s="320"/>
      <c r="BH77" s="320"/>
      <c r="BI77" s="320"/>
      <c r="BJ77" s="320"/>
      <c r="BK77" s="320"/>
      <c r="BL77" s="320"/>
      <c r="BM77" s="320"/>
      <c r="BN77" s="320"/>
      <c r="BO77" s="320"/>
      <c r="BP77" s="320"/>
      <c r="BQ77" s="320"/>
      <c r="BR77" s="320"/>
      <c r="BS77" s="320"/>
      <c r="BT77" s="320"/>
      <c r="BU77" s="320"/>
      <c r="BV77" s="320"/>
      <c r="BW77" s="320"/>
      <c r="BX77" s="320"/>
      <c r="BY77" s="320"/>
      <c r="BZ77" s="320"/>
      <c r="CA77" s="320"/>
      <c r="CB77" s="320"/>
      <c r="CC77" s="320"/>
      <c r="CD77" s="320"/>
      <c r="CE77" s="320"/>
      <c r="CF77" s="320"/>
      <c r="CG77" s="320"/>
      <c r="CH77" s="320"/>
      <c r="CI77" s="320"/>
      <c r="CJ77" s="320"/>
      <c r="CK77" s="320"/>
      <c r="CL77" s="320"/>
      <c r="CM77" s="320"/>
      <c r="CN77" s="320"/>
      <c r="CO77" s="320"/>
      <c r="CP77" s="320"/>
      <c r="CQ77" s="320"/>
      <c r="CR77" s="320"/>
      <c r="CS77" s="320"/>
      <c r="CT77" s="320"/>
      <c r="CU77" s="320"/>
      <c r="CV77" s="320"/>
      <c r="CW77" s="320"/>
      <c r="CX77" s="320"/>
      <c r="CY77" s="320"/>
      <c r="CZ77" s="320"/>
      <c r="DA77" s="320"/>
      <c r="DB77" s="320"/>
      <c r="DC77" s="320"/>
      <c r="DD77" s="320"/>
      <c r="DE77" s="320"/>
      <c r="DF77" s="320"/>
      <c r="DG77" s="320"/>
      <c r="DH77" s="320"/>
      <c r="DI77" s="320"/>
      <c r="DJ77" s="320"/>
      <c r="DK77" s="320"/>
      <c r="DL77" s="320"/>
      <c r="DM77" s="320"/>
      <c r="DN77" s="320"/>
      <c r="DO77" s="320"/>
      <c r="DP77" s="320"/>
      <c r="DQ77" s="320"/>
      <c r="DR77" s="320"/>
      <c r="DS77" s="320"/>
      <c r="DT77" s="320"/>
      <c r="DU77" s="320"/>
      <c r="DV77" s="320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</row>
    <row r="78">
      <c r="A78" s="170"/>
      <c r="B78" s="170"/>
      <c r="C78" s="170"/>
      <c r="D78" s="170"/>
      <c r="E78" s="171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0"/>
      <c r="BG78" s="320"/>
      <c r="BH78" s="320"/>
      <c r="BI78" s="320"/>
      <c r="BJ78" s="320"/>
      <c r="BK78" s="320"/>
      <c r="BL78" s="320"/>
      <c r="BM78" s="320"/>
      <c r="BN78" s="320"/>
      <c r="BO78" s="320"/>
      <c r="BP78" s="320"/>
      <c r="BQ78" s="320"/>
      <c r="BR78" s="320"/>
      <c r="BS78" s="320"/>
      <c r="BT78" s="320"/>
      <c r="BU78" s="320"/>
      <c r="BV78" s="320"/>
      <c r="BW78" s="320"/>
      <c r="BX78" s="320"/>
      <c r="BY78" s="320"/>
      <c r="BZ78" s="320"/>
      <c r="CA78" s="320"/>
      <c r="CB78" s="320"/>
      <c r="CC78" s="320"/>
      <c r="CD78" s="320"/>
      <c r="CE78" s="320"/>
      <c r="CF78" s="320"/>
      <c r="CG78" s="320"/>
      <c r="CH78" s="320"/>
      <c r="CI78" s="320"/>
      <c r="CJ78" s="320"/>
      <c r="CK78" s="320"/>
      <c r="CL78" s="320"/>
      <c r="CM78" s="320"/>
      <c r="CN78" s="320"/>
      <c r="CO78" s="320"/>
      <c r="CP78" s="320"/>
      <c r="CQ78" s="320"/>
      <c r="CR78" s="320"/>
      <c r="CS78" s="320"/>
      <c r="CT78" s="320"/>
      <c r="CU78" s="320"/>
      <c r="CV78" s="320"/>
      <c r="CW78" s="320"/>
      <c r="CX78" s="320"/>
      <c r="CY78" s="320"/>
      <c r="CZ78" s="320"/>
      <c r="DA78" s="320"/>
      <c r="DB78" s="320"/>
      <c r="DC78" s="320"/>
      <c r="DD78" s="320"/>
      <c r="DE78" s="320"/>
      <c r="DF78" s="320"/>
      <c r="DG78" s="320"/>
      <c r="DH78" s="320"/>
      <c r="DI78" s="320"/>
      <c r="DJ78" s="320"/>
      <c r="DK78" s="320"/>
      <c r="DL78" s="320"/>
      <c r="DM78" s="320"/>
      <c r="DN78" s="320"/>
      <c r="DO78" s="320"/>
      <c r="DP78" s="320"/>
      <c r="DQ78" s="320"/>
      <c r="DR78" s="320"/>
      <c r="DS78" s="320"/>
      <c r="DT78" s="320"/>
      <c r="DU78" s="320"/>
      <c r="DV78" s="320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</row>
    <row r="79">
      <c r="A79" s="170"/>
      <c r="B79" s="170"/>
      <c r="C79" s="170"/>
      <c r="D79" s="170"/>
      <c r="E79" s="171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 s="320"/>
      <c r="BF79" s="320"/>
      <c r="BG79" s="320"/>
      <c r="BH79" s="320"/>
      <c r="BI79" s="320"/>
      <c r="BJ79" s="320"/>
      <c r="BK79" s="320"/>
      <c r="BL79" s="320"/>
      <c r="BM79" s="320"/>
      <c r="BN79" s="320"/>
      <c r="BO79" s="320"/>
      <c r="BP79" s="320"/>
      <c r="BQ79" s="320"/>
      <c r="BR79" s="320"/>
      <c r="BS79" s="320"/>
      <c r="BT79" s="320"/>
      <c r="BU79" s="320"/>
      <c r="BV79" s="320"/>
      <c r="BW79" s="320"/>
      <c r="BX79" s="320"/>
      <c r="BY79" s="320"/>
      <c r="BZ79" s="320"/>
      <c r="CA79" s="320"/>
      <c r="CB79" s="320"/>
      <c r="CC79" s="320"/>
      <c r="CD79" s="320"/>
      <c r="CE79" s="320"/>
      <c r="CF79" s="320"/>
      <c r="CG79" s="320"/>
      <c r="CH79" s="320"/>
      <c r="CI79" s="320"/>
      <c r="CJ79" s="320"/>
      <c r="CK79" s="320"/>
      <c r="CL79" s="320"/>
      <c r="CM79" s="320"/>
      <c r="CN79" s="320"/>
      <c r="CO79" s="320"/>
      <c r="CP79" s="320"/>
      <c r="CQ79" s="320"/>
      <c r="CR79" s="320"/>
      <c r="CS79" s="320"/>
      <c r="CT79" s="320"/>
      <c r="CU79" s="320"/>
      <c r="CV79" s="320"/>
      <c r="CW79" s="320"/>
      <c r="CX79" s="320"/>
      <c r="CY79" s="320"/>
      <c r="CZ79" s="320"/>
      <c r="DA79" s="320"/>
      <c r="DB79" s="320"/>
      <c r="DC79" s="320"/>
      <c r="DD79" s="320"/>
      <c r="DE79" s="320"/>
      <c r="DF79" s="320"/>
      <c r="DG79" s="320"/>
      <c r="DH79" s="320"/>
      <c r="DI79" s="320"/>
      <c r="DJ79" s="320"/>
      <c r="DK79" s="320"/>
      <c r="DL79" s="320"/>
      <c r="DM79" s="320"/>
      <c r="DN79" s="320"/>
      <c r="DO79" s="320"/>
      <c r="DP79" s="320"/>
      <c r="DQ79" s="320"/>
      <c r="DR79" s="320"/>
      <c r="DS79" s="320"/>
      <c r="DT79" s="320"/>
      <c r="DU79" s="320"/>
      <c r="DV79" s="320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</row>
    <row r="80">
      <c r="A80" s="170"/>
      <c r="B80" s="170"/>
      <c r="C80" s="170"/>
      <c r="D80" s="170"/>
      <c r="E80" s="171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0"/>
      <c r="BG80" s="320"/>
      <c r="BH80" s="320"/>
      <c r="BI80" s="320"/>
      <c r="BJ80" s="320"/>
      <c r="BK80" s="320"/>
      <c r="BL80" s="320"/>
      <c r="BM80" s="320"/>
      <c r="BN80" s="320"/>
      <c r="BO80" s="320"/>
      <c r="BP80" s="320"/>
      <c r="BQ80" s="320"/>
      <c r="BR80" s="320"/>
      <c r="BS80" s="320"/>
      <c r="BT80" s="320"/>
      <c r="BU80" s="320"/>
      <c r="BV80" s="320"/>
      <c r="BW80" s="320"/>
      <c r="BX80" s="320"/>
      <c r="BY80" s="320"/>
      <c r="BZ80" s="320"/>
      <c r="CA80" s="320"/>
      <c r="CB80" s="320"/>
      <c r="CC80" s="320"/>
      <c r="CD80" s="320"/>
      <c r="CE80" s="320"/>
      <c r="CF80" s="320"/>
      <c r="CG80" s="320"/>
      <c r="CH80" s="320"/>
      <c r="CI80" s="320"/>
      <c r="CJ80" s="320"/>
      <c r="CK80" s="320"/>
      <c r="CL80" s="320"/>
      <c r="CM80" s="320"/>
      <c r="CN80" s="320"/>
      <c r="CO80" s="320"/>
      <c r="CP80" s="320"/>
      <c r="CQ80" s="320"/>
      <c r="CR80" s="320"/>
      <c r="CS80" s="320"/>
      <c r="CT80" s="320"/>
      <c r="CU80" s="320"/>
      <c r="CV80" s="320"/>
      <c r="CW80" s="320"/>
      <c r="CX80" s="320"/>
      <c r="CY80" s="320"/>
      <c r="CZ80" s="320"/>
      <c r="DA80" s="320"/>
      <c r="DB80" s="320"/>
      <c r="DC80" s="320"/>
      <c r="DD80" s="320"/>
      <c r="DE80" s="320"/>
      <c r="DF80" s="320"/>
      <c r="DG80" s="320"/>
      <c r="DH80" s="320"/>
      <c r="DI80" s="320"/>
      <c r="DJ80" s="320"/>
      <c r="DK80" s="320"/>
      <c r="DL80" s="320"/>
      <c r="DM80" s="320"/>
      <c r="DN80" s="320"/>
      <c r="DO80" s="320"/>
      <c r="DP80" s="320"/>
      <c r="DQ80" s="320"/>
      <c r="DR80" s="320"/>
      <c r="DS80" s="320"/>
      <c r="DT80" s="320"/>
      <c r="DU80" s="320"/>
      <c r="DV80" s="320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</row>
    <row r="81">
      <c r="A81" s="170"/>
      <c r="B81" s="170"/>
      <c r="C81" s="170"/>
      <c r="D81" s="170"/>
      <c r="E81" s="171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0"/>
      <c r="CA81" s="320"/>
      <c r="CB81" s="320"/>
      <c r="CC81" s="320"/>
      <c r="CD81" s="320"/>
      <c r="CE81" s="320"/>
      <c r="CF81" s="320"/>
      <c r="CG81" s="320"/>
      <c r="CH81" s="320"/>
      <c r="CI81" s="320"/>
      <c r="CJ81" s="320"/>
      <c r="CK81" s="320"/>
      <c r="CL81" s="320"/>
      <c r="CM81" s="320"/>
      <c r="CN81" s="320"/>
      <c r="CO81" s="320"/>
      <c r="CP81" s="320"/>
      <c r="CQ81" s="320"/>
      <c r="CR81" s="320"/>
      <c r="CS81" s="320"/>
      <c r="CT81" s="320"/>
      <c r="CU81" s="320"/>
      <c r="CV81" s="320"/>
      <c r="CW81" s="320"/>
      <c r="CX81" s="320"/>
      <c r="CY81" s="320"/>
      <c r="CZ81" s="320"/>
      <c r="DA81" s="320"/>
      <c r="DB81" s="320"/>
      <c r="DC81" s="320"/>
      <c r="DD81" s="320"/>
      <c r="DE81" s="320"/>
      <c r="DF81" s="320"/>
      <c r="DG81" s="320"/>
      <c r="DH81" s="320"/>
      <c r="DI81" s="320"/>
      <c r="DJ81" s="320"/>
      <c r="DK81" s="320"/>
      <c r="DL81" s="320"/>
      <c r="DM81" s="320"/>
      <c r="DN81" s="320"/>
      <c r="DO81" s="320"/>
      <c r="DP81" s="320"/>
      <c r="DQ81" s="320"/>
      <c r="DR81" s="320"/>
      <c r="DS81" s="320"/>
      <c r="DT81" s="320"/>
      <c r="DU81" s="320"/>
      <c r="DV81" s="320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</row>
    <row r="82">
      <c r="A82" s="170"/>
      <c r="B82" s="170"/>
      <c r="C82" s="170"/>
      <c r="D82" s="170"/>
      <c r="E82" s="171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0"/>
      <c r="BM82" s="320"/>
      <c r="BN82" s="320"/>
      <c r="BO82" s="320"/>
      <c r="BP82" s="320"/>
      <c r="BQ82" s="320"/>
      <c r="BR82" s="320"/>
      <c r="BS82" s="320"/>
      <c r="BT82" s="320"/>
      <c r="BU82" s="320"/>
      <c r="BV82" s="320"/>
      <c r="BW82" s="320"/>
      <c r="BX82" s="320"/>
      <c r="BY82" s="320"/>
      <c r="BZ82" s="320"/>
      <c r="CA82" s="320"/>
      <c r="CB82" s="320"/>
      <c r="CC82" s="320"/>
      <c r="CD82" s="320"/>
      <c r="CE82" s="320"/>
      <c r="CF82" s="320"/>
      <c r="CG82" s="320"/>
      <c r="CH82" s="320"/>
      <c r="CI82" s="320"/>
      <c r="CJ82" s="320"/>
      <c r="CK82" s="320"/>
      <c r="CL82" s="320"/>
      <c r="CM82" s="320"/>
      <c r="CN82" s="320"/>
      <c r="CO82" s="320"/>
      <c r="CP82" s="320"/>
      <c r="CQ82" s="320"/>
      <c r="CR82" s="320"/>
      <c r="CS82" s="320"/>
      <c r="CT82" s="320"/>
      <c r="CU82" s="320"/>
      <c r="CV82" s="320"/>
      <c r="CW82" s="320"/>
      <c r="CX82" s="320"/>
      <c r="CY82" s="320"/>
      <c r="CZ82" s="320"/>
      <c r="DA82" s="320"/>
      <c r="DB82" s="320"/>
      <c r="DC82" s="320"/>
      <c r="DD82" s="320"/>
      <c r="DE82" s="320"/>
      <c r="DF82" s="320"/>
      <c r="DG82" s="320"/>
      <c r="DH82" s="320"/>
      <c r="DI82" s="320"/>
      <c r="DJ82" s="320"/>
      <c r="DK82" s="320"/>
      <c r="DL82" s="320"/>
      <c r="DM82" s="320"/>
      <c r="DN82" s="320"/>
      <c r="DO82" s="320"/>
      <c r="DP82" s="320"/>
      <c r="DQ82" s="320"/>
      <c r="DR82" s="320"/>
      <c r="DS82" s="320"/>
      <c r="DT82" s="320"/>
      <c r="DU82" s="320"/>
      <c r="DV82" s="320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</row>
    <row r="83">
      <c r="A83" s="170"/>
      <c r="B83" s="170"/>
      <c r="C83" s="170"/>
      <c r="D83" s="170"/>
      <c r="E83" s="171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  <c r="CC83" s="320"/>
      <c r="CD83" s="320"/>
      <c r="CE83" s="320"/>
      <c r="CF83" s="320"/>
      <c r="CG83" s="320"/>
      <c r="CH83" s="320"/>
      <c r="CI83" s="320"/>
      <c r="CJ83" s="320"/>
      <c r="CK83" s="320"/>
      <c r="CL83" s="320"/>
      <c r="CM83" s="320"/>
      <c r="CN83" s="320"/>
      <c r="CO83" s="320"/>
      <c r="CP83" s="320"/>
      <c r="CQ83" s="320"/>
      <c r="CR83" s="320"/>
      <c r="CS83" s="320"/>
      <c r="CT83" s="320"/>
      <c r="CU83" s="320"/>
      <c r="CV83" s="320"/>
      <c r="CW83" s="320"/>
      <c r="CX83" s="320"/>
      <c r="CY83" s="320"/>
      <c r="CZ83" s="320"/>
      <c r="DA83" s="320"/>
      <c r="DB83" s="320"/>
      <c r="DC83" s="320"/>
      <c r="DD83" s="320"/>
      <c r="DE83" s="320"/>
      <c r="DF83" s="320"/>
      <c r="DG83" s="320"/>
      <c r="DH83" s="320"/>
      <c r="DI83" s="320"/>
      <c r="DJ83" s="320"/>
      <c r="DK83" s="320"/>
      <c r="DL83" s="320"/>
      <c r="DM83" s="320"/>
      <c r="DN83" s="320"/>
      <c r="DO83" s="320"/>
      <c r="DP83" s="320"/>
      <c r="DQ83" s="320"/>
      <c r="DR83" s="320"/>
      <c r="DS83" s="320"/>
      <c r="DT83" s="320"/>
      <c r="DU83" s="320"/>
      <c r="DV83" s="320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</row>
    <row r="84">
      <c r="A84" s="170"/>
      <c r="B84" s="170"/>
      <c r="C84" s="170"/>
      <c r="D84" s="170"/>
      <c r="E84" s="171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20"/>
      <c r="AX84" s="320"/>
      <c r="AY84" s="320"/>
      <c r="AZ84" s="320"/>
      <c r="BA84" s="320"/>
      <c r="BB84" s="320"/>
      <c r="BC84" s="320"/>
      <c r="BD84" s="320"/>
      <c r="BE84" s="320"/>
      <c r="BF84" s="320"/>
      <c r="BG84" s="320"/>
      <c r="BH84" s="320"/>
      <c r="BI84" s="320"/>
      <c r="BJ84" s="320"/>
      <c r="BK84" s="320"/>
      <c r="BL84" s="320"/>
      <c r="BM84" s="320"/>
      <c r="BN84" s="320"/>
      <c r="BO84" s="320"/>
      <c r="BP84" s="320"/>
      <c r="BQ84" s="320"/>
      <c r="BR84" s="320"/>
      <c r="BS84" s="320"/>
      <c r="BT84" s="320"/>
      <c r="BU84" s="320"/>
      <c r="BV84" s="320"/>
      <c r="BW84" s="320"/>
      <c r="BX84" s="320"/>
      <c r="BY84" s="320"/>
      <c r="BZ84" s="320"/>
      <c r="CA84" s="320"/>
      <c r="CB84" s="320"/>
      <c r="CC84" s="320"/>
      <c r="CD84" s="320"/>
      <c r="CE84" s="320"/>
      <c r="CF84" s="320"/>
      <c r="CG84" s="320"/>
      <c r="CH84" s="320"/>
      <c r="CI84" s="320"/>
      <c r="CJ84" s="320"/>
      <c r="CK84" s="320"/>
      <c r="CL84" s="320"/>
      <c r="CM84" s="320"/>
      <c r="CN84" s="320"/>
      <c r="CO84" s="320"/>
      <c r="CP84" s="320"/>
      <c r="CQ84" s="320"/>
      <c r="CR84" s="320"/>
      <c r="CS84" s="320"/>
      <c r="CT84" s="320"/>
      <c r="CU84" s="320"/>
      <c r="CV84" s="320"/>
      <c r="CW84" s="320"/>
      <c r="CX84" s="320"/>
      <c r="CY84" s="320"/>
      <c r="CZ84" s="320"/>
      <c r="DA84" s="320"/>
      <c r="DB84" s="320"/>
      <c r="DC84" s="320"/>
      <c r="DD84" s="320"/>
      <c r="DE84" s="320"/>
      <c r="DF84" s="320"/>
      <c r="DG84" s="320"/>
      <c r="DH84" s="320"/>
      <c r="DI84" s="320"/>
      <c r="DJ84" s="320"/>
      <c r="DK84" s="320"/>
      <c r="DL84" s="320"/>
      <c r="DM84" s="320"/>
      <c r="DN84" s="320"/>
      <c r="DO84" s="320"/>
      <c r="DP84" s="320"/>
      <c r="DQ84" s="320"/>
      <c r="DR84" s="320"/>
      <c r="DS84" s="320"/>
      <c r="DT84" s="320"/>
      <c r="DU84" s="320"/>
      <c r="DV84" s="320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</row>
    <row r="85">
      <c r="A85" s="170"/>
      <c r="B85" s="170"/>
      <c r="C85" s="170"/>
      <c r="D85" s="170"/>
      <c r="E85" s="171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 s="320"/>
      <c r="BF85" s="320"/>
      <c r="BG85" s="320"/>
      <c r="BH85" s="320"/>
      <c r="BI85" s="320"/>
      <c r="BJ85" s="320"/>
      <c r="BK85" s="320"/>
      <c r="BL85" s="320"/>
      <c r="BM85" s="320"/>
      <c r="BN85" s="320"/>
      <c r="BO85" s="320"/>
      <c r="BP85" s="320"/>
      <c r="BQ85" s="320"/>
      <c r="BR85" s="320"/>
      <c r="BS85" s="320"/>
      <c r="BT85" s="320"/>
      <c r="BU85" s="320"/>
      <c r="BV85" s="320"/>
      <c r="BW85" s="320"/>
      <c r="BX85" s="320"/>
      <c r="BY85" s="320"/>
      <c r="BZ85" s="320"/>
      <c r="CA85" s="320"/>
      <c r="CB85" s="320"/>
      <c r="CC85" s="320"/>
      <c r="CD85" s="320"/>
      <c r="CE85" s="320"/>
      <c r="CF85" s="320"/>
      <c r="CG85" s="320"/>
      <c r="CH85" s="320"/>
      <c r="CI85" s="320"/>
      <c r="CJ85" s="320"/>
      <c r="CK85" s="320"/>
      <c r="CL85" s="320"/>
      <c r="CM85" s="320"/>
      <c r="CN85" s="320"/>
      <c r="CO85" s="320"/>
      <c r="CP85" s="320"/>
      <c r="CQ85" s="320"/>
      <c r="CR85" s="320"/>
      <c r="CS85" s="320"/>
      <c r="CT85" s="320"/>
      <c r="CU85" s="320"/>
      <c r="CV85" s="320"/>
      <c r="CW85" s="320"/>
      <c r="CX85" s="320"/>
      <c r="CY85" s="320"/>
      <c r="CZ85" s="320"/>
      <c r="DA85" s="320"/>
      <c r="DB85" s="320"/>
      <c r="DC85" s="320"/>
      <c r="DD85" s="320"/>
      <c r="DE85" s="320"/>
      <c r="DF85" s="320"/>
      <c r="DG85" s="320"/>
      <c r="DH85" s="320"/>
      <c r="DI85" s="320"/>
      <c r="DJ85" s="320"/>
      <c r="DK85" s="320"/>
      <c r="DL85" s="320"/>
      <c r="DM85" s="320"/>
      <c r="DN85" s="320"/>
      <c r="DO85" s="320"/>
      <c r="DP85" s="320"/>
      <c r="DQ85" s="320"/>
      <c r="DR85" s="320"/>
      <c r="DS85" s="320"/>
      <c r="DT85" s="320"/>
      <c r="DU85" s="320"/>
      <c r="DV85" s="320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</row>
    <row r="86">
      <c r="A86" s="170"/>
      <c r="B86" s="170"/>
      <c r="C86" s="170"/>
      <c r="D86" s="170"/>
      <c r="E86" s="171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320"/>
      <c r="BK86" s="320"/>
      <c r="BL86" s="320"/>
      <c r="BM86" s="320"/>
      <c r="BN86" s="320"/>
      <c r="BO86" s="320"/>
      <c r="BP86" s="320"/>
      <c r="BQ86" s="320"/>
      <c r="BR86" s="320"/>
      <c r="BS86" s="320"/>
      <c r="BT86" s="320"/>
      <c r="BU86" s="320"/>
      <c r="BV86" s="320"/>
      <c r="BW86" s="320"/>
      <c r="BX86" s="320"/>
      <c r="BY86" s="320"/>
      <c r="BZ86" s="320"/>
      <c r="CA86" s="320"/>
      <c r="CB86" s="320"/>
      <c r="CC86" s="320"/>
      <c r="CD86" s="320"/>
      <c r="CE86" s="320"/>
      <c r="CF86" s="320"/>
      <c r="CG86" s="320"/>
      <c r="CH86" s="320"/>
      <c r="CI86" s="320"/>
      <c r="CJ86" s="320"/>
      <c r="CK86" s="320"/>
      <c r="CL86" s="320"/>
      <c r="CM86" s="320"/>
      <c r="CN86" s="320"/>
      <c r="CO86" s="320"/>
      <c r="CP86" s="320"/>
      <c r="CQ86" s="320"/>
      <c r="CR86" s="320"/>
      <c r="CS86" s="320"/>
      <c r="CT86" s="320"/>
      <c r="CU86" s="320"/>
      <c r="CV86" s="320"/>
      <c r="CW86" s="320"/>
      <c r="CX86" s="320"/>
      <c r="CY86" s="320"/>
      <c r="CZ86" s="320"/>
      <c r="DA86" s="320"/>
      <c r="DB86" s="320"/>
      <c r="DC86" s="320"/>
      <c r="DD86" s="320"/>
      <c r="DE86" s="320"/>
      <c r="DF86" s="320"/>
      <c r="DG86" s="320"/>
      <c r="DH86" s="320"/>
      <c r="DI86" s="320"/>
      <c r="DJ86" s="320"/>
      <c r="DK86" s="320"/>
      <c r="DL86" s="320"/>
      <c r="DM86" s="320"/>
      <c r="DN86" s="320"/>
      <c r="DO86" s="320"/>
      <c r="DP86" s="320"/>
      <c r="DQ86" s="320"/>
      <c r="DR86" s="320"/>
      <c r="DS86" s="320"/>
      <c r="DT86" s="320"/>
      <c r="DU86" s="320"/>
      <c r="DV86" s="320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</row>
    <row r="87">
      <c r="A87" s="170"/>
      <c r="B87" s="170"/>
      <c r="C87" s="170"/>
      <c r="D87" s="170"/>
      <c r="E87" s="171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0"/>
      <c r="BM87" s="320"/>
      <c r="BN87" s="320"/>
      <c r="BO87" s="320"/>
      <c r="BP87" s="320"/>
      <c r="BQ87" s="320"/>
      <c r="BR87" s="320"/>
      <c r="BS87" s="320"/>
      <c r="BT87" s="320"/>
      <c r="BU87" s="320"/>
      <c r="BV87" s="320"/>
      <c r="BW87" s="320"/>
      <c r="BX87" s="320"/>
      <c r="BY87" s="320"/>
      <c r="BZ87" s="320"/>
      <c r="CA87" s="320"/>
      <c r="CB87" s="320"/>
      <c r="CC87" s="320"/>
      <c r="CD87" s="320"/>
      <c r="CE87" s="320"/>
      <c r="CF87" s="320"/>
      <c r="CG87" s="320"/>
      <c r="CH87" s="320"/>
      <c r="CI87" s="320"/>
      <c r="CJ87" s="320"/>
      <c r="CK87" s="320"/>
      <c r="CL87" s="320"/>
      <c r="CM87" s="320"/>
      <c r="CN87" s="320"/>
      <c r="CO87" s="320"/>
      <c r="CP87" s="320"/>
      <c r="CQ87" s="320"/>
      <c r="CR87" s="320"/>
      <c r="CS87" s="320"/>
      <c r="CT87" s="320"/>
      <c r="CU87" s="320"/>
      <c r="CV87" s="320"/>
      <c r="CW87" s="320"/>
      <c r="CX87" s="320"/>
      <c r="CY87" s="320"/>
      <c r="CZ87" s="320"/>
      <c r="DA87" s="320"/>
      <c r="DB87" s="320"/>
      <c r="DC87" s="320"/>
      <c r="DD87" s="320"/>
      <c r="DE87" s="320"/>
      <c r="DF87" s="320"/>
      <c r="DG87" s="320"/>
      <c r="DH87" s="320"/>
      <c r="DI87" s="320"/>
      <c r="DJ87" s="320"/>
      <c r="DK87" s="320"/>
      <c r="DL87" s="320"/>
      <c r="DM87" s="320"/>
      <c r="DN87" s="320"/>
      <c r="DO87" s="320"/>
      <c r="DP87" s="320"/>
      <c r="DQ87" s="320"/>
      <c r="DR87" s="320"/>
      <c r="DS87" s="320"/>
      <c r="DT87" s="320"/>
      <c r="DU87" s="320"/>
      <c r="DV87" s="320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</row>
    <row r="88">
      <c r="A88" s="170"/>
      <c r="B88" s="170"/>
      <c r="C88" s="170"/>
      <c r="D88" s="170"/>
      <c r="E88" s="171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20"/>
      <c r="BC88" s="320"/>
      <c r="BD88" s="320"/>
      <c r="BE88" s="320"/>
      <c r="BF88" s="320"/>
      <c r="BG88" s="320"/>
      <c r="BH88" s="320"/>
      <c r="BI88" s="320"/>
      <c r="BJ88" s="320"/>
      <c r="BK88" s="320"/>
      <c r="BL88" s="320"/>
      <c r="BM88" s="320"/>
      <c r="BN88" s="320"/>
      <c r="BO88" s="320"/>
      <c r="BP88" s="320"/>
      <c r="BQ88" s="320"/>
      <c r="BR88" s="320"/>
      <c r="BS88" s="320"/>
      <c r="BT88" s="320"/>
      <c r="BU88" s="320"/>
      <c r="BV88" s="320"/>
      <c r="BW88" s="320"/>
      <c r="BX88" s="320"/>
      <c r="BY88" s="320"/>
      <c r="BZ88" s="320"/>
      <c r="CA88" s="320"/>
      <c r="CB88" s="320"/>
      <c r="CC88" s="320"/>
      <c r="CD88" s="320"/>
      <c r="CE88" s="320"/>
      <c r="CF88" s="320"/>
      <c r="CG88" s="320"/>
      <c r="CH88" s="320"/>
      <c r="CI88" s="320"/>
      <c r="CJ88" s="320"/>
      <c r="CK88" s="320"/>
      <c r="CL88" s="320"/>
      <c r="CM88" s="320"/>
      <c r="CN88" s="320"/>
      <c r="CO88" s="320"/>
      <c r="CP88" s="320"/>
      <c r="CQ88" s="320"/>
      <c r="CR88" s="320"/>
      <c r="CS88" s="320"/>
      <c r="CT88" s="320"/>
      <c r="CU88" s="320"/>
      <c r="CV88" s="320"/>
      <c r="CW88" s="320"/>
      <c r="CX88" s="320"/>
      <c r="CY88" s="320"/>
      <c r="CZ88" s="320"/>
      <c r="DA88" s="320"/>
      <c r="DB88" s="320"/>
      <c r="DC88" s="320"/>
      <c r="DD88" s="320"/>
      <c r="DE88" s="320"/>
      <c r="DF88" s="320"/>
      <c r="DG88" s="320"/>
      <c r="DH88" s="320"/>
      <c r="DI88" s="320"/>
      <c r="DJ88" s="320"/>
      <c r="DK88" s="320"/>
      <c r="DL88" s="320"/>
      <c r="DM88" s="320"/>
      <c r="DN88" s="320"/>
      <c r="DO88" s="320"/>
      <c r="DP88" s="320"/>
      <c r="DQ88" s="320"/>
      <c r="DR88" s="320"/>
      <c r="DS88" s="320"/>
      <c r="DT88" s="320"/>
      <c r="DU88" s="320"/>
      <c r="DV88" s="320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</row>
    <row r="89">
      <c r="A89" s="170"/>
      <c r="B89" s="170"/>
      <c r="C89" s="170"/>
      <c r="D89" s="170"/>
      <c r="E89" s="171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  <c r="AX89" s="320"/>
      <c r="AY89" s="320"/>
      <c r="AZ89" s="320"/>
      <c r="BA89" s="320"/>
      <c r="BB89" s="320"/>
      <c r="BC89" s="320"/>
      <c r="BD89" s="320"/>
      <c r="BE89" s="320"/>
      <c r="BF89" s="320"/>
      <c r="BG89" s="320"/>
      <c r="BH89" s="320"/>
      <c r="BI89" s="320"/>
      <c r="BJ89" s="320"/>
      <c r="BK89" s="320"/>
      <c r="BL89" s="320"/>
      <c r="BM89" s="320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/>
      <c r="BX89" s="320"/>
      <c r="BY89" s="320"/>
      <c r="BZ89" s="320"/>
      <c r="CA89" s="320"/>
      <c r="CB89" s="320"/>
      <c r="CC89" s="320"/>
      <c r="CD89" s="320"/>
      <c r="CE89" s="320"/>
      <c r="CF89" s="320"/>
      <c r="CG89" s="320"/>
      <c r="CH89" s="320"/>
      <c r="CI89" s="320"/>
      <c r="CJ89" s="320"/>
      <c r="CK89" s="320"/>
      <c r="CL89" s="320"/>
      <c r="CM89" s="320"/>
      <c r="CN89" s="320"/>
      <c r="CO89" s="320"/>
      <c r="CP89" s="320"/>
      <c r="CQ89" s="320"/>
      <c r="CR89" s="320"/>
      <c r="CS89" s="320"/>
      <c r="CT89" s="320"/>
      <c r="CU89" s="320"/>
      <c r="CV89" s="320"/>
      <c r="CW89" s="320"/>
      <c r="CX89" s="320"/>
      <c r="CY89" s="320"/>
      <c r="CZ89" s="320"/>
      <c r="DA89" s="320"/>
      <c r="DB89" s="320"/>
      <c r="DC89" s="320"/>
      <c r="DD89" s="320"/>
      <c r="DE89" s="320"/>
      <c r="DF89" s="320"/>
      <c r="DG89" s="320"/>
      <c r="DH89" s="320"/>
      <c r="DI89" s="320"/>
      <c r="DJ89" s="320"/>
      <c r="DK89" s="320"/>
      <c r="DL89" s="320"/>
      <c r="DM89" s="320"/>
      <c r="DN89" s="320"/>
      <c r="DO89" s="320"/>
      <c r="DP89" s="320"/>
      <c r="DQ89" s="320"/>
      <c r="DR89" s="320"/>
      <c r="DS89" s="320"/>
      <c r="DT89" s="320"/>
      <c r="DU89" s="320"/>
      <c r="DV89" s="320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</row>
    <row r="90">
      <c r="A90" s="170"/>
      <c r="B90" s="170"/>
      <c r="C90" s="170"/>
      <c r="D90" s="170"/>
      <c r="E90" s="171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  <c r="BC90" s="320"/>
      <c r="BD90" s="320"/>
      <c r="BE90" s="320"/>
      <c r="BF90" s="320"/>
      <c r="BG90" s="320"/>
      <c r="BH90" s="320"/>
      <c r="BI90" s="320"/>
      <c r="BJ90" s="320"/>
      <c r="BK90" s="320"/>
      <c r="BL90" s="320"/>
      <c r="BM90" s="320"/>
      <c r="BN90" s="320"/>
      <c r="BO90" s="320"/>
      <c r="BP90" s="320"/>
      <c r="BQ90" s="320"/>
      <c r="BR90" s="320"/>
      <c r="BS90" s="320"/>
      <c r="BT90" s="320"/>
      <c r="BU90" s="320"/>
      <c r="BV90" s="320"/>
      <c r="BW90" s="320"/>
      <c r="BX90" s="320"/>
      <c r="BY90" s="320"/>
      <c r="BZ90" s="320"/>
      <c r="CA90" s="320"/>
      <c r="CB90" s="320"/>
      <c r="CC90" s="320"/>
      <c r="CD90" s="320"/>
      <c r="CE90" s="320"/>
      <c r="CF90" s="320"/>
      <c r="CG90" s="320"/>
      <c r="CH90" s="320"/>
      <c r="CI90" s="320"/>
      <c r="CJ90" s="320"/>
      <c r="CK90" s="320"/>
      <c r="CL90" s="320"/>
      <c r="CM90" s="320"/>
      <c r="CN90" s="320"/>
      <c r="CO90" s="320"/>
      <c r="CP90" s="320"/>
      <c r="CQ90" s="320"/>
      <c r="CR90" s="320"/>
      <c r="CS90" s="320"/>
      <c r="CT90" s="320"/>
      <c r="CU90" s="320"/>
      <c r="CV90" s="320"/>
      <c r="CW90" s="320"/>
      <c r="CX90" s="320"/>
      <c r="CY90" s="320"/>
      <c r="CZ90" s="320"/>
      <c r="DA90" s="320"/>
      <c r="DB90" s="320"/>
      <c r="DC90" s="320"/>
      <c r="DD90" s="320"/>
      <c r="DE90" s="320"/>
      <c r="DF90" s="320"/>
      <c r="DG90" s="320"/>
      <c r="DH90" s="320"/>
      <c r="DI90" s="320"/>
      <c r="DJ90" s="320"/>
      <c r="DK90" s="320"/>
      <c r="DL90" s="320"/>
      <c r="DM90" s="320"/>
      <c r="DN90" s="320"/>
      <c r="DO90" s="320"/>
      <c r="DP90" s="320"/>
      <c r="DQ90" s="320"/>
      <c r="DR90" s="320"/>
      <c r="DS90" s="320"/>
      <c r="DT90" s="320"/>
      <c r="DU90" s="320"/>
      <c r="DV90" s="320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</row>
    <row r="91">
      <c r="A91" s="170"/>
      <c r="B91" s="170"/>
      <c r="C91" s="170"/>
      <c r="D91" s="170"/>
      <c r="E91" s="171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20"/>
      <c r="BC91" s="320"/>
      <c r="BD91" s="320"/>
      <c r="BE91" s="320"/>
      <c r="BF91" s="320"/>
      <c r="BG91" s="320"/>
      <c r="BH91" s="320"/>
      <c r="BI91" s="320"/>
      <c r="BJ91" s="320"/>
      <c r="BK91" s="320"/>
      <c r="BL91" s="320"/>
      <c r="BM91" s="320"/>
      <c r="BN91" s="320"/>
      <c r="BO91" s="320"/>
      <c r="BP91" s="320"/>
      <c r="BQ91" s="320"/>
      <c r="BR91" s="320"/>
      <c r="BS91" s="320"/>
      <c r="BT91" s="320"/>
      <c r="BU91" s="320"/>
      <c r="BV91" s="320"/>
      <c r="BW91" s="320"/>
      <c r="BX91" s="320"/>
      <c r="BY91" s="320"/>
      <c r="BZ91" s="320"/>
      <c r="CA91" s="320"/>
      <c r="CB91" s="320"/>
      <c r="CC91" s="320"/>
      <c r="CD91" s="320"/>
      <c r="CE91" s="320"/>
      <c r="CF91" s="320"/>
      <c r="CG91" s="320"/>
      <c r="CH91" s="320"/>
      <c r="CI91" s="320"/>
      <c r="CJ91" s="320"/>
      <c r="CK91" s="320"/>
      <c r="CL91" s="320"/>
      <c r="CM91" s="320"/>
      <c r="CN91" s="320"/>
      <c r="CO91" s="320"/>
      <c r="CP91" s="320"/>
      <c r="CQ91" s="320"/>
      <c r="CR91" s="320"/>
      <c r="CS91" s="320"/>
      <c r="CT91" s="320"/>
      <c r="CU91" s="320"/>
      <c r="CV91" s="320"/>
      <c r="CW91" s="320"/>
      <c r="CX91" s="320"/>
      <c r="CY91" s="320"/>
      <c r="CZ91" s="320"/>
      <c r="DA91" s="320"/>
      <c r="DB91" s="320"/>
      <c r="DC91" s="320"/>
      <c r="DD91" s="320"/>
      <c r="DE91" s="320"/>
      <c r="DF91" s="320"/>
      <c r="DG91" s="320"/>
      <c r="DH91" s="320"/>
      <c r="DI91" s="320"/>
      <c r="DJ91" s="320"/>
      <c r="DK91" s="320"/>
      <c r="DL91" s="320"/>
      <c r="DM91" s="320"/>
      <c r="DN91" s="320"/>
      <c r="DO91" s="320"/>
      <c r="DP91" s="320"/>
      <c r="DQ91" s="320"/>
      <c r="DR91" s="320"/>
      <c r="DS91" s="320"/>
      <c r="DT91" s="320"/>
      <c r="DU91" s="320"/>
      <c r="DV91" s="320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</row>
    <row r="92">
      <c r="A92" s="170"/>
      <c r="B92" s="170"/>
      <c r="C92" s="170"/>
      <c r="D92" s="170"/>
      <c r="E92" s="171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  <c r="AY92" s="320"/>
      <c r="AZ92" s="320"/>
      <c r="BA92" s="320"/>
      <c r="BB92" s="320"/>
      <c r="BC92" s="320"/>
      <c r="BD92" s="320"/>
      <c r="BE92" s="320"/>
      <c r="BF92" s="320"/>
      <c r="BG92" s="320"/>
      <c r="BH92" s="320"/>
      <c r="BI92" s="320"/>
      <c r="BJ92" s="320"/>
      <c r="BK92" s="320"/>
      <c r="BL92" s="320"/>
      <c r="BM92" s="320"/>
      <c r="BN92" s="320"/>
      <c r="BO92" s="320"/>
      <c r="BP92" s="320"/>
      <c r="BQ92" s="320"/>
      <c r="BR92" s="320"/>
      <c r="BS92" s="320"/>
      <c r="BT92" s="320"/>
      <c r="BU92" s="320"/>
      <c r="BV92" s="320"/>
      <c r="BW92" s="320"/>
      <c r="BX92" s="320"/>
      <c r="BY92" s="320"/>
      <c r="BZ92" s="320"/>
      <c r="CA92" s="320"/>
      <c r="CB92" s="320"/>
      <c r="CC92" s="320"/>
      <c r="CD92" s="320"/>
      <c r="CE92" s="320"/>
      <c r="CF92" s="320"/>
      <c r="CG92" s="320"/>
      <c r="CH92" s="320"/>
      <c r="CI92" s="320"/>
      <c r="CJ92" s="320"/>
      <c r="CK92" s="320"/>
      <c r="CL92" s="320"/>
      <c r="CM92" s="320"/>
      <c r="CN92" s="320"/>
      <c r="CO92" s="320"/>
      <c r="CP92" s="320"/>
      <c r="CQ92" s="320"/>
      <c r="CR92" s="320"/>
      <c r="CS92" s="320"/>
      <c r="CT92" s="320"/>
      <c r="CU92" s="320"/>
      <c r="CV92" s="320"/>
      <c r="CW92" s="320"/>
      <c r="CX92" s="320"/>
      <c r="CY92" s="320"/>
      <c r="CZ92" s="320"/>
      <c r="DA92" s="320"/>
      <c r="DB92" s="320"/>
      <c r="DC92" s="320"/>
      <c r="DD92" s="320"/>
      <c r="DE92" s="320"/>
      <c r="DF92" s="320"/>
      <c r="DG92" s="320"/>
      <c r="DH92" s="320"/>
      <c r="DI92" s="320"/>
      <c r="DJ92" s="320"/>
      <c r="DK92" s="320"/>
      <c r="DL92" s="320"/>
      <c r="DM92" s="320"/>
      <c r="DN92" s="320"/>
      <c r="DO92" s="320"/>
      <c r="DP92" s="320"/>
      <c r="DQ92" s="320"/>
      <c r="DR92" s="320"/>
      <c r="DS92" s="320"/>
      <c r="DT92" s="320"/>
      <c r="DU92" s="320"/>
      <c r="DV92" s="320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</row>
    <row r="93">
      <c r="A93" s="170"/>
      <c r="B93" s="170"/>
      <c r="C93" s="170"/>
      <c r="D93" s="170"/>
      <c r="E93" s="171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  <c r="AY93" s="320"/>
      <c r="AZ93" s="320"/>
      <c r="BA93" s="320"/>
      <c r="BB93" s="320"/>
      <c r="BC93" s="320"/>
      <c r="BD93" s="320"/>
      <c r="BE93" s="320"/>
      <c r="BF93" s="320"/>
      <c r="BG93" s="320"/>
      <c r="BH93" s="320"/>
      <c r="BI93" s="320"/>
      <c r="BJ93" s="320"/>
      <c r="BK93" s="320"/>
      <c r="BL93" s="320"/>
      <c r="BM93" s="320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0"/>
      <c r="CB93" s="320"/>
      <c r="CC93" s="320"/>
      <c r="CD93" s="320"/>
      <c r="CE93" s="320"/>
      <c r="CF93" s="320"/>
      <c r="CG93" s="320"/>
      <c r="CH93" s="320"/>
      <c r="CI93" s="320"/>
      <c r="CJ93" s="320"/>
      <c r="CK93" s="320"/>
      <c r="CL93" s="320"/>
      <c r="CM93" s="320"/>
      <c r="CN93" s="320"/>
      <c r="CO93" s="320"/>
      <c r="CP93" s="320"/>
      <c r="CQ93" s="320"/>
      <c r="CR93" s="320"/>
      <c r="CS93" s="320"/>
      <c r="CT93" s="320"/>
      <c r="CU93" s="320"/>
      <c r="CV93" s="320"/>
      <c r="CW93" s="320"/>
      <c r="CX93" s="320"/>
      <c r="CY93" s="320"/>
      <c r="CZ93" s="320"/>
      <c r="DA93" s="320"/>
      <c r="DB93" s="320"/>
      <c r="DC93" s="320"/>
      <c r="DD93" s="320"/>
      <c r="DE93" s="320"/>
      <c r="DF93" s="320"/>
      <c r="DG93" s="320"/>
      <c r="DH93" s="320"/>
      <c r="DI93" s="320"/>
      <c r="DJ93" s="320"/>
      <c r="DK93" s="320"/>
      <c r="DL93" s="320"/>
      <c r="DM93" s="320"/>
      <c r="DN93" s="320"/>
      <c r="DO93" s="320"/>
      <c r="DP93" s="320"/>
      <c r="DQ93" s="320"/>
      <c r="DR93" s="320"/>
      <c r="DS93" s="320"/>
      <c r="DT93" s="320"/>
      <c r="DU93" s="320"/>
      <c r="DV93" s="320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</row>
    <row r="94">
      <c r="A94" s="170"/>
      <c r="B94" s="170"/>
      <c r="C94" s="170"/>
      <c r="D94" s="170"/>
      <c r="E94" s="171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  <c r="AX94" s="320"/>
      <c r="AY94" s="320"/>
      <c r="AZ94" s="320"/>
      <c r="BA94" s="320"/>
      <c r="BB94" s="320"/>
      <c r="BC94" s="320"/>
      <c r="BD94" s="320"/>
      <c r="BE94" s="320"/>
      <c r="BF94" s="320"/>
      <c r="BG94" s="320"/>
      <c r="BH94" s="320"/>
      <c r="BI94" s="320"/>
      <c r="BJ94" s="320"/>
      <c r="BK94" s="320"/>
      <c r="BL94" s="320"/>
      <c r="BM94" s="320"/>
      <c r="BN94" s="320"/>
      <c r="BO94" s="320"/>
      <c r="BP94" s="320"/>
      <c r="BQ94" s="32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0"/>
      <c r="CB94" s="320"/>
      <c r="CC94" s="320"/>
      <c r="CD94" s="320"/>
      <c r="CE94" s="320"/>
      <c r="CF94" s="320"/>
      <c r="CG94" s="320"/>
      <c r="CH94" s="320"/>
      <c r="CI94" s="320"/>
      <c r="CJ94" s="320"/>
      <c r="CK94" s="320"/>
      <c r="CL94" s="320"/>
      <c r="CM94" s="320"/>
      <c r="CN94" s="320"/>
      <c r="CO94" s="320"/>
      <c r="CP94" s="320"/>
      <c r="CQ94" s="320"/>
      <c r="CR94" s="320"/>
      <c r="CS94" s="320"/>
      <c r="CT94" s="320"/>
      <c r="CU94" s="320"/>
      <c r="CV94" s="320"/>
      <c r="CW94" s="320"/>
      <c r="CX94" s="320"/>
      <c r="CY94" s="320"/>
      <c r="CZ94" s="320"/>
      <c r="DA94" s="320"/>
      <c r="DB94" s="320"/>
      <c r="DC94" s="320"/>
      <c r="DD94" s="320"/>
      <c r="DE94" s="320"/>
      <c r="DF94" s="320"/>
      <c r="DG94" s="320"/>
      <c r="DH94" s="320"/>
      <c r="DI94" s="320"/>
      <c r="DJ94" s="320"/>
      <c r="DK94" s="320"/>
      <c r="DL94" s="320"/>
      <c r="DM94" s="320"/>
      <c r="DN94" s="320"/>
      <c r="DO94" s="320"/>
      <c r="DP94" s="320"/>
      <c r="DQ94" s="320"/>
      <c r="DR94" s="320"/>
      <c r="DS94" s="320"/>
      <c r="DT94" s="320"/>
      <c r="DU94" s="320"/>
      <c r="DV94" s="320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</row>
    <row r="95">
      <c r="A95" s="170"/>
      <c r="B95" s="170"/>
      <c r="C95" s="170"/>
      <c r="D95" s="170"/>
      <c r="E95" s="171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20"/>
      <c r="BC95" s="320"/>
      <c r="BD95" s="320"/>
      <c r="BE95" s="320"/>
      <c r="BF95" s="320"/>
      <c r="BG95" s="320"/>
      <c r="BH95" s="320"/>
      <c r="BI95" s="320"/>
      <c r="BJ95" s="320"/>
      <c r="BK95" s="320"/>
      <c r="BL95" s="320"/>
      <c r="BM95" s="320"/>
      <c r="BN95" s="320"/>
      <c r="BO95" s="320"/>
      <c r="BP95" s="320"/>
      <c r="BQ95" s="320"/>
      <c r="BR95" s="320"/>
      <c r="BS95" s="320"/>
      <c r="BT95" s="320"/>
      <c r="BU95" s="320"/>
      <c r="BV95" s="320"/>
      <c r="BW95" s="320"/>
      <c r="BX95" s="320"/>
      <c r="BY95" s="320"/>
      <c r="BZ95" s="320"/>
      <c r="CA95" s="320"/>
      <c r="CB95" s="320"/>
      <c r="CC95" s="320"/>
      <c r="CD95" s="320"/>
      <c r="CE95" s="320"/>
      <c r="CF95" s="320"/>
      <c r="CG95" s="320"/>
      <c r="CH95" s="320"/>
      <c r="CI95" s="320"/>
      <c r="CJ95" s="320"/>
      <c r="CK95" s="320"/>
      <c r="CL95" s="320"/>
      <c r="CM95" s="320"/>
      <c r="CN95" s="320"/>
      <c r="CO95" s="320"/>
      <c r="CP95" s="320"/>
      <c r="CQ95" s="320"/>
      <c r="CR95" s="320"/>
      <c r="CS95" s="320"/>
      <c r="CT95" s="320"/>
      <c r="CU95" s="320"/>
      <c r="CV95" s="320"/>
      <c r="CW95" s="320"/>
      <c r="CX95" s="320"/>
      <c r="CY95" s="320"/>
      <c r="CZ95" s="320"/>
      <c r="DA95" s="320"/>
      <c r="DB95" s="320"/>
      <c r="DC95" s="320"/>
      <c r="DD95" s="320"/>
      <c r="DE95" s="320"/>
      <c r="DF95" s="320"/>
      <c r="DG95" s="320"/>
      <c r="DH95" s="320"/>
      <c r="DI95" s="320"/>
      <c r="DJ95" s="320"/>
      <c r="DK95" s="320"/>
      <c r="DL95" s="320"/>
      <c r="DM95" s="320"/>
      <c r="DN95" s="320"/>
      <c r="DO95" s="320"/>
      <c r="DP95" s="320"/>
      <c r="DQ95" s="320"/>
      <c r="DR95" s="320"/>
      <c r="DS95" s="320"/>
      <c r="DT95" s="320"/>
      <c r="DU95" s="320"/>
      <c r="DV95" s="320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</row>
    <row r="96">
      <c r="A96" s="170"/>
      <c r="B96" s="170"/>
      <c r="C96" s="170"/>
      <c r="D96" s="170"/>
      <c r="E96" s="171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  <c r="AX96" s="320"/>
      <c r="AY96" s="320"/>
      <c r="AZ96" s="320"/>
      <c r="BA96" s="320"/>
      <c r="BB96" s="320"/>
      <c r="BC96" s="320"/>
      <c r="BD96" s="320"/>
      <c r="BE96" s="320"/>
      <c r="BF96" s="320"/>
      <c r="BG96" s="320"/>
      <c r="BH96" s="320"/>
      <c r="BI96" s="320"/>
      <c r="BJ96" s="320"/>
      <c r="BK96" s="320"/>
      <c r="BL96" s="320"/>
      <c r="BM96" s="320"/>
      <c r="BN96" s="320"/>
      <c r="BO96" s="320"/>
      <c r="BP96" s="320"/>
      <c r="BQ96" s="320"/>
      <c r="BR96" s="320"/>
      <c r="BS96" s="320"/>
      <c r="BT96" s="320"/>
      <c r="BU96" s="320"/>
      <c r="BV96" s="320"/>
      <c r="BW96" s="320"/>
      <c r="BX96" s="320"/>
      <c r="BY96" s="320"/>
      <c r="BZ96" s="320"/>
      <c r="CA96" s="320"/>
      <c r="CB96" s="320"/>
      <c r="CC96" s="320"/>
      <c r="CD96" s="320"/>
      <c r="CE96" s="320"/>
      <c r="CF96" s="320"/>
      <c r="CG96" s="320"/>
      <c r="CH96" s="320"/>
      <c r="CI96" s="320"/>
      <c r="CJ96" s="320"/>
      <c r="CK96" s="320"/>
      <c r="CL96" s="320"/>
      <c r="CM96" s="320"/>
      <c r="CN96" s="320"/>
      <c r="CO96" s="320"/>
      <c r="CP96" s="320"/>
      <c r="CQ96" s="320"/>
      <c r="CR96" s="320"/>
      <c r="CS96" s="320"/>
      <c r="CT96" s="320"/>
      <c r="CU96" s="320"/>
      <c r="CV96" s="320"/>
      <c r="CW96" s="320"/>
      <c r="CX96" s="320"/>
      <c r="CY96" s="320"/>
      <c r="CZ96" s="320"/>
      <c r="DA96" s="320"/>
      <c r="DB96" s="320"/>
      <c r="DC96" s="320"/>
      <c r="DD96" s="320"/>
      <c r="DE96" s="320"/>
      <c r="DF96" s="320"/>
      <c r="DG96" s="320"/>
      <c r="DH96" s="320"/>
      <c r="DI96" s="320"/>
      <c r="DJ96" s="320"/>
      <c r="DK96" s="320"/>
      <c r="DL96" s="320"/>
      <c r="DM96" s="320"/>
      <c r="DN96" s="320"/>
      <c r="DO96" s="320"/>
      <c r="DP96" s="320"/>
      <c r="DQ96" s="320"/>
      <c r="DR96" s="320"/>
      <c r="DS96" s="320"/>
      <c r="DT96" s="320"/>
      <c r="DU96" s="320"/>
      <c r="DV96" s="320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</row>
    <row r="97">
      <c r="A97" s="170"/>
      <c r="B97" s="170"/>
      <c r="C97" s="170"/>
      <c r="D97" s="170"/>
      <c r="E97" s="171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  <c r="AY97" s="320"/>
      <c r="AZ97" s="320"/>
      <c r="BA97" s="320"/>
      <c r="BB97" s="320"/>
      <c r="BC97" s="320"/>
      <c r="BD97" s="320"/>
      <c r="BE97" s="320"/>
      <c r="BF97" s="320"/>
      <c r="BG97" s="320"/>
      <c r="BH97" s="320"/>
      <c r="BI97" s="320"/>
      <c r="BJ97" s="320"/>
      <c r="BK97" s="320"/>
      <c r="BL97" s="320"/>
      <c r="BM97" s="320"/>
      <c r="BN97" s="320"/>
      <c r="BO97" s="320"/>
      <c r="BP97" s="320"/>
      <c r="BQ97" s="320"/>
      <c r="BR97" s="320"/>
      <c r="BS97" s="320"/>
      <c r="BT97" s="320"/>
      <c r="BU97" s="320"/>
      <c r="BV97" s="320"/>
      <c r="BW97" s="320"/>
      <c r="BX97" s="320"/>
      <c r="BY97" s="320"/>
      <c r="BZ97" s="320"/>
      <c r="CA97" s="320"/>
      <c r="CB97" s="320"/>
      <c r="CC97" s="320"/>
      <c r="CD97" s="320"/>
      <c r="CE97" s="320"/>
      <c r="CF97" s="320"/>
      <c r="CG97" s="320"/>
      <c r="CH97" s="320"/>
      <c r="CI97" s="320"/>
      <c r="CJ97" s="320"/>
      <c r="CK97" s="320"/>
      <c r="CL97" s="320"/>
      <c r="CM97" s="320"/>
      <c r="CN97" s="320"/>
      <c r="CO97" s="320"/>
      <c r="CP97" s="320"/>
      <c r="CQ97" s="320"/>
      <c r="CR97" s="320"/>
      <c r="CS97" s="320"/>
      <c r="CT97" s="320"/>
      <c r="CU97" s="320"/>
      <c r="CV97" s="320"/>
      <c r="CW97" s="320"/>
      <c r="CX97" s="320"/>
      <c r="CY97" s="320"/>
      <c r="CZ97" s="320"/>
      <c r="DA97" s="320"/>
      <c r="DB97" s="320"/>
      <c r="DC97" s="320"/>
      <c r="DD97" s="320"/>
      <c r="DE97" s="320"/>
      <c r="DF97" s="320"/>
      <c r="DG97" s="320"/>
      <c r="DH97" s="320"/>
      <c r="DI97" s="320"/>
      <c r="DJ97" s="320"/>
      <c r="DK97" s="320"/>
      <c r="DL97" s="320"/>
      <c r="DM97" s="320"/>
      <c r="DN97" s="320"/>
      <c r="DO97" s="320"/>
      <c r="DP97" s="320"/>
      <c r="DQ97" s="320"/>
      <c r="DR97" s="320"/>
      <c r="DS97" s="320"/>
      <c r="DT97" s="320"/>
      <c r="DU97" s="320"/>
      <c r="DV97" s="320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</row>
    <row r="98">
      <c r="A98" s="170"/>
      <c r="B98" s="170"/>
      <c r="C98" s="170"/>
      <c r="D98" s="170"/>
      <c r="E98" s="171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  <c r="AY98" s="320"/>
      <c r="AZ98" s="320"/>
      <c r="BA98" s="320"/>
      <c r="BB98" s="320"/>
      <c r="BC98" s="320"/>
      <c r="BD98" s="320"/>
      <c r="BE98" s="320"/>
      <c r="BF98" s="320"/>
      <c r="BG98" s="320"/>
      <c r="BH98" s="320"/>
      <c r="BI98" s="320"/>
      <c r="BJ98" s="320"/>
      <c r="BK98" s="320"/>
      <c r="BL98" s="320"/>
      <c r="BM98" s="320"/>
      <c r="BN98" s="320"/>
      <c r="BO98" s="320"/>
      <c r="BP98" s="320"/>
      <c r="BQ98" s="320"/>
      <c r="BR98" s="320"/>
      <c r="BS98" s="320"/>
      <c r="BT98" s="320"/>
      <c r="BU98" s="320"/>
      <c r="BV98" s="320"/>
      <c r="BW98" s="320"/>
      <c r="BX98" s="320"/>
      <c r="BY98" s="320"/>
      <c r="BZ98" s="320"/>
      <c r="CA98" s="320"/>
      <c r="CB98" s="320"/>
      <c r="CC98" s="320"/>
      <c r="CD98" s="320"/>
      <c r="CE98" s="320"/>
      <c r="CF98" s="320"/>
      <c r="CG98" s="320"/>
      <c r="CH98" s="320"/>
      <c r="CI98" s="320"/>
      <c r="CJ98" s="320"/>
      <c r="CK98" s="320"/>
      <c r="CL98" s="320"/>
      <c r="CM98" s="320"/>
      <c r="CN98" s="320"/>
      <c r="CO98" s="320"/>
      <c r="CP98" s="320"/>
      <c r="CQ98" s="320"/>
      <c r="CR98" s="320"/>
      <c r="CS98" s="320"/>
      <c r="CT98" s="320"/>
      <c r="CU98" s="320"/>
      <c r="CV98" s="320"/>
      <c r="CW98" s="320"/>
      <c r="CX98" s="320"/>
      <c r="CY98" s="320"/>
      <c r="CZ98" s="320"/>
      <c r="DA98" s="320"/>
      <c r="DB98" s="320"/>
      <c r="DC98" s="320"/>
      <c r="DD98" s="320"/>
      <c r="DE98" s="320"/>
      <c r="DF98" s="320"/>
      <c r="DG98" s="320"/>
      <c r="DH98" s="320"/>
      <c r="DI98" s="320"/>
      <c r="DJ98" s="320"/>
      <c r="DK98" s="320"/>
      <c r="DL98" s="320"/>
      <c r="DM98" s="320"/>
      <c r="DN98" s="320"/>
      <c r="DO98" s="320"/>
      <c r="DP98" s="320"/>
      <c r="DQ98" s="320"/>
      <c r="DR98" s="320"/>
      <c r="DS98" s="320"/>
      <c r="DT98" s="320"/>
      <c r="DU98" s="320"/>
      <c r="DV98" s="320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</row>
    <row r="99">
      <c r="A99" s="170"/>
      <c r="B99" s="170"/>
      <c r="C99" s="170"/>
      <c r="D99" s="170"/>
      <c r="E99" s="171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20"/>
      <c r="BC99" s="320"/>
      <c r="BD99" s="320"/>
      <c r="BE99" s="320"/>
      <c r="BF99" s="320"/>
      <c r="BG99" s="320"/>
      <c r="BH99" s="320"/>
      <c r="BI99" s="320"/>
      <c r="BJ99" s="320"/>
      <c r="BK99" s="320"/>
      <c r="BL99" s="320"/>
      <c r="BM99" s="320"/>
      <c r="BN99" s="320"/>
      <c r="BO99" s="320"/>
      <c r="BP99" s="320"/>
      <c r="BQ99" s="320"/>
      <c r="BR99" s="320"/>
      <c r="BS99" s="320"/>
      <c r="BT99" s="320"/>
      <c r="BU99" s="320"/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20"/>
      <c r="CQ99" s="320"/>
      <c r="CR99" s="320"/>
      <c r="CS99" s="320"/>
      <c r="CT99" s="320"/>
      <c r="CU99" s="320"/>
      <c r="CV99" s="320"/>
      <c r="CW99" s="320"/>
      <c r="CX99" s="320"/>
      <c r="CY99" s="320"/>
      <c r="CZ99" s="320"/>
      <c r="DA99" s="320"/>
      <c r="DB99" s="320"/>
      <c r="DC99" s="320"/>
      <c r="DD99" s="320"/>
      <c r="DE99" s="320"/>
      <c r="DF99" s="320"/>
      <c r="DG99" s="320"/>
      <c r="DH99" s="320"/>
      <c r="DI99" s="320"/>
      <c r="DJ99" s="320"/>
      <c r="DK99" s="320"/>
      <c r="DL99" s="320"/>
      <c r="DM99" s="320"/>
      <c r="DN99" s="320"/>
      <c r="DO99" s="320"/>
      <c r="DP99" s="320"/>
      <c r="DQ99" s="320"/>
      <c r="DR99" s="320"/>
      <c r="DS99" s="320"/>
      <c r="DT99" s="320"/>
      <c r="DU99" s="320"/>
      <c r="DV99" s="320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</row>
    <row r="100">
      <c r="A100" s="170"/>
      <c r="B100" s="170"/>
      <c r="C100" s="170"/>
      <c r="D100" s="170"/>
      <c r="E100" s="171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20"/>
      <c r="BC100" s="320"/>
      <c r="BD100" s="320"/>
      <c r="BE100" s="320"/>
      <c r="BF100" s="320"/>
      <c r="BG100" s="320"/>
      <c r="BH100" s="320"/>
      <c r="BI100" s="320"/>
      <c r="BJ100" s="320"/>
      <c r="BK100" s="320"/>
      <c r="BL100" s="320"/>
      <c r="BM100" s="320"/>
      <c r="BN100" s="320"/>
      <c r="BO100" s="320"/>
      <c r="BP100" s="320"/>
      <c r="BQ100" s="320"/>
      <c r="BR100" s="320"/>
      <c r="BS100" s="320"/>
      <c r="BT100" s="320"/>
      <c r="BU100" s="320"/>
      <c r="BV100" s="320"/>
      <c r="BW100" s="320"/>
      <c r="BX100" s="320"/>
      <c r="BY100" s="320"/>
      <c r="BZ100" s="320"/>
      <c r="CA100" s="320"/>
      <c r="CB100" s="320"/>
      <c r="CC100" s="320"/>
      <c r="CD100" s="320"/>
      <c r="CE100" s="320"/>
      <c r="CF100" s="320"/>
      <c r="CG100" s="320"/>
      <c r="CH100" s="320"/>
      <c r="CI100" s="320"/>
      <c r="CJ100" s="320"/>
      <c r="CK100" s="320"/>
      <c r="CL100" s="320"/>
      <c r="CM100" s="320"/>
      <c r="CN100" s="320"/>
      <c r="CO100" s="320"/>
      <c r="CP100" s="320"/>
      <c r="CQ100" s="320"/>
      <c r="CR100" s="320"/>
      <c r="CS100" s="320"/>
      <c r="CT100" s="320"/>
      <c r="CU100" s="320"/>
      <c r="CV100" s="320"/>
      <c r="CW100" s="320"/>
      <c r="CX100" s="320"/>
      <c r="CY100" s="320"/>
      <c r="CZ100" s="320"/>
      <c r="DA100" s="320"/>
      <c r="DB100" s="320"/>
      <c r="DC100" s="320"/>
      <c r="DD100" s="320"/>
      <c r="DE100" s="320"/>
      <c r="DF100" s="320"/>
      <c r="DG100" s="320"/>
      <c r="DH100" s="320"/>
      <c r="DI100" s="320"/>
      <c r="DJ100" s="320"/>
      <c r="DK100" s="320"/>
      <c r="DL100" s="320"/>
      <c r="DM100" s="320"/>
      <c r="DN100" s="320"/>
      <c r="DO100" s="320"/>
      <c r="DP100" s="320"/>
      <c r="DQ100" s="320"/>
      <c r="DR100" s="320"/>
      <c r="DS100" s="320"/>
      <c r="DT100" s="320"/>
      <c r="DU100" s="320"/>
      <c r="DV100" s="320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</row>
    <row r="101">
      <c r="A101" s="170"/>
      <c r="B101" s="170"/>
      <c r="C101" s="170"/>
      <c r="D101" s="170"/>
      <c r="E101" s="171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20"/>
      <c r="AV101" s="320"/>
      <c r="AW101" s="320"/>
      <c r="AX101" s="320"/>
      <c r="AY101" s="320"/>
      <c r="AZ101" s="320"/>
      <c r="BA101" s="320"/>
      <c r="BB101" s="320"/>
      <c r="BC101" s="320"/>
      <c r="BD101" s="320"/>
      <c r="BE101" s="320"/>
      <c r="BF101" s="320"/>
      <c r="BG101" s="320"/>
      <c r="BH101" s="320"/>
      <c r="BI101" s="320"/>
      <c r="BJ101" s="320"/>
      <c r="BK101" s="320"/>
      <c r="BL101" s="320"/>
      <c r="BM101" s="320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20"/>
      <c r="CY101" s="320"/>
      <c r="CZ101" s="320"/>
      <c r="DA101" s="320"/>
      <c r="DB101" s="320"/>
      <c r="DC101" s="320"/>
      <c r="DD101" s="320"/>
      <c r="DE101" s="320"/>
      <c r="DF101" s="320"/>
      <c r="DG101" s="320"/>
      <c r="DH101" s="320"/>
      <c r="DI101" s="320"/>
      <c r="DJ101" s="320"/>
      <c r="DK101" s="320"/>
      <c r="DL101" s="320"/>
      <c r="DM101" s="320"/>
      <c r="DN101" s="320"/>
      <c r="DO101" s="320"/>
      <c r="DP101" s="320"/>
      <c r="DQ101" s="320"/>
      <c r="DR101" s="320"/>
      <c r="DS101" s="320"/>
      <c r="DT101" s="320"/>
      <c r="DU101" s="320"/>
      <c r="DV101" s="320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</row>
    <row r="102">
      <c r="A102" s="170"/>
      <c r="B102" s="170"/>
      <c r="C102" s="170"/>
      <c r="D102" s="170"/>
      <c r="E102" s="171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320"/>
      <c r="BJ102" s="320"/>
      <c r="BK102" s="320"/>
      <c r="BL102" s="320"/>
      <c r="BM102" s="320"/>
      <c r="BN102" s="320"/>
      <c r="BO102" s="320"/>
      <c r="BP102" s="320"/>
      <c r="BQ102" s="320"/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0"/>
      <c r="CB102" s="320"/>
      <c r="CC102" s="320"/>
      <c r="CD102" s="320"/>
      <c r="CE102" s="320"/>
      <c r="CF102" s="320"/>
      <c r="CG102" s="320"/>
      <c r="CH102" s="320"/>
      <c r="CI102" s="320"/>
      <c r="CJ102" s="320"/>
      <c r="CK102" s="320"/>
      <c r="CL102" s="320"/>
      <c r="CM102" s="320"/>
      <c r="CN102" s="320"/>
      <c r="CO102" s="320"/>
      <c r="CP102" s="320"/>
      <c r="CQ102" s="320"/>
      <c r="CR102" s="320"/>
      <c r="CS102" s="320"/>
      <c r="CT102" s="320"/>
      <c r="CU102" s="320"/>
      <c r="CV102" s="320"/>
      <c r="CW102" s="320"/>
      <c r="CX102" s="320"/>
      <c r="CY102" s="320"/>
      <c r="CZ102" s="320"/>
      <c r="DA102" s="320"/>
      <c r="DB102" s="320"/>
      <c r="DC102" s="320"/>
      <c r="DD102" s="320"/>
      <c r="DE102" s="320"/>
      <c r="DF102" s="320"/>
      <c r="DG102" s="320"/>
      <c r="DH102" s="320"/>
      <c r="DI102" s="320"/>
      <c r="DJ102" s="320"/>
      <c r="DK102" s="320"/>
      <c r="DL102" s="320"/>
      <c r="DM102" s="320"/>
      <c r="DN102" s="320"/>
      <c r="DO102" s="320"/>
      <c r="DP102" s="320"/>
      <c r="DQ102" s="320"/>
      <c r="DR102" s="320"/>
      <c r="DS102" s="320"/>
      <c r="DT102" s="320"/>
      <c r="DU102" s="320"/>
      <c r="DV102" s="320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</row>
    <row r="103">
      <c r="A103" s="170"/>
      <c r="B103" s="170"/>
      <c r="C103" s="170"/>
      <c r="D103" s="170"/>
      <c r="E103" s="171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F103" s="320"/>
      <c r="AG103" s="320"/>
      <c r="AH103" s="320"/>
      <c r="AI103" s="320"/>
      <c r="AJ103" s="320"/>
      <c r="AK103" s="320"/>
      <c r="AL103" s="320"/>
      <c r="AM103" s="320"/>
      <c r="AN103" s="320"/>
      <c r="AO103" s="320"/>
      <c r="AP103" s="320"/>
      <c r="AQ103" s="320"/>
      <c r="AR103" s="320"/>
      <c r="AS103" s="320"/>
      <c r="AT103" s="320"/>
      <c r="AU103" s="320"/>
      <c r="AV103" s="320"/>
      <c r="AW103" s="320"/>
      <c r="AX103" s="320"/>
      <c r="AY103" s="320"/>
      <c r="AZ103" s="320"/>
      <c r="BA103" s="320"/>
      <c r="BB103" s="320"/>
      <c r="BC103" s="320"/>
      <c r="BD103" s="320"/>
      <c r="BE103" s="320"/>
      <c r="BF103" s="320"/>
      <c r="BG103" s="320"/>
      <c r="BH103" s="320"/>
      <c r="BI103" s="320"/>
      <c r="BJ103" s="320"/>
      <c r="BK103" s="320"/>
      <c r="BL103" s="320"/>
      <c r="BM103" s="320"/>
      <c r="BN103" s="320"/>
      <c r="BO103" s="320"/>
      <c r="BP103" s="320"/>
      <c r="BQ103" s="320"/>
      <c r="BR103" s="320"/>
      <c r="BS103" s="320"/>
      <c r="BT103" s="320"/>
      <c r="BU103" s="320"/>
      <c r="BV103" s="320"/>
      <c r="BW103" s="320"/>
      <c r="BX103" s="320"/>
      <c r="BY103" s="320"/>
      <c r="BZ103" s="320"/>
      <c r="CA103" s="320"/>
      <c r="CB103" s="320"/>
      <c r="CC103" s="320"/>
      <c r="CD103" s="320"/>
      <c r="CE103" s="320"/>
      <c r="CF103" s="320"/>
      <c r="CG103" s="320"/>
      <c r="CH103" s="320"/>
      <c r="CI103" s="320"/>
      <c r="CJ103" s="320"/>
      <c r="CK103" s="320"/>
      <c r="CL103" s="320"/>
      <c r="CM103" s="320"/>
      <c r="CN103" s="320"/>
      <c r="CO103" s="320"/>
      <c r="CP103" s="320"/>
      <c r="CQ103" s="320"/>
      <c r="CR103" s="320"/>
      <c r="CS103" s="320"/>
      <c r="CT103" s="320"/>
      <c r="CU103" s="320"/>
      <c r="CV103" s="320"/>
      <c r="CW103" s="320"/>
      <c r="CX103" s="320"/>
      <c r="CY103" s="320"/>
      <c r="CZ103" s="320"/>
      <c r="DA103" s="320"/>
      <c r="DB103" s="320"/>
      <c r="DC103" s="320"/>
      <c r="DD103" s="320"/>
      <c r="DE103" s="320"/>
      <c r="DF103" s="320"/>
      <c r="DG103" s="320"/>
      <c r="DH103" s="320"/>
      <c r="DI103" s="320"/>
      <c r="DJ103" s="320"/>
      <c r="DK103" s="320"/>
      <c r="DL103" s="320"/>
      <c r="DM103" s="320"/>
      <c r="DN103" s="320"/>
      <c r="DO103" s="320"/>
      <c r="DP103" s="320"/>
      <c r="DQ103" s="320"/>
      <c r="DR103" s="320"/>
      <c r="DS103" s="320"/>
      <c r="DT103" s="320"/>
      <c r="DU103" s="320"/>
      <c r="DV103" s="320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</row>
    <row r="104">
      <c r="A104" s="170"/>
      <c r="B104" s="170"/>
      <c r="C104" s="170"/>
      <c r="D104" s="170"/>
      <c r="E104" s="171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0"/>
      <c r="BM104" s="320"/>
      <c r="BN104" s="320"/>
      <c r="BO104" s="320"/>
      <c r="BP104" s="320"/>
      <c r="BQ104" s="320"/>
      <c r="BR104" s="320"/>
      <c r="BS104" s="320"/>
      <c r="BT104" s="320"/>
      <c r="BU104" s="320"/>
      <c r="BV104" s="320"/>
      <c r="BW104" s="320"/>
      <c r="BX104" s="320"/>
      <c r="BY104" s="320"/>
      <c r="BZ104" s="320"/>
      <c r="CA104" s="320"/>
      <c r="CB104" s="320"/>
      <c r="CC104" s="320"/>
      <c r="CD104" s="320"/>
      <c r="CE104" s="320"/>
      <c r="CF104" s="320"/>
      <c r="CG104" s="320"/>
      <c r="CH104" s="320"/>
      <c r="CI104" s="320"/>
      <c r="CJ104" s="320"/>
      <c r="CK104" s="320"/>
      <c r="CL104" s="320"/>
      <c r="CM104" s="320"/>
      <c r="CN104" s="320"/>
      <c r="CO104" s="320"/>
      <c r="CP104" s="320"/>
      <c r="CQ104" s="320"/>
      <c r="CR104" s="320"/>
      <c r="CS104" s="320"/>
      <c r="CT104" s="320"/>
      <c r="CU104" s="320"/>
      <c r="CV104" s="320"/>
      <c r="CW104" s="320"/>
      <c r="CX104" s="320"/>
      <c r="CY104" s="320"/>
      <c r="CZ104" s="320"/>
      <c r="DA104" s="320"/>
      <c r="DB104" s="320"/>
      <c r="DC104" s="320"/>
      <c r="DD104" s="320"/>
      <c r="DE104" s="320"/>
      <c r="DF104" s="320"/>
      <c r="DG104" s="320"/>
      <c r="DH104" s="320"/>
      <c r="DI104" s="320"/>
      <c r="DJ104" s="320"/>
      <c r="DK104" s="320"/>
      <c r="DL104" s="320"/>
      <c r="DM104" s="320"/>
      <c r="DN104" s="320"/>
      <c r="DO104" s="320"/>
      <c r="DP104" s="320"/>
      <c r="DQ104" s="320"/>
      <c r="DR104" s="320"/>
      <c r="DS104" s="320"/>
      <c r="DT104" s="320"/>
      <c r="DU104" s="320"/>
      <c r="DV104" s="320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</row>
    <row r="105">
      <c r="A105" s="170"/>
      <c r="B105" s="170"/>
      <c r="C105" s="170"/>
      <c r="D105" s="170"/>
      <c r="E105" s="171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320"/>
      <c r="BE105" s="320"/>
      <c r="BF105" s="320"/>
      <c r="BG105" s="320"/>
      <c r="BH105" s="320"/>
      <c r="BI105" s="320"/>
      <c r="BJ105" s="320"/>
      <c r="BK105" s="320"/>
      <c r="BL105" s="320"/>
      <c r="BM105" s="320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320"/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/>
      <c r="CT105" s="320"/>
      <c r="CU105" s="320"/>
      <c r="CV105" s="320"/>
      <c r="CW105" s="320"/>
      <c r="CX105" s="320"/>
      <c r="CY105" s="320"/>
      <c r="CZ105" s="320"/>
      <c r="DA105" s="320"/>
      <c r="DB105" s="320"/>
      <c r="DC105" s="320"/>
      <c r="DD105" s="320"/>
      <c r="DE105" s="320"/>
      <c r="DF105" s="320"/>
      <c r="DG105" s="320"/>
      <c r="DH105" s="320"/>
      <c r="DI105" s="320"/>
      <c r="DJ105" s="320"/>
      <c r="DK105" s="320"/>
      <c r="DL105" s="320"/>
      <c r="DM105" s="320"/>
      <c r="DN105" s="320"/>
      <c r="DO105" s="320"/>
      <c r="DP105" s="320"/>
      <c r="DQ105" s="320"/>
      <c r="DR105" s="320"/>
      <c r="DS105" s="320"/>
      <c r="DT105" s="320"/>
      <c r="DU105" s="320"/>
      <c r="DV105" s="320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</row>
    <row r="106">
      <c r="A106" s="170"/>
      <c r="B106" s="170"/>
      <c r="C106" s="170"/>
      <c r="D106" s="170"/>
      <c r="E106" s="171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320"/>
      <c r="AP106" s="320"/>
      <c r="AQ106" s="320"/>
      <c r="AR106" s="320"/>
      <c r="AS106" s="320"/>
      <c r="AT106" s="320"/>
      <c r="AU106" s="320"/>
      <c r="AV106" s="320"/>
      <c r="AW106" s="320"/>
      <c r="AX106" s="320"/>
      <c r="AY106" s="320"/>
      <c r="AZ106" s="320"/>
      <c r="BA106" s="320"/>
      <c r="BB106" s="320"/>
      <c r="BC106" s="320"/>
      <c r="BD106" s="320"/>
      <c r="BE106" s="320"/>
      <c r="BF106" s="320"/>
      <c r="BG106" s="320"/>
      <c r="BH106" s="320"/>
      <c r="BI106" s="320"/>
      <c r="BJ106" s="320"/>
      <c r="BK106" s="320"/>
      <c r="BL106" s="320"/>
      <c r="BM106" s="320"/>
      <c r="BN106" s="320"/>
      <c r="BO106" s="320"/>
      <c r="BP106" s="320"/>
      <c r="BQ106" s="320"/>
      <c r="BR106" s="320"/>
      <c r="BS106" s="320"/>
      <c r="BT106" s="320"/>
      <c r="BU106" s="320"/>
      <c r="BV106" s="320"/>
      <c r="BW106" s="320"/>
      <c r="BX106" s="320"/>
      <c r="BY106" s="320"/>
      <c r="BZ106" s="320"/>
      <c r="CA106" s="320"/>
      <c r="CB106" s="320"/>
      <c r="CC106" s="320"/>
      <c r="CD106" s="320"/>
      <c r="CE106" s="320"/>
      <c r="CF106" s="320"/>
      <c r="CG106" s="320"/>
      <c r="CH106" s="320"/>
      <c r="CI106" s="320"/>
      <c r="CJ106" s="320"/>
      <c r="CK106" s="320"/>
      <c r="CL106" s="320"/>
      <c r="CM106" s="320"/>
      <c r="CN106" s="320"/>
      <c r="CO106" s="320"/>
      <c r="CP106" s="320"/>
      <c r="CQ106" s="320"/>
      <c r="CR106" s="320"/>
      <c r="CS106" s="320"/>
      <c r="CT106" s="320"/>
      <c r="CU106" s="320"/>
      <c r="CV106" s="320"/>
      <c r="CW106" s="320"/>
      <c r="CX106" s="320"/>
      <c r="CY106" s="320"/>
      <c r="CZ106" s="320"/>
      <c r="DA106" s="320"/>
      <c r="DB106" s="320"/>
      <c r="DC106" s="320"/>
      <c r="DD106" s="320"/>
      <c r="DE106" s="320"/>
      <c r="DF106" s="320"/>
      <c r="DG106" s="320"/>
      <c r="DH106" s="320"/>
      <c r="DI106" s="320"/>
      <c r="DJ106" s="320"/>
      <c r="DK106" s="320"/>
      <c r="DL106" s="320"/>
      <c r="DM106" s="320"/>
      <c r="DN106" s="320"/>
      <c r="DO106" s="320"/>
      <c r="DP106" s="320"/>
      <c r="DQ106" s="320"/>
      <c r="DR106" s="320"/>
      <c r="DS106" s="320"/>
      <c r="DT106" s="320"/>
      <c r="DU106" s="320"/>
      <c r="DV106" s="320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</row>
    <row r="107">
      <c r="A107" s="170"/>
      <c r="B107" s="170"/>
      <c r="C107" s="170"/>
      <c r="D107" s="170"/>
      <c r="E107" s="171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0"/>
      <c r="AR107" s="320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20"/>
      <c r="BC107" s="320"/>
      <c r="BD107" s="320"/>
      <c r="BE107" s="320"/>
      <c r="BF107" s="320"/>
      <c r="BG107" s="320"/>
      <c r="BH107" s="320"/>
      <c r="BI107" s="320"/>
      <c r="BJ107" s="320"/>
      <c r="BK107" s="320"/>
      <c r="BL107" s="320"/>
      <c r="BM107" s="320"/>
      <c r="BN107" s="320"/>
      <c r="BO107" s="320"/>
      <c r="BP107" s="320"/>
      <c r="BQ107" s="320"/>
      <c r="BR107" s="320"/>
      <c r="BS107" s="320"/>
      <c r="BT107" s="320"/>
      <c r="BU107" s="320"/>
      <c r="BV107" s="320"/>
      <c r="BW107" s="320"/>
      <c r="BX107" s="320"/>
      <c r="BY107" s="320"/>
      <c r="BZ107" s="320"/>
      <c r="CA107" s="320"/>
      <c r="CB107" s="320"/>
      <c r="CC107" s="320"/>
      <c r="CD107" s="320"/>
      <c r="CE107" s="320"/>
      <c r="CF107" s="320"/>
      <c r="CG107" s="320"/>
      <c r="CH107" s="320"/>
      <c r="CI107" s="320"/>
      <c r="CJ107" s="320"/>
      <c r="CK107" s="320"/>
      <c r="CL107" s="320"/>
      <c r="CM107" s="320"/>
      <c r="CN107" s="320"/>
      <c r="CO107" s="320"/>
      <c r="CP107" s="320"/>
      <c r="CQ107" s="320"/>
      <c r="CR107" s="320"/>
      <c r="CS107" s="320"/>
      <c r="CT107" s="320"/>
      <c r="CU107" s="320"/>
      <c r="CV107" s="320"/>
      <c r="CW107" s="320"/>
      <c r="CX107" s="320"/>
      <c r="CY107" s="320"/>
      <c r="CZ107" s="320"/>
      <c r="DA107" s="320"/>
      <c r="DB107" s="320"/>
      <c r="DC107" s="320"/>
      <c r="DD107" s="320"/>
      <c r="DE107" s="320"/>
      <c r="DF107" s="320"/>
      <c r="DG107" s="320"/>
      <c r="DH107" s="320"/>
      <c r="DI107" s="320"/>
      <c r="DJ107" s="320"/>
      <c r="DK107" s="320"/>
      <c r="DL107" s="320"/>
      <c r="DM107" s="320"/>
      <c r="DN107" s="320"/>
      <c r="DO107" s="320"/>
      <c r="DP107" s="320"/>
      <c r="DQ107" s="320"/>
      <c r="DR107" s="320"/>
      <c r="DS107" s="320"/>
      <c r="DT107" s="320"/>
      <c r="DU107" s="320"/>
      <c r="DV107" s="320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</row>
    <row r="108">
      <c r="A108" s="170"/>
      <c r="B108" s="170"/>
      <c r="C108" s="170"/>
      <c r="D108" s="170"/>
      <c r="E108" s="171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AZ108" s="320"/>
      <c r="BA108" s="320"/>
      <c r="BB108" s="320"/>
      <c r="BC108" s="320"/>
      <c r="BD108" s="320"/>
      <c r="BE108" s="320"/>
      <c r="BF108" s="320"/>
      <c r="BG108" s="320"/>
      <c r="BH108" s="320"/>
      <c r="BI108" s="320"/>
      <c r="BJ108" s="320"/>
      <c r="BK108" s="320"/>
      <c r="BL108" s="320"/>
      <c r="BM108" s="320"/>
      <c r="BN108" s="320"/>
      <c r="BO108" s="320"/>
      <c r="BP108" s="320"/>
      <c r="BQ108" s="320"/>
      <c r="BR108" s="320"/>
      <c r="BS108" s="320"/>
      <c r="BT108" s="320"/>
      <c r="BU108" s="320"/>
      <c r="BV108" s="320"/>
      <c r="BW108" s="320"/>
      <c r="BX108" s="320"/>
      <c r="BY108" s="320"/>
      <c r="BZ108" s="320"/>
      <c r="CA108" s="320"/>
      <c r="CB108" s="320"/>
      <c r="CC108" s="320"/>
      <c r="CD108" s="320"/>
      <c r="CE108" s="320"/>
      <c r="CF108" s="320"/>
      <c r="CG108" s="320"/>
      <c r="CH108" s="320"/>
      <c r="CI108" s="320"/>
      <c r="CJ108" s="320"/>
      <c r="CK108" s="320"/>
      <c r="CL108" s="320"/>
      <c r="CM108" s="320"/>
      <c r="CN108" s="320"/>
      <c r="CO108" s="320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  <c r="CZ108" s="320"/>
      <c r="DA108" s="320"/>
      <c r="DB108" s="320"/>
      <c r="DC108" s="320"/>
      <c r="DD108" s="320"/>
      <c r="DE108" s="320"/>
      <c r="DF108" s="320"/>
      <c r="DG108" s="320"/>
      <c r="DH108" s="320"/>
      <c r="DI108" s="320"/>
      <c r="DJ108" s="320"/>
      <c r="DK108" s="320"/>
      <c r="DL108" s="320"/>
      <c r="DM108" s="320"/>
      <c r="DN108" s="320"/>
      <c r="DO108" s="320"/>
      <c r="DP108" s="320"/>
      <c r="DQ108" s="320"/>
      <c r="DR108" s="320"/>
      <c r="DS108" s="320"/>
      <c r="DT108" s="320"/>
      <c r="DU108" s="320"/>
      <c r="DV108" s="320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</row>
    <row r="109">
      <c r="A109" s="170"/>
      <c r="B109" s="170"/>
      <c r="C109" s="170"/>
      <c r="D109" s="170"/>
      <c r="E109" s="171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0"/>
      <c r="AT109" s="320"/>
      <c r="AU109" s="320"/>
      <c r="AV109" s="320"/>
      <c r="AW109" s="320"/>
      <c r="AX109" s="320"/>
      <c r="AY109" s="320"/>
      <c r="AZ109" s="320"/>
      <c r="BA109" s="320"/>
      <c r="BB109" s="320"/>
      <c r="BC109" s="320"/>
      <c r="BD109" s="320"/>
      <c r="BE109" s="320"/>
      <c r="BF109" s="320"/>
      <c r="BG109" s="320"/>
      <c r="BH109" s="320"/>
      <c r="BI109" s="320"/>
      <c r="BJ109" s="320"/>
      <c r="BK109" s="320"/>
      <c r="BL109" s="320"/>
      <c r="BM109" s="320"/>
      <c r="BN109" s="320"/>
      <c r="BO109" s="320"/>
      <c r="BP109" s="320"/>
      <c r="BQ109" s="320"/>
      <c r="BR109" s="320"/>
      <c r="BS109" s="320"/>
      <c r="BT109" s="320"/>
      <c r="BU109" s="320"/>
      <c r="BV109" s="320"/>
      <c r="BW109" s="320"/>
      <c r="BX109" s="320"/>
      <c r="BY109" s="320"/>
      <c r="BZ109" s="320"/>
      <c r="CA109" s="320"/>
      <c r="CB109" s="320"/>
      <c r="CC109" s="320"/>
      <c r="CD109" s="320"/>
      <c r="CE109" s="320"/>
      <c r="CF109" s="320"/>
      <c r="CG109" s="320"/>
      <c r="CH109" s="320"/>
      <c r="CI109" s="320"/>
      <c r="CJ109" s="320"/>
      <c r="CK109" s="320"/>
      <c r="CL109" s="320"/>
      <c r="CM109" s="320"/>
      <c r="CN109" s="320"/>
      <c r="CO109" s="320"/>
      <c r="CP109" s="320"/>
      <c r="CQ109" s="320"/>
      <c r="CR109" s="320"/>
      <c r="CS109" s="320"/>
      <c r="CT109" s="320"/>
      <c r="CU109" s="320"/>
      <c r="CV109" s="320"/>
      <c r="CW109" s="320"/>
      <c r="CX109" s="320"/>
      <c r="CY109" s="320"/>
      <c r="CZ109" s="320"/>
      <c r="DA109" s="320"/>
      <c r="DB109" s="320"/>
      <c r="DC109" s="320"/>
      <c r="DD109" s="320"/>
      <c r="DE109" s="320"/>
      <c r="DF109" s="320"/>
      <c r="DG109" s="320"/>
      <c r="DH109" s="320"/>
      <c r="DI109" s="320"/>
      <c r="DJ109" s="320"/>
      <c r="DK109" s="320"/>
      <c r="DL109" s="320"/>
      <c r="DM109" s="320"/>
      <c r="DN109" s="320"/>
      <c r="DO109" s="320"/>
      <c r="DP109" s="320"/>
      <c r="DQ109" s="320"/>
      <c r="DR109" s="320"/>
      <c r="DS109" s="320"/>
      <c r="DT109" s="320"/>
      <c r="DU109" s="320"/>
      <c r="DV109" s="320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</row>
    <row r="110">
      <c r="A110" s="170"/>
      <c r="B110" s="170"/>
      <c r="C110" s="170"/>
      <c r="D110" s="170"/>
      <c r="E110" s="171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0"/>
      <c r="AH110" s="320"/>
      <c r="AI110" s="320"/>
      <c r="AJ110" s="320"/>
      <c r="AK110" s="320"/>
      <c r="AL110" s="320"/>
      <c r="AM110" s="320"/>
      <c r="AN110" s="320"/>
      <c r="AO110" s="320"/>
      <c r="AP110" s="320"/>
      <c r="AQ110" s="320"/>
      <c r="AR110" s="320"/>
      <c r="AS110" s="320"/>
      <c r="AT110" s="320"/>
      <c r="AU110" s="320"/>
      <c r="AV110" s="320"/>
      <c r="AW110" s="320"/>
      <c r="AX110" s="320"/>
      <c r="AY110" s="320"/>
      <c r="AZ110" s="320"/>
      <c r="BA110" s="320"/>
      <c r="BB110" s="320"/>
      <c r="BC110" s="320"/>
      <c r="BD110" s="320"/>
      <c r="BE110" s="320"/>
      <c r="BF110" s="320"/>
      <c r="BG110" s="320"/>
      <c r="BH110" s="320"/>
      <c r="BI110" s="320"/>
      <c r="BJ110" s="320"/>
      <c r="BK110" s="320"/>
      <c r="BL110" s="320"/>
      <c r="BM110" s="320"/>
      <c r="BN110" s="320"/>
      <c r="BO110" s="320"/>
      <c r="BP110" s="320"/>
      <c r="BQ110" s="320"/>
      <c r="BR110" s="320"/>
      <c r="BS110" s="320"/>
      <c r="BT110" s="320"/>
      <c r="BU110" s="320"/>
      <c r="BV110" s="320"/>
      <c r="BW110" s="320"/>
      <c r="BX110" s="320"/>
      <c r="BY110" s="320"/>
      <c r="BZ110" s="320"/>
      <c r="CA110" s="320"/>
      <c r="CB110" s="320"/>
      <c r="CC110" s="320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0"/>
      <c r="CN110" s="320"/>
      <c r="CO110" s="320"/>
      <c r="CP110" s="320"/>
      <c r="CQ110" s="320"/>
      <c r="CR110" s="320"/>
      <c r="CS110" s="320"/>
      <c r="CT110" s="320"/>
      <c r="CU110" s="320"/>
      <c r="CV110" s="320"/>
      <c r="CW110" s="320"/>
      <c r="CX110" s="320"/>
      <c r="CY110" s="320"/>
      <c r="CZ110" s="320"/>
      <c r="DA110" s="320"/>
      <c r="DB110" s="320"/>
      <c r="DC110" s="320"/>
      <c r="DD110" s="320"/>
      <c r="DE110" s="320"/>
      <c r="DF110" s="320"/>
      <c r="DG110" s="320"/>
      <c r="DH110" s="320"/>
      <c r="DI110" s="320"/>
      <c r="DJ110" s="320"/>
      <c r="DK110" s="320"/>
      <c r="DL110" s="320"/>
      <c r="DM110" s="320"/>
      <c r="DN110" s="320"/>
      <c r="DO110" s="320"/>
      <c r="DP110" s="320"/>
      <c r="DQ110" s="320"/>
      <c r="DR110" s="320"/>
      <c r="DS110" s="320"/>
      <c r="DT110" s="320"/>
      <c r="DU110" s="320"/>
      <c r="DV110" s="320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</row>
    <row r="111">
      <c r="A111" s="170"/>
      <c r="B111" s="170"/>
      <c r="C111" s="170"/>
      <c r="D111" s="170"/>
      <c r="E111" s="171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  <c r="AH111" s="320"/>
      <c r="AI111" s="320"/>
      <c r="AJ111" s="320"/>
      <c r="AK111" s="320"/>
      <c r="AL111" s="320"/>
      <c r="AM111" s="320"/>
      <c r="AN111" s="320"/>
      <c r="AO111" s="320"/>
      <c r="AP111" s="320"/>
      <c r="AQ111" s="320"/>
      <c r="AR111" s="320"/>
      <c r="AS111" s="320"/>
      <c r="AT111" s="320"/>
      <c r="AU111" s="320"/>
      <c r="AV111" s="320"/>
      <c r="AW111" s="320"/>
      <c r="AX111" s="320"/>
      <c r="AY111" s="320"/>
      <c r="AZ111" s="320"/>
      <c r="BA111" s="320"/>
      <c r="BB111" s="320"/>
      <c r="BC111" s="320"/>
      <c r="BD111" s="320"/>
      <c r="BE111" s="320"/>
      <c r="BF111" s="320"/>
      <c r="BG111" s="320"/>
      <c r="BH111" s="320"/>
      <c r="BI111" s="320"/>
      <c r="BJ111" s="320"/>
      <c r="BK111" s="320"/>
      <c r="BL111" s="320"/>
      <c r="BM111" s="320"/>
      <c r="BN111" s="320"/>
      <c r="BO111" s="320"/>
      <c r="BP111" s="320"/>
      <c r="BQ111" s="320"/>
      <c r="BR111" s="320"/>
      <c r="BS111" s="320"/>
      <c r="BT111" s="320"/>
      <c r="BU111" s="320"/>
      <c r="BV111" s="320"/>
      <c r="BW111" s="320"/>
      <c r="BX111" s="320"/>
      <c r="BY111" s="320"/>
      <c r="BZ111" s="320"/>
      <c r="CA111" s="320"/>
      <c r="CB111" s="320"/>
      <c r="CC111" s="320"/>
      <c r="CD111" s="320"/>
      <c r="CE111" s="320"/>
      <c r="CF111" s="320"/>
      <c r="CG111" s="320"/>
      <c r="CH111" s="320"/>
      <c r="CI111" s="320"/>
      <c r="CJ111" s="320"/>
      <c r="CK111" s="320"/>
      <c r="CL111" s="320"/>
      <c r="CM111" s="320"/>
      <c r="CN111" s="320"/>
      <c r="CO111" s="320"/>
      <c r="CP111" s="320"/>
      <c r="CQ111" s="320"/>
      <c r="CR111" s="320"/>
      <c r="CS111" s="320"/>
      <c r="CT111" s="320"/>
      <c r="CU111" s="320"/>
      <c r="CV111" s="320"/>
      <c r="CW111" s="320"/>
      <c r="CX111" s="320"/>
      <c r="CY111" s="320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20"/>
      <c r="DJ111" s="320"/>
      <c r="DK111" s="320"/>
      <c r="DL111" s="320"/>
      <c r="DM111" s="320"/>
      <c r="DN111" s="320"/>
      <c r="DO111" s="320"/>
      <c r="DP111" s="320"/>
      <c r="DQ111" s="320"/>
      <c r="DR111" s="320"/>
      <c r="DS111" s="320"/>
      <c r="DT111" s="320"/>
      <c r="DU111" s="320"/>
      <c r="DV111" s="320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</row>
    <row r="112">
      <c r="A112" s="170"/>
      <c r="B112" s="170"/>
      <c r="C112" s="170"/>
      <c r="D112" s="170"/>
      <c r="E112" s="171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0"/>
      <c r="AV112" s="320"/>
      <c r="AW112" s="320"/>
      <c r="AX112" s="320"/>
      <c r="AY112" s="320"/>
      <c r="AZ112" s="320"/>
      <c r="BA112" s="320"/>
      <c r="BB112" s="320"/>
      <c r="BC112" s="320"/>
      <c r="BD112" s="320"/>
      <c r="BE112" s="320"/>
      <c r="BF112" s="320"/>
      <c r="BG112" s="320"/>
      <c r="BH112" s="320"/>
      <c r="BI112" s="320"/>
      <c r="BJ112" s="320"/>
      <c r="BK112" s="320"/>
      <c r="BL112" s="320"/>
      <c r="BM112" s="320"/>
      <c r="BN112" s="320"/>
      <c r="BO112" s="320"/>
      <c r="BP112" s="320"/>
      <c r="BQ112" s="320"/>
      <c r="BR112" s="320"/>
      <c r="BS112" s="320"/>
      <c r="BT112" s="320"/>
      <c r="BU112" s="320"/>
      <c r="BV112" s="320"/>
      <c r="BW112" s="320"/>
      <c r="BX112" s="320"/>
      <c r="BY112" s="320"/>
      <c r="BZ112" s="320"/>
      <c r="CA112" s="320"/>
      <c r="CB112" s="320"/>
      <c r="CC112" s="320"/>
      <c r="CD112" s="320"/>
      <c r="CE112" s="320"/>
      <c r="CF112" s="320"/>
      <c r="CG112" s="320"/>
      <c r="CH112" s="320"/>
      <c r="CI112" s="320"/>
      <c r="CJ112" s="320"/>
      <c r="CK112" s="320"/>
      <c r="CL112" s="320"/>
      <c r="CM112" s="320"/>
      <c r="CN112" s="320"/>
      <c r="CO112" s="320"/>
      <c r="CP112" s="320"/>
      <c r="CQ112" s="320"/>
      <c r="CR112" s="320"/>
      <c r="CS112" s="320"/>
      <c r="CT112" s="320"/>
      <c r="CU112" s="320"/>
      <c r="CV112" s="320"/>
      <c r="CW112" s="320"/>
      <c r="CX112" s="320"/>
      <c r="CY112" s="320"/>
      <c r="CZ112" s="320"/>
      <c r="DA112" s="320"/>
      <c r="DB112" s="320"/>
      <c r="DC112" s="320"/>
      <c r="DD112" s="320"/>
      <c r="DE112" s="320"/>
      <c r="DF112" s="320"/>
      <c r="DG112" s="320"/>
      <c r="DH112" s="320"/>
      <c r="DI112" s="320"/>
      <c r="DJ112" s="320"/>
      <c r="DK112" s="320"/>
      <c r="DL112" s="320"/>
      <c r="DM112" s="320"/>
      <c r="DN112" s="320"/>
      <c r="DO112" s="320"/>
      <c r="DP112" s="320"/>
      <c r="DQ112" s="320"/>
      <c r="DR112" s="320"/>
      <c r="DS112" s="320"/>
      <c r="DT112" s="320"/>
      <c r="DU112" s="320"/>
      <c r="DV112" s="320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</row>
    <row r="113">
      <c r="A113" s="170"/>
      <c r="B113" s="170"/>
      <c r="C113" s="170"/>
      <c r="D113" s="170"/>
      <c r="E113" s="171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  <c r="AZ113" s="320"/>
      <c r="BA113" s="320"/>
      <c r="BB113" s="320"/>
      <c r="BC113" s="320"/>
      <c r="BD113" s="320"/>
      <c r="BE113" s="320"/>
      <c r="BF113" s="320"/>
      <c r="BG113" s="320"/>
      <c r="BH113" s="320"/>
      <c r="BI113" s="320"/>
      <c r="BJ113" s="320"/>
      <c r="BK113" s="320"/>
      <c r="BL113" s="320"/>
      <c r="BM113" s="320"/>
      <c r="BN113" s="320"/>
      <c r="BO113" s="320"/>
      <c r="BP113" s="320"/>
      <c r="BQ113" s="320"/>
      <c r="BR113" s="320"/>
      <c r="BS113" s="320"/>
      <c r="BT113" s="320"/>
      <c r="BU113" s="320"/>
      <c r="BV113" s="320"/>
      <c r="BW113" s="320"/>
      <c r="BX113" s="320"/>
      <c r="BY113" s="320"/>
      <c r="BZ113" s="320"/>
      <c r="CA113" s="320"/>
      <c r="CB113" s="320"/>
      <c r="CC113" s="320"/>
      <c r="CD113" s="320"/>
      <c r="CE113" s="320"/>
      <c r="CF113" s="320"/>
      <c r="CG113" s="320"/>
      <c r="CH113" s="320"/>
      <c r="CI113" s="320"/>
      <c r="CJ113" s="320"/>
      <c r="CK113" s="320"/>
      <c r="CL113" s="320"/>
      <c r="CM113" s="320"/>
      <c r="CN113" s="320"/>
      <c r="CO113" s="320"/>
      <c r="CP113" s="320"/>
      <c r="CQ113" s="320"/>
      <c r="CR113" s="320"/>
      <c r="CS113" s="320"/>
      <c r="CT113" s="320"/>
      <c r="CU113" s="320"/>
      <c r="CV113" s="320"/>
      <c r="CW113" s="320"/>
      <c r="CX113" s="320"/>
      <c r="CY113" s="320"/>
      <c r="CZ113" s="320"/>
      <c r="DA113" s="320"/>
      <c r="DB113" s="320"/>
      <c r="DC113" s="320"/>
      <c r="DD113" s="320"/>
      <c r="DE113" s="320"/>
      <c r="DF113" s="320"/>
      <c r="DG113" s="320"/>
      <c r="DH113" s="320"/>
      <c r="DI113" s="320"/>
      <c r="DJ113" s="320"/>
      <c r="DK113" s="320"/>
      <c r="DL113" s="320"/>
      <c r="DM113" s="320"/>
      <c r="DN113" s="320"/>
      <c r="DO113" s="320"/>
      <c r="DP113" s="320"/>
      <c r="DQ113" s="320"/>
      <c r="DR113" s="320"/>
      <c r="DS113" s="320"/>
      <c r="DT113" s="320"/>
      <c r="DU113" s="320"/>
      <c r="DV113" s="320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</row>
    <row r="114">
      <c r="A114" s="170"/>
      <c r="B114" s="170"/>
      <c r="C114" s="170"/>
      <c r="D114" s="170"/>
      <c r="E114" s="171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20"/>
      <c r="AJ114" s="320"/>
      <c r="AK114" s="320"/>
      <c r="AL114" s="320"/>
      <c r="AM114" s="320"/>
      <c r="AN114" s="320"/>
      <c r="AO114" s="320"/>
      <c r="AP114" s="320"/>
      <c r="AQ114" s="320"/>
      <c r="AR114" s="320"/>
      <c r="AS114" s="320"/>
      <c r="AT114" s="320"/>
      <c r="AU114" s="320"/>
      <c r="AV114" s="320"/>
      <c r="AW114" s="320"/>
      <c r="AX114" s="320"/>
      <c r="AY114" s="320"/>
      <c r="AZ114" s="320"/>
      <c r="BA114" s="320"/>
      <c r="BB114" s="320"/>
      <c r="BC114" s="320"/>
      <c r="BD114" s="320"/>
      <c r="BE114" s="320"/>
      <c r="BF114" s="320"/>
      <c r="BG114" s="320"/>
      <c r="BH114" s="320"/>
      <c r="BI114" s="320"/>
      <c r="BJ114" s="320"/>
      <c r="BK114" s="320"/>
      <c r="BL114" s="320"/>
      <c r="BM114" s="320"/>
      <c r="BN114" s="320"/>
      <c r="BO114" s="320"/>
      <c r="BP114" s="320"/>
      <c r="BQ114" s="320"/>
      <c r="BR114" s="320"/>
      <c r="BS114" s="320"/>
      <c r="BT114" s="320"/>
      <c r="BU114" s="320"/>
      <c r="BV114" s="320"/>
      <c r="BW114" s="320"/>
      <c r="BX114" s="320"/>
      <c r="BY114" s="320"/>
      <c r="BZ114" s="320"/>
      <c r="CA114" s="320"/>
      <c r="CB114" s="320"/>
      <c r="CC114" s="320"/>
      <c r="CD114" s="320"/>
      <c r="CE114" s="320"/>
      <c r="CF114" s="320"/>
      <c r="CG114" s="320"/>
      <c r="CH114" s="320"/>
      <c r="CI114" s="320"/>
      <c r="CJ114" s="320"/>
      <c r="CK114" s="320"/>
      <c r="CL114" s="320"/>
      <c r="CM114" s="320"/>
      <c r="CN114" s="320"/>
      <c r="CO114" s="320"/>
      <c r="CP114" s="320"/>
      <c r="CQ114" s="320"/>
      <c r="CR114" s="320"/>
      <c r="CS114" s="320"/>
      <c r="CT114" s="320"/>
      <c r="CU114" s="320"/>
      <c r="CV114" s="320"/>
      <c r="CW114" s="320"/>
      <c r="CX114" s="320"/>
      <c r="CY114" s="320"/>
      <c r="CZ114" s="320"/>
      <c r="DA114" s="320"/>
      <c r="DB114" s="320"/>
      <c r="DC114" s="320"/>
      <c r="DD114" s="320"/>
      <c r="DE114" s="320"/>
      <c r="DF114" s="320"/>
      <c r="DG114" s="320"/>
      <c r="DH114" s="320"/>
      <c r="DI114" s="320"/>
      <c r="DJ114" s="320"/>
      <c r="DK114" s="320"/>
      <c r="DL114" s="320"/>
      <c r="DM114" s="320"/>
      <c r="DN114" s="320"/>
      <c r="DO114" s="320"/>
      <c r="DP114" s="320"/>
      <c r="DQ114" s="320"/>
      <c r="DR114" s="320"/>
      <c r="DS114" s="320"/>
      <c r="DT114" s="320"/>
      <c r="DU114" s="320"/>
      <c r="DV114" s="320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</row>
    <row r="115">
      <c r="A115" s="170"/>
      <c r="B115" s="170"/>
      <c r="C115" s="170"/>
      <c r="D115" s="170"/>
      <c r="E115" s="171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  <c r="AA115" s="320"/>
      <c r="AB115" s="320"/>
      <c r="AC115" s="320"/>
      <c r="AD115" s="320"/>
      <c r="AE115" s="320"/>
      <c r="AF115" s="320"/>
      <c r="AG115" s="320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  <c r="AS115" s="320"/>
      <c r="AT115" s="320"/>
      <c r="AU115" s="320"/>
      <c r="AV115" s="320"/>
      <c r="AW115" s="320"/>
      <c r="AX115" s="320"/>
      <c r="AY115" s="320"/>
      <c r="AZ115" s="320"/>
      <c r="BA115" s="320"/>
      <c r="BB115" s="320"/>
      <c r="BC115" s="320"/>
      <c r="BD115" s="320"/>
      <c r="BE115" s="320"/>
      <c r="BF115" s="320"/>
      <c r="BG115" s="320"/>
      <c r="BH115" s="320"/>
      <c r="BI115" s="320"/>
      <c r="BJ115" s="320"/>
      <c r="BK115" s="320"/>
      <c r="BL115" s="320"/>
      <c r="BM115" s="320"/>
      <c r="BN115" s="320"/>
      <c r="BO115" s="320"/>
      <c r="BP115" s="320"/>
      <c r="BQ115" s="320"/>
      <c r="BR115" s="320"/>
      <c r="BS115" s="320"/>
      <c r="BT115" s="320"/>
      <c r="BU115" s="320"/>
      <c r="BV115" s="320"/>
      <c r="BW115" s="320"/>
      <c r="BX115" s="320"/>
      <c r="BY115" s="320"/>
      <c r="BZ115" s="320"/>
      <c r="CA115" s="320"/>
      <c r="CB115" s="320"/>
      <c r="CC115" s="320"/>
      <c r="CD115" s="320"/>
      <c r="CE115" s="320"/>
      <c r="CF115" s="320"/>
      <c r="CG115" s="320"/>
      <c r="CH115" s="320"/>
      <c r="CI115" s="320"/>
      <c r="CJ115" s="320"/>
      <c r="CK115" s="320"/>
      <c r="CL115" s="320"/>
      <c r="CM115" s="320"/>
      <c r="CN115" s="320"/>
      <c r="CO115" s="320"/>
      <c r="CP115" s="320"/>
      <c r="CQ115" s="320"/>
      <c r="CR115" s="320"/>
      <c r="CS115" s="320"/>
      <c r="CT115" s="320"/>
      <c r="CU115" s="320"/>
      <c r="CV115" s="320"/>
      <c r="CW115" s="320"/>
      <c r="CX115" s="320"/>
      <c r="CY115" s="320"/>
      <c r="CZ115" s="320"/>
      <c r="DA115" s="320"/>
      <c r="DB115" s="320"/>
      <c r="DC115" s="320"/>
      <c r="DD115" s="320"/>
      <c r="DE115" s="320"/>
      <c r="DF115" s="320"/>
      <c r="DG115" s="320"/>
      <c r="DH115" s="320"/>
      <c r="DI115" s="320"/>
      <c r="DJ115" s="320"/>
      <c r="DK115" s="320"/>
      <c r="DL115" s="320"/>
      <c r="DM115" s="320"/>
      <c r="DN115" s="320"/>
      <c r="DO115" s="320"/>
      <c r="DP115" s="320"/>
      <c r="DQ115" s="320"/>
      <c r="DR115" s="320"/>
      <c r="DS115" s="320"/>
      <c r="DT115" s="320"/>
      <c r="DU115" s="320"/>
      <c r="DV115" s="320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</row>
    <row r="116">
      <c r="A116" s="170"/>
      <c r="B116" s="170"/>
      <c r="C116" s="170"/>
      <c r="D116" s="170"/>
      <c r="E116" s="171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0"/>
      <c r="AV116" s="320"/>
      <c r="AW116" s="320"/>
      <c r="AX116" s="320"/>
      <c r="AY116" s="320"/>
      <c r="AZ116" s="320"/>
      <c r="BA116" s="320"/>
      <c r="BB116" s="320"/>
      <c r="BC116" s="320"/>
      <c r="BD116" s="320"/>
      <c r="BE116" s="320"/>
      <c r="BF116" s="320"/>
      <c r="BG116" s="320"/>
      <c r="BH116" s="320"/>
      <c r="BI116" s="320"/>
      <c r="BJ116" s="320"/>
      <c r="BK116" s="320"/>
      <c r="BL116" s="320"/>
      <c r="BM116" s="320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0"/>
      <c r="CC116" s="320"/>
      <c r="CD116" s="320"/>
      <c r="CE116" s="320"/>
      <c r="CF116" s="320"/>
      <c r="CG116" s="320"/>
      <c r="CH116" s="320"/>
      <c r="CI116" s="320"/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/>
      <c r="CT116" s="320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0"/>
      <c r="DI116" s="320"/>
      <c r="DJ116" s="320"/>
      <c r="DK116" s="320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0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</row>
    <row r="117">
      <c r="A117" s="170"/>
      <c r="B117" s="170"/>
      <c r="C117" s="170"/>
      <c r="D117" s="170"/>
      <c r="E117" s="171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0"/>
      <c r="AH117" s="320"/>
      <c r="AI117" s="320"/>
      <c r="AJ117" s="320"/>
      <c r="AK117" s="320"/>
      <c r="AL117" s="320"/>
      <c r="AM117" s="320"/>
      <c r="AN117" s="320"/>
      <c r="AO117" s="320"/>
      <c r="AP117" s="320"/>
      <c r="AQ117" s="320"/>
      <c r="AR117" s="320"/>
      <c r="AS117" s="320"/>
      <c r="AT117" s="320"/>
      <c r="AU117" s="320"/>
      <c r="AV117" s="320"/>
      <c r="AW117" s="320"/>
      <c r="AX117" s="320"/>
      <c r="AY117" s="320"/>
      <c r="AZ117" s="320"/>
      <c r="BA117" s="320"/>
      <c r="BB117" s="320"/>
      <c r="BC117" s="320"/>
      <c r="BD117" s="320"/>
      <c r="BE117" s="320"/>
      <c r="BF117" s="320"/>
      <c r="BG117" s="320"/>
      <c r="BH117" s="320"/>
      <c r="BI117" s="320"/>
      <c r="BJ117" s="320"/>
      <c r="BK117" s="320"/>
      <c r="BL117" s="320"/>
      <c r="BM117" s="320"/>
      <c r="BN117" s="320"/>
      <c r="BO117" s="320"/>
      <c r="BP117" s="320"/>
      <c r="BQ117" s="320"/>
      <c r="BR117" s="320"/>
      <c r="BS117" s="320"/>
      <c r="BT117" s="320"/>
      <c r="BU117" s="320"/>
      <c r="BV117" s="320"/>
      <c r="BW117" s="320"/>
      <c r="BX117" s="320"/>
      <c r="BY117" s="320"/>
      <c r="BZ117" s="320"/>
      <c r="CA117" s="320"/>
      <c r="CB117" s="320"/>
      <c r="CC117" s="320"/>
      <c r="CD117" s="320"/>
      <c r="CE117" s="320"/>
      <c r="CF117" s="320"/>
      <c r="CG117" s="320"/>
      <c r="CH117" s="320"/>
      <c r="CI117" s="320"/>
      <c r="CJ117" s="320"/>
      <c r="CK117" s="320"/>
      <c r="CL117" s="320"/>
      <c r="CM117" s="320"/>
      <c r="CN117" s="320"/>
      <c r="CO117" s="320"/>
      <c r="CP117" s="320"/>
      <c r="CQ117" s="320"/>
      <c r="CR117" s="320"/>
      <c r="CS117" s="320"/>
      <c r="CT117" s="320"/>
      <c r="CU117" s="320"/>
      <c r="CV117" s="320"/>
      <c r="CW117" s="320"/>
      <c r="CX117" s="320"/>
      <c r="CY117" s="320"/>
      <c r="CZ117" s="320"/>
      <c r="DA117" s="320"/>
      <c r="DB117" s="320"/>
      <c r="DC117" s="320"/>
      <c r="DD117" s="320"/>
      <c r="DE117" s="320"/>
      <c r="DF117" s="320"/>
      <c r="DG117" s="320"/>
      <c r="DH117" s="320"/>
      <c r="DI117" s="320"/>
      <c r="DJ117" s="320"/>
      <c r="DK117" s="320"/>
      <c r="DL117" s="320"/>
      <c r="DM117" s="320"/>
      <c r="DN117" s="320"/>
      <c r="DO117" s="320"/>
      <c r="DP117" s="320"/>
      <c r="DQ117" s="320"/>
      <c r="DR117" s="320"/>
      <c r="DS117" s="320"/>
      <c r="DT117" s="320"/>
      <c r="DU117" s="320"/>
      <c r="DV117" s="320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</row>
    <row r="118">
      <c r="A118" s="170"/>
      <c r="B118" s="170"/>
      <c r="C118" s="170"/>
      <c r="D118" s="170"/>
      <c r="E118" s="171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0"/>
      <c r="AH118" s="320"/>
      <c r="AI118" s="320"/>
      <c r="AJ118" s="320"/>
      <c r="AK118" s="320"/>
      <c r="AL118" s="320"/>
      <c r="AM118" s="320"/>
      <c r="AN118" s="320"/>
      <c r="AO118" s="320"/>
      <c r="AP118" s="320"/>
      <c r="AQ118" s="320"/>
      <c r="AR118" s="320"/>
      <c r="AS118" s="320"/>
      <c r="AT118" s="320"/>
      <c r="AU118" s="320"/>
      <c r="AV118" s="320"/>
      <c r="AW118" s="320"/>
      <c r="AX118" s="320"/>
      <c r="AY118" s="320"/>
      <c r="AZ118" s="320"/>
      <c r="BA118" s="320"/>
      <c r="BB118" s="320"/>
      <c r="BC118" s="320"/>
      <c r="BD118" s="320"/>
      <c r="BE118" s="320"/>
      <c r="BF118" s="320"/>
      <c r="BG118" s="320"/>
      <c r="BH118" s="320"/>
      <c r="BI118" s="320"/>
      <c r="BJ118" s="320"/>
      <c r="BK118" s="320"/>
      <c r="BL118" s="320"/>
      <c r="BM118" s="320"/>
      <c r="BN118" s="320"/>
      <c r="BO118" s="320"/>
      <c r="BP118" s="320"/>
      <c r="BQ118" s="320"/>
      <c r="BR118" s="320"/>
      <c r="BS118" s="320"/>
      <c r="BT118" s="320"/>
      <c r="BU118" s="320"/>
      <c r="BV118" s="320"/>
      <c r="BW118" s="320"/>
      <c r="BX118" s="320"/>
      <c r="BY118" s="320"/>
      <c r="BZ118" s="320"/>
      <c r="CA118" s="320"/>
      <c r="CB118" s="320"/>
      <c r="CC118" s="320"/>
      <c r="CD118" s="320"/>
      <c r="CE118" s="320"/>
      <c r="CF118" s="320"/>
      <c r="CG118" s="320"/>
      <c r="CH118" s="320"/>
      <c r="CI118" s="320"/>
      <c r="CJ118" s="320"/>
      <c r="CK118" s="320"/>
      <c r="CL118" s="320"/>
      <c r="CM118" s="320"/>
      <c r="CN118" s="320"/>
      <c r="CO118" s="320"/>
      <c r="CP118" s="320"/>
      <c r="CQ118" s="320"/>
      <c r="CR118" s="320"/>
      <c r="CS118" s="320"/>
      <c r="CT118" s="320"/>
      <c r="CU118" s="320"/>
      <c r="CV118" s="320"/>
      <c r="CW118" s="320"/>
      <c r="CX118" s="320"/>
      <c r="CY118" s="320"/>
      <c r="CZ118" s="320"/>
      <c r="DA118" s="320"/>
      <c r="DB118" s="320"/>
      <c r="DC118" s="320"/>
      <c r="DD118" s="320"/>
      <c r="DE118" s="320"/>
      <c r="DF118" s="320"/>
      <c r="DG118" s="320"/>
      <c r="DH118" s="320"/>
      <c r="DI118" s="320"/>
      <c r="DJ118" s="320"/>
      <c r="DK118" s="320"/>
      <c r="DL118" s="320"/>
      <c r="DM118" s="320"/>
      <c r="DN118" s="320"/>
      <c r="DO118" s="320"/>
      <c r="DP118" s="320"/>
      <c r="DQ118" s="320"/>
      <c r="DR118" s="320"/>
      <c r="DS118" s="320"/>
      <c r="DT118" s="320"/>
      <c r="DU118" s="320"/>
      <c r="DV118" s="320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</row>
    <row r="119">
      <c r="A119" s="170"/>
      <c r="B119" s="170"/>
      <c r="C119" s="170"/>
      <c r="D119" s="170"/>
      <c r="E119" s="171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  <c r="AJ119" s="320"/>
      <c r="AK119" s="320"/>
      <c r="AL119" s="320"/>
      <c r="AM119" s="320"/>
      <c r="AN119" s="320"/>
      <c r="AO119" s="320"/>
      <c r="AP119" s="320"/>
      <c r="AQ119" s="320"/>
      <c r="AR119" s="320"/>
      <c r="AS119" s="320"/>
      <c r="AT119" s="320"/>
      <c r="AU119" s="320"/>
      <c r="AV119" s="320"/>
      <c r="AW119" s="320"/>
      <c r="AX119" s="320"/>
      <c r="AY119" s="320"/>
      <c r="AZ119" s="320"/>
      <c r="BA119" s="320"/>
      <c r="BB119" s="320"/>
      <c r="BC119" s="320"/>
      <c r="BD119" s="320"/>
      <c r="BE119" s="320"/>
      <c r="BF119" s="320"/>
      <c r="BG119" s="320"/>
      <c r="BH119" s="320"/>
      <c r="BI119" s="320"/>
      <c r="BJ119" s="320"/>
      <c r="BK119" s="320"/>
      <c r="BL119" s="320"/>
      <c r="BM119" s="320"/>
      <c r="BN119" s="320"/>
      <c r="BO119" s="320"/>
      <c r="BP119" s="320"/>
      <c r="BQ119" s="320"/>
      <c r="BR119" s="320"/>
      <c r="BS119" s="320"/>
      <c r="BT119" s="320"/>
      <c r="BU119" s="320"/>
      <c r="BV119" s="320"/>
      <c r="BW119" s="320"/>
      <c r="BX119" s="320"/>
      <c r="BY119" s="320"/>
      <c r="BZ119" s="320"/>
      <c r="CA119" s="320"/>
      <c r="CB119" s="320"/>
      <c r="CC119" s="320"/>
      <c r="CD119" s="320"/>
      <c r="CE119" s="320"/>
      <c r="CF119" s="320"/>
      <c r="CG119" s="320"/>
      <c r="CH119" s="320"/>
      <c r="CI119" s="320"/>
      <c r="CJ119" s="320"/>
      <c r="CK119" s="320"/>
      <c r="CL119" s="320"/>
      <c r="CM119" s="320"/>
      <c r="CN119" s="320"/>
      <c r="CO119" s="320"/>
      <c r="CP119" s="320"/>
      <c r="CQ119" s="320"/>
      <c r="CR119" s="320"/>
      <c r="CS119" s="320"/>
      <c r="CT119" s="320"/>
      <c r="CU119" s="320"/>
      <c r="CV119" s="320"/>
      <c r="CW119" s="320"/>
      <c r="CX119" s="320"/>
      <c r="CY119" s="320"/>
      <c r="CZ119" s="320"/>
      <c r="DA119" s="320"/>
      <c r="DB119" s="320"/>
      <c r="DC119" s="320"/>
      <c r="DD119" s="320"/>
      <c r="DE119" s="320"/>
      <c r="DF119" s="320"/>
      <c r="DG119" s="320"/>
      <c r="DH119" s="320"/>
      <c r="DI119" s="320"/>
      <c r="DJ119" s="320"/>
      <c r="DK119" s="320"/>
      <c r="DL119" s="320"/>
      <c r="DM119" s="320"/>
      <c r="DN119" s="320"/>
      <c r="DO119" s="320"/>
      <c r="DP119" s="320"/>
      <c r="DQ119" s="320"/>
      <c r="DR119" s="320"/>
      <c r="DS119" s="320"/>
      <c r="DT119" s="320"/>
      <c r="DU119" s="320"/>
      <c r="DV119" s="320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</row>
    <row r="120">
      <c r="A120" s="170"/>
      <c r="B120" s="170"/>
      <c r="C120" s="170"/>
      <c r="D120" s="170"/>
      <c r="E120" s="171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  <c r="AB120" s="320"/>
      <c r="AC120" s="320"/>
      <c r="AD120" s="320"/>
      <c r="AE120" s="320"/>
      <c r="AF120" s="320"/>
      <c r="AG120" s="320"/>
      <c r="AH120" s="320"/>
      <c r="AI120" s="320"/>
      <c r="AJ120" s="320"/>
      <c r="AK120" s="320"/>
      <c r="AL120" s="320"/>
      <c r="AM120" s="320"/>
      <c r="AN120" s="320"/>
      <c r="AO120" s="320"/>
      <c r="AP120" s="320"/>
      <c r="AQ120" s="320"/>
      <c r="AR120" s="320"/>
      <c r="AS120" s="320"/>
      <c r="AT120" s="320"/>
      <c r="AU120" s="320"/>
      <c r="AV120" s="320"/>
      <c r="AW120" s="320"/>
      <c r="AX120" s="320"/>
      <c r="AY120" s="320"/>
      <c r="AZ120" s="320"/>
      <c r="BA120" s="320"/>
      <c r="BB120" s="320"/>
      <c r="BC120" s="320"/>
      <c r="BD120" s="320"/>
      <c r="BE120" s="320"/>
      <c r="BF120" s="320"/>
      <c r="BG120" s="320"/>
      <c r="BH120" s="320"/>
      <c r="BI120" s="320"/>
      <c r="BJ120" s="320"/>
      <c r="BK120" s="320"/>
      <c r="BL120" s="320"/>
      <c r="BM120" s="320"/>
      <c r="BN120" s="320"/>
      <c r="BO120" s="320"/>
      <c r="BP120" s="320"/>
      <c r="BQ120" s="320"/>
      <c r="BR120" s="320"/>
      <c r="BS120" s="320"/>
      <c r="BT120" s="320"/>
      <c r="BU120" s="320"/>
      <c r="BV120" s="320"/>
      <c r="BW120" s="320"/>
      <c r="BX120" s="320"/>
      <c r="BY120" s="320"/>
      <c r="BZ120" s="320"/>
      <c r="CA120" s="320"/>
      <c r="CB120" s="320"/>
      <c r="CC120" s="320"/>
      <c r="CD120" s="320"/>
      <c r="CE120" s="320"/>
      <c r="CF120" s="320"/>
      <c r="CG120" s="320"/>
      <c r="CH120" s="320"/>
      <c r="CI120" s="320"/>
      <c r="CJ120" s="320"/>
      <c r="CK120" s="320"/>
      <c r="CL120" s="320"/>
      <c r="CM120" s="320"/>
      <c r="CN120" s="320"/>
      <c r="CO120" s="320"/>
      <c r="CP120" s="320"/>
      <c r="CQ120" s="320"/>
      <c r="CR120" s="320"/>
      <c r="CS120" s="320"/>
      <c r="CT120" s="320"/>
      <c r="CU120" s="320"/>
      <c r="CV120" s="320"/>
      <c r="CW120" s="320"/>
      <c r="CX120" s="320"/>
      <c r="CY120" s="320"/>
      <c r="CZ120" s="320"/>
      <c r="DA120" s="320"/>
      <c r="DB120" s="320"/>
      <c r="DC120" s="320"/>
      <c r="DD120" s="320"/>
      <c r="DE120" s="320"/>
      <c r="DF120" s="320"/>
      <c r="DG120" s="320"/>
      <c r="DH120" s="320"/>
      <c r="DI120" s="320"/>
      <c r="DJ120" s="320"/>
      <c r="DK120" s="320"/>
      <c r="DL120" s="320"/>
      <c r="DM120" s="320"/>
      <c r="DN120" s="320"/>
      <c r="DO120" s="320"/>
      <c r="DP120" s="320"/>
      <c r="DQ120" s="320"/>
      <c r="DR120" s="320"/>
      <c r="DS120" s="320"/>
      <c r="DT120" s="320"/>
      <c r="DU120" s="320"/>
      <c r="DV120" s="320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</row>
    <row r="121">
      <c r="A121" s="170"/>
      <c r="B121" s="170"/>
      <c r="C121" s="170"/>
      <c r="D121" s="170"/>
      <c r="E121" s="171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  <c r="AA121" s="320"/>
      <c r="AB121" s="320"/>
      <c r="AC121" s="320"/>
      <c r="AD121" s="320"/>
      <c r="AE121" s="320"/>
      <c r="AF121" s="320"/>
      <c r="AG121" s="320"/>
      <c r="AH121" s="320"/>
      <c r="AI121" s="320"/>
      <c r="AJ121" s="320"/>
      <c r="AK121" s="320"/>
      <c r="AL121" s="320"/>
      <c r="AM121" s="320"/>
      <c r="AN121" s="320"/>
      <c r="AO121" s="320"/>
      <c r="AP121" s="320"/>
      <c r="AQ121" s="320"/>
      <c r="AR121" s="320"/>
      <c r="AS121" s="320"/>
      <c r="AT121" s="320"/>
      <c r="AU121" s="320"/>
      <c r="AV121" s="320"/>
      <c r="AW121" s="320"/>
      <c r="AX121" s="320"/>
      <c r="AY121" s="320"/>
      <c r="AZ121" s="320"/>
      <c r="BA121" s="320"/>
      <c r="BB121" s="320"/>
      <c r="BC121" s="320"/>
      <c r="BD121" s="320"/>
      <c r="BE121" s="320"/>
      <c r="BF121" s="320"/>
      <c r="BG121" s="320"/>
      <c r="BH121" s="320"/>
      <c r="BI121" s="320"/>
      <c r="BJ121" s="320"/>
      <c r="BK121" s="320"/>
      <c r="BL121" s="320"/>
      <c r="BM121" s="320"/>
      <c r="BN121" s="320"/>
      <c r="BO121" s="320"/>
      <c r="BP121" s="320"/>
      <c r="BQ121" s="320"/>
      <c r="BR121" s="320"/>
      <c r="BS121" s="320"/>
      <c r="BT121" s="320"/>
      <c r="BU121" s="320"/>
      <c r="BV121" s="320"/>
      <c r="BW121" s="320"/>
      <c r="BX121" s="320"/>
      <c r="BY121" s="320"/>
      <c r="BZ121" s="320"/>
      <c r="CA121" s="320"/>
      <c r="CB121" s="320"/>
      <c r="CC121" s="320"/>
      <c r="CD121" s="320"/>
      <c r="CE121" s="320"/>
      <c r="CF121" s="320"/>
      <c r="CG121" s="320"/>
      <c r="CH121" s="320"/>
      <c r="CI121" s="320"/>
      <c r="CJ121" s="320"/>
      <c r="CK121" s="320"/>
      <c r="CL121" s="320"/>
      <c r="CM121" s="320"/>
      <c r="CN121" s="320"/>
      <c r="CO121" s="320"/>
      <c r="CP121" s="320"/>
      <c r="CQ121" s="320"/>
      <c r="CR121" s="320"/>
      <c r="CS121" s="320"/>
      <c r="CT121" s="320"/>
      <c r="CU121" s="320"/>
      <c r="CV121" s="320"/>
      <c r="CW121" s="320"/>
      <c r="CX121" s="320"/>
      <c r="CY121" s="320"/>
      <c r="CZ121" s="320"/>
      <c r="DA121" s="320"/>
      <c r="DB121" s="320"/>
      <c r="DC121" s="320"/>
      <c r="DD121" s="320"/>
      <c r="DE121" s="320"/>
      <c r="DF121" s="320"/>
      <c r="DG121" s="320"/>
      <c r="DH121" s="320"/>
      <c r="DI121" s="320"/>
      <c r="DJ121" s="320"/>
      <c r="DK121" s="320"/>
      <c r="DL121" s="320"/>
      <c r="DM121" s="320"/>
      <c r="DN121" s="320"/>
      <c r="DO121" s="320"/>
      <c r="DP121" s="320"/>
      <c r="DQ121" s="320"/>
      <c r="DR121" s="320"/>
      <c r="DS121" s="320"/>
      <c r="DT121" s="320"/>
      <c r="DU121" s="320"/>
      <c r="DV121" s="320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</row>
    <row r="122">
      <c r="A122" s="170"/>
      <c r="B122" s="170"/>
      <c r="C122" s="170"/>
      <c r="D122" s="170"/>
      <c r="E122" s="171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0"/>
      <c r="AT122" s="320"/>
      <c r="AU122" s="320"/>
      <c r="AV122" s="320"/>
      <c r="AW122" s="320"/>
      <c r="AX122" s="320"/>
      <c r="AY122" s="320"/>
      <c r="AZ122" s="320"/>
      <c r="BA122" s="320"/>
      <c r="BB122" s="320"/>
      <c r="BC122" s="320"/>
      <c r="BD122" s="320"/>
      <c r="BE122" s="320"/>
      <c r="BF122" s="320"/>
      <c r="BG122" s="320"/>
      <c r="BH122" s="320"/>
      <c r="BI122" s="320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/>
      <c r="CJ122" s="320"/>
      <c r="CK122" s="320"/>
      <c r="CL122" s="320"/>
      <c r="CM122" s="320"/>
      <c r="CN122" s="320"/>
      <c r="CO122" s="320"/>
      <c r="CP122" s="320"/>
      <c r="CQ122" s="320"/>
      <c r="CR122" s="320"/>
      <c r="CS122" s="320"/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0"/>
      <c r="DD122" s="320"/>
      <c r="DE122" s="320"/>
      <c r="DF122" s="320"/>
      <c r="DG122" s="320"/>
      <c r="DH122" s="320"/>
      <c r="DI122" s="320"/>
      <c r="DJ122" s="320"/>
      <c r="DK122" s="320"/>
      <c r="DL122" s="320"/>
      <c r="DM122" s="320"/>
      <c r="DN122" s="320"/>
      <c r="DO122" s="320"/>
      <c r="DP122" s="320"/>
      <c r="DQ122" s="320"/>
      <c r="DR122" s="320"/>
      <c r="DS122" s="320"/>
      <c r="DT122" s="320"/>
      <c r="DU122" s="320"/>
      <c r="DV122" s="320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</row>
    <row r="123">
      <c r="A123" s="170"/>
      <c r="B123" s="170"/>
      <c r="C123" s="170"/>
      <c r="D123" s="170"/>
      <c r="E123" s="171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  <c r="AA123" s="320"/>
      <c r="AB123" s="320"/>
      <c r="AC123" s="320"/>
      <c r="AD123" s="320"/>
      <c r="AE123" s="320"/>
      <c r="AF123" s="320"/>
      <c r="AG123" s="320"/>
      <c r="AH123" s="320"/>
      <c r="AI123" s="320"/>
      <c r="AJ123" s="320"/>
      <c r="AK123" s="320"/>
      <c r="AL123" s="320"/>
      <c r="AM123" s="320"/>
      <c r="AN123" s="320"/>
      <c r="AO123" s="320"/>
      <c r="AP123" s="320"/>
      <c r="AQ123" s="320"/>
      <c r="AR123" s="320"/>
      <c r="AS123" s="320"/>
      <c r="AT123" s="320"/>
      <c r="AU123" s="320"/>
      <c r="AV123" s="320"/>
      <c r="AW123" s="320"/>
      <c r="AX123" s="320"/>
      <c r="AY123" s="320"/>
      <c r="AZ123" s="320"/>
      <c r="BA123" s="320"/>
      <c r="BB123" s="320"/>
      <c r="BC123" s="320"/>
      <c r="BD123" s="320"/>
      <c r="BE123" s="320"/>
      <c r="BF123" s="320"/>
      <c r="BG123" s="320"/>
      <c r="BH123" s="320"/>
      <c r="BI123" s="320"/>
      <c r="BJ123" s="320"/>
      <c r="BK123" s="320"/>
      <c r="BL123" s="320"/>
      <c r="BM123" s="320"/>
      <c r="BN123" s="320"/>
      <c r="BO123" s="320"/>
      <c r="BP123" s="320"/>
      <c r="BQ123" s="320"/>
      <c r="BR123" s="320"/>
      <c r="BS123" s="320"/>
      <c r="BT123" s="320"/>
      <c r="BU123" s="320"/>
      <c r="BV123" s="320"/>
      <c r="BW123" s="320"/>
      <c r="BX123" s="320"/>
      <c r="BY123" s="320"/>
      <c r="BZ123" s="320"/>
      <c r="CA123" s="320"/>
      <c r="CB123" s="320"/>
      <c r="CC123" s="320"/>
      <c r="CD123" s="320"/>
      <c r="CE123" s="320"/>
      <c r="CF123" s="320"/>
      <c r="CG123" s="320"/>
      <c r="CH123" s="320"/>
      <c r="CI123" s="320"/>
      <c r="CJ123" s="320"/>
      <c r="CK123" s="320"/>
      <c r="CL123" s="320"/>
      <c r="CM123" s="320"/>
      <c r="CN123" s="320"/>
      <c r="CO123" s="320"/>
      <c r="CP123" s="320"/>
      <c r="CQ123" s="320"/>
      <c r="CR123" s="320"/>
      <c r="CS123" s="320"/>
      <c r="CT123" s="320"/>
      <c r="CU123" s="320"/>
      <c r="CV123" s="320"/>
      <c r="CW123" s="320"/>
      <c r="CX123" s="320"/>
      <c r="CY123" s="320"/>
      <c r="CZ123" s="320"/>
      <c r="DA123" s="320"/>
      <c r="DB123" s="320"/>
      <c r="DC123" s="320"/>
      <c r="DD123" s="320"/>
      <c r="DE123" s="320"/>
      <c r="DF123" s="320"/>
      <c r="DG123" s="320"/>
      <c r="DH123" s="320"/>
      <c r="DI123" s="320"/>
      <c r="DJ123" s="320"/>
      <c r="DK123" s="320"/>
      <c r="DL123" s="320"/>
      <c r="DM123" s="320"/>
      <c r="DN123" s="320"/>
      <c r="DO123" s="320"/>
      <c r="DP123" s="320"/>
      <c r="DQ123" s="320"/>
      <c r="DR123" s="320"/>
      <c r="DS123" s="320"/>
      <c r="DT123" s="320"/>
      <c r="DU123" s="320"/>
      <c r="DV123" s="320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</row>
    <row r="124">
      <c r="A124" s="170"/>
      <c r="B124" s="170"/>
      <c r="C124" s="170"/>
      <c r="D124" s="170"/>
      <c r="E124" s="171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  <c r="AA124" s="320"/>
      <c r="AB124" s="320"/>
      <c r="AC124" s="320"/>
      <c r="AD124" s="320"/>
      <c r="AE124" s="320"/>
      <c r="AF124" s="320"/>
      <c r="AG124" s="320"/>
      <c r="AH124" s="320"/>
      <c r="AI124" s="320"/>
      <c r="AJ124" s="320"/>
      <c r="AK124" s="320"/>
      <c r="AL124" s="320"/>
      <c r="AM124" s="320"/>
      <c r="AN124" s="320"/>
      <c r="AO124" s="320"/>
      <c r="AP124" s="320"/>
      <c r="AQ124" s="320"/>
      <c r="AR124" s="320"/>
      <c r="AS124" s="320"/>
      <c r="AT124" s="320"/>
      <c r="AU124" s="320"/>
      <c r="AV124" s="320"/>
      <c r="AW124" s="320"/>
      <c r="AX124" s="320"/>
      <c r="AY124" s="320"/>
      <c r="AZ124" s="320"/>
      <c r="BA124" s="320"/>
      <c r="BB124" s="320"/>
      <c r="BC124" s="320"/>
      <c r="BD124" s="320"/>
      <c r="BE124" s="320"/>
      <c r="BF124" s="320"/>
      <c r="BG124" s="320"/>
      <c r="BH124" s="320"/>
      <c r="BI124" s="320"/>
      <c r="BJ124" s="320"/>
      <c r="BK124" s="320"/>
      <c r="BL124" s="320"/>
      <c r="BM124" s="320"/>
      <c r="BN124" s="320"/>
      <c r="BO124" s="320"/>
      <c r="BP124" s="320"/>
      <c r="BQ124" s="320"/>
      <c r="BR124" s="320"/>
      <c r="BS124" s="320"/>
      <c r="BT124" s="320"/>
      <c r="BU124" s="320"/>
      <c r="BV124" s="320"/>
      <c r="BW124" s="320"/>
      <c r="BX124" s="320"/>
      <c r="BY124" s="320"/>
      <c r="BZ124" s="320"/>
      <c r="CA124" s="320"/>
      <c r="CB124" s="320"/>
      <c r="CC124" s="320"/>
      <c r="CD124" s="320"/>
      <c r="CE124" s="320"/>
      <c r="CF124" s="320"/>
      <c r="CG124" s="320"/>
      <c r="CH124" s="320"/>
      <c r="CI124" s="320"/>
      <c r="CJ124" s="320"/>
      <c r="CK124" s="320"/>
      <c r="CL124" s="320"/>
      <c r="CM124" s="320"/>
      <c r="CN124" s="320"/>
      <c r="CO124" s="320"/>
      <c r="CP124" s="320"/>
      <c r="CQ124" s="320"/>
      <c r="CR124" s="320"/>
      <c r="CS124" s="320"/>
      <c r="CT124" s="320"/>
      <c r="CU124" s="320"/>
      <c r="CV124" s="320"/>
      <c r="CW124" s="320"/>
      <c r="CX124" s="320"/>
      <c r="CY124" s="320"/>
      <c r="CZ124" s="320"/>
      <c r="DA124" s="320"/>
      <c r="DB124" s="320"/>
      <c r="DC124" s="320"/>
      <c r="DD124" s="320"/>
      <c r="DE124" s="320"/>
      <c r="DF124" s="320"/>
      <c r="DG124" s="320"/>
      <c r="DH124" s="320"/>
      <c r="DI124" s="320"/>
      <c r="DJ124" s="320"/>
      <c r="DK124" s="320"/>
      <c r="DL124" s="320"/>
      <c r="DM124" s="320"/>
      <c r="DN124" s="320"/>
      <c r="DO124" s="320"/>
      <c r="DP124" s="320"/>
      <c r="DQ124" s="320"/>
      <c r="DR124" s="320"/>
      <c r="DS124" s="320"/>
      <c r="DT124" s="320"/>
      <c r="DU124" s="320"/>
      <c r="DV124" s="320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</row>
    <row r="125">
      <c r="A125" s="170"/>
      <c r="B125" s="170"/>
      <c r="C125" s="170"/>
      <c r="D125" s="170"/>
      <c r="E125" s="171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0"/>
      <c r="AB125" s="320"/>
      <c r="AC125" s="320"/>
      <c r="AD125" s="320"/>
      <c r="AE125" s="320"/>
      <c r="AF125" s="320"/>
      <c r="AG125" s="320"/>
      <c r="AH125" s="320"/>
      <c r="AI125" s="320"/>
      <c r="AJ125" s="320"/>
      <c r="AK125" s="320"/>
      <c r="AL125" s="320"/>
      <c r="AM125" s="320"/>
      <c r="AN125" s="320"/>
      <c r="AO125" s="320"/>
      <c r="AP125" s="320"/>
      <c r="AQ125" s="320"/>
      <c r="AR125" s="320"/>
      <c r="AS125" s="320"/>
      <c r="AT125" s="320"/>
      <c r="AU125" s="320"/>
      <c r="AV125" s="320"/>
      <c r="AW125" s="320"/>
      <c r="AX125" s="320"/>
      <c r="AY125" s="320"/>
      <c r="AZ125" s="320"/>
      <c r="BA125" s="320"/>
      <c r="BB125" s="320"/>
      <c r="BC125" s="320"/>
      <c r="BD125" s="320"/>
      <c r="BE125" s="320"/>
      <c r="BF125" s="320"/>
      <c r="BG125" s="320"/>
      <c r="BH125" s="320"/>
      <c r="BI125" s="320"/>
      <c r="BJ125" s="320"/>
      <c r="BK125" s="320"/>
      <c r="BL125" s="320"/>
      <c r="BM125" s="320"/>
      <c r="BN125" s="320"/>
      <c r="BO125" s="320"/>
      <c r="BP125" s="320"/>
      <c r="BQ125" s="320"/>
      <c r="BR125" s="320"/>
      <c r="BS125" s="320"/>
      <c r="BT125" s="320"/>
      <c r="BU125" s="320"/>
      <c r="BV125" s="320"/>
      <c r="BW125" s="320"/>
      <c r="BX125" s="320"/>
      <c r="BY125" s="320"/>
      <c r="BZ125" s="320"/>
      <c r="CA125" s="320"/>
      <c r="CB125" s="320"/>
      <c r="CC125" s="320"/>
      <c r="CD125" s="320"/>
      <c r="CE125" s="320"/>
      <c r="CF125" s="320"/>
      <c r="CG125" s="320"/>
      <c r="CH125" s="320"/>
      <c r="CI125" s="320"/>
      <c r="CJ125" s="320"/>
      <c r="CK125" s="320"/>
      <c r="CL125" s="320"/>
      <c r="CM125" s="320"/>
      <c r="CN125" s="320"/>
      <c r="CO125" s="320"/>
      <c r="CP125" s="320"/>
      <c r="CQ125" s="320"/>
      <c r="CR125" s="320"/>
      <c r="CS125" s="320"/>
      <c r="CT125" s="320"/>
      <c r="CU125" s="320"/>
      <c r="CV125" s="320"/>
      <c r="CW125" s="320"/>
      <c r="CX125" s="320"/>
      <c r="CY125" s="320"/>
      <c r="CZ125" s="320"/>
      <c r="DA125" s="320"/>
      <c r="DB125" s="320"/>
      <c r="DC125" s="320"/>
      <c r="DD125" s="320"/>
      <c r="DE125" s="320"/>
      <c r="DF125" s="320"/>
      <c r="DG125" s="320"/>
      <c r="DH125" s="320"/>
      <c r="DI125" s="320"/>
      <c r="DJ125" s="320"/>
      <c r="DK125" s="320"/>
      <c r="DL125" s="320"/>
      <c r="DM125" s="320"/>
      <c r="DN125" s="320"/>
      <c r="DO125" s="320"/>
      <c r="DP125" s="320"/>
      <c r="DQ125" s="320"/>
      <c r="DR125" s="320"/>
      <c r="DS125" s="320"/>
      <c r="DT125" s="320"/>
      <c r="DU125" s="320"/>
      <c r="DV125" s="320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</row>
    <row r="126">
      <c r="A126" s="170"/>
      <c r="B126" s="170"/>
      <c r="C126" s="170"/>
      <c r="D126" s="170"/>
      <c r="E126" s="171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  <c r="AB126" s="320"/>
      <c r="AC126" s="320"/>
      <c r="AD126" s="320"/>
      <c r="AE126" s="320"/>
      <c r="AF126" s="320"/>
      <c r="AG126" s="320"/>
      <c r="AH126" s="320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20"/>
      <c r="BC126" s="320"/>
      <c r="BD126" s="320"/>
      <c r="BE126" s="320"/>
      <c r="BF126" s="320"/>
      <c r="BG126" s="320"/>
      <c r="BH126" s="320"/>
      <c r="BI126" s="320"/>
      <c r="BJ126" s="320"/>
      <c r="BK126" s="320"/>
      <c r="BL126" s="320"/>
      <c r="BM126" s="320"/>
      <c r="BN126" s="320"/>
      <c r="BO126" s="320"/>
      <c r="BP126" s="320"/>
      <c r="BQ126" s="320"/>
      <c r="BR126" s="320"/>
      <c r="BS126" s="320"/>
      <c r="BT126" s="320"/>
      <c r="BU126" s="320"/>
      <c r="BV126" s="320"/>
      <c r="BW126" s="320"/>
      <c r="BX126" s="320"/>
      <c r="BY126" s="320"/>
      <c r="BZ126" s="320"/>
      <c r="CA126" s="320"/>
      <c r="CB126" s="320"/>
      <c r="CC126" s="320"/>
      <c r="CD126" s="320"/>
      <c r="CE126" s="320"/>
      <c r="CF126" s="320"/>
      <c r="CG126" s="320"/>
      <c r="CH126" s="320"/>
      <c r="CI126" s="320"/>
      <c r="CJ126" s="320"/>
      <c r="CK126" s="320"/>
      <c r="CL126" s="320"/>
      <c r="CM126" s="320"/>
      <c r="CN126" s="320"/>
      <c r="CO126" s="320"/>
      <c r="CP126" s="320"/>
      <c r="CQ126" s="320"/>
      <c r="CR126" s="320"/>
      <c r="CS126" s="320"/>
      <c r="CT126" s="320"/>
      <c r="CU126" s="320"/>
      <c r="CV126" s="320"/>
      <c r="CW126" s="320"/>
      <c r="CX126" s="320"/>
      <c r="CY126" s="320"/>
      <c r="CZ126" s="320"/>
      <c r="DA126" s="320"/>
      <c r="DB126" s="320"/>
      <c r="DC126" s="320"/>
      <c r="DD126" s="320"/>
      <c r="DE126" s="320"/>
      <c r="DF126" s="320"/>
      <c r="DG126" s="320"/>
      <c r="DH126" s="320"/>
      <c r="DI126" s="320"/>
      <c r="DJ126" s="320"/>
      <c r="DK126" s="320"/>
      <c r="DL126" s="320"/>
      <c r="DM126" s="320"/>
      <c r="DN126" s="320"/>
      <c r="DO126" s="320"/>
      <c r="DP126" s="320"/>
      <c r="DQ126" s="320"/>
      <c r="DR126" s="320"/>
      <c r="DS126" s="320"/>
      <c r="DT126" s="320"/>
      <c r="DU126" s="320"/>
      <c r="DV126" s="320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</row>
    <row r="127">
      <c r="A127" s="170"/>
      <c r="B127" s="170"/>
      <c r="C127" s="170"/>
      <c r="D127" s="170"/>
      <c r="E127" s="171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  <c r="AB127" s="320"/>
      <c r="AC127" s="320"/>
      <c r="AD127" s="320"/>
      <c r="AE127" s="320"/>
      <c r="AF127" s="320"/>
      <c r="AG127" s="320"/>
      <c r="AH127" s="320"/>
      <c r="AI127" s="320"/>
      <c r="AJ127" s="320"/>
      <c r="AK127" s="320"/>
      <c r="AL127" s="320"/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320"/>
      <c r="BG127" s="320"/>
      <c r="BH127" s="320"/>
      <c r="BI127" s="320"/>
      <c r="BJ127" s="320"/>
      <c r="BK127" s="320"/>
      <c r="BL127" s="320"/>
      <c r="BM127" s="320"/>
      <c r="BN127" s="320"/>
      <c r="BO127" s="320"/>
      <c r="BP127" s="320"/>
      <c r="BQ127" s="320"/>
      <c r="BR127" s="320"/>
      <c r="BS127" s="320"/>
      <c r="BT127" s="320"/>
      <c r="BU127" s="320"/>
      <c r="BV127" s="320"/>
      <c r="BW127" s="320"/>
      <c r="BX127" s="320"/>
      <c r="BY127" s="320"/>
      <c r="BZ127" s="320"/>
      <c r="CA127" s="320"/>
      <c r="CB127" s="320"/>
      <c r="CC127" s="320"/>
      <c r="CD127" s="320"/>
      <c r="CE127" s="320"/>
      <c r="CF127" s="320"/>
      <c r="CG127" s="320"/>
      <c r="CH127" s="320"/>
      <c r="CI127" s="320"/>
      <c r="CJ127" s="320"/>
      <c r="CK127" s="320"/>
      <c r="CL127" s="320"/>
      <c r="CM127" s="320"/>
      <c r="CN127" s="320"/>
      <c r="CO127" s="320"/>
      <c r="CP127" s="320"/>
      <c r="CQ127" s="320"/>
      <c r="CR127" s="320"/>
      <c r="CS127" s="320"/>
      <c r="CT127" s="320"/>
      <c r="CU127" s="320"/>
      <c r="CV127" s="320"/>
      <c r="CW127" s="320"/>
      <c r="CX127" s="320"/>
      <c r="CY127" s="320"/>
      <c r="CZ127" s="320"/>
      <c r="DA127" s="320"/>
      <c r="DB127" s="320"/>
      <c r="DC127" s="320"/>
      <c r="DD127" s="320"/>
      <c r="DE127" s="320"/>
      <c r="DF127" s="320"/>
      <c r="DG127" s="320"/>
      <c r="DH127" s="320"/>
      <c r="DI127" s="320"/>
      <c r="DJ127" s="320"/>
      <c r="DK127" s="320"/>
      <c r="DL127" s="320"/>
      <c r="DM127" s="320"/>
      <c r="DN127" s="320"/>
      <c r="DO127" s="320"/>
      <c r="DP127" s="320"/>
      <c r="DQ127" s="320"/>
      <c r="DR127" s="320"/>
      <c r="DS127" s="320"/>
      <c r="DT127" s="320"/>
      <c r="DU127" s="320"/>
      <c r="DV127" s="320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</row>
    <row r="128">
      <c r="A128" s="170"/>
      <c r="B128" s="170"/>
      <c r="C128" s="170"/>
      <c r="D128" s="170"/>
      <c r="E128" s="171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0"/>
      <c r="AD128" s="320"/>
      <c r="AE128" s="320"/>
      <c r="AF128" s="320"/>
      <c r="AG128" s="320"/>
      <c r="AH128" s="320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  <c r="AS128" s="320"/>
      <c r="AT128" s="320"/>
      <c r="AU128" s="320"/>
      <c r="AV128" s="320"/>
      <c r="AW128" s="320"/>
      <c r="AX128" s="320"/>
      <c r="AY128" s="320"/>
      <c r="AZ128" s="320"/>
      <c r="BA128" s="320"/>
      <c r="BB128" s="320"/>
      <c r="BC128" s="320"/>
      <c r="BD128" s="320"/>
      <c r="BE128" s="320"/>
      <c r="BF128" s="320"/>
      <c r="BG128" s="320"/>
      <c r="BH128" s="320"/>
      <c r="BI128" s="320"/>
      <c r="BJ128" s="320"/>
      <c r="BK128" s="320"/>
      <c r="BL128" s="320"/>
      <c r="BM128" s="320"/>
      <c r="BN128" s="320"/>
      <c r="BO128" s="320"/>
      <c r="BP128" s="320"/>
      <c r="BQ128" s="320"/>
      <c r="BR128" s="320"/>
      <c r="BS128" s="320"/>
      <c r="BT128" s="320"/>
      <c r="BU128" s="320"/>
      <c r="BV128" s="320"/>
      <c r="BW128" s="320"/>
      <c r="BX128" s="320"/>
      <c r="BY128" s="320"/>
      <c r="BZ128" s="320"/>
      <c r="CA128" s="320"/>
      <c r="CB128" s="320"/>
      <c r="CC128" s="320"/>
      <c r="CD128" s="320"/>
      <c r="CE128" s="320"/>
      <c r="CF128" s="320"/>
      <c r="CG128" s="320"/>
      <c r="CH128" s="320"/>
      <c r="CI128" s="320"/>
      <c r="CJ128" s="320"/>
      <c r="CK128" s="320"/>
      <c r="CL128" s="320"/>
      <c r="CM128" s="320"/>
      <c r="CN128" s="320"/>
      <c r="CO128" s="320"/>
      <c r="CP128" s="320"/>
      <c r="CQ128" s="320"/>
      <c r="CR128" s="320"/>
      <c r="CS128" s="320"/>
      <c r="CT128" s="320"/>
      <c r="CU128" s="320"/>
      <c r="CV128" s="320"/>
      <c r="CW128" s="320"/>
      <c r="CX128" s="320"/>
      <c r="CY128" s="320"/>
      <c r="CZ128" s="320"/>
      <c r="DA128" s="320"/>
      <c r="DB128" s="320"/>
      <c r="DC128" s="320"/>
      <c r="DD128" s="320"/>
      <c r="DE128" s="320"/>
      <c r="DF128" s="320"/>
      <c r="DG128" s="320"/>
      <c r="DH128" s="320"/>
      <c r="DI128" s="320"/>
      <c r="DJ128" s="320"/>
      <c r="DK128" s="320"/>
      <c r="DL128" s="320"/>
      <c r="DM128" s="320"/>
      <c r="DN128" s="320"/>
      <c r="DO128" s="320"/>
      <c r="DP128" s="320"/>
      <c r="DQ128" s="320"/>
      <c r="DR128" s="320"/>
      <c r="DS128" s="320"/>
      <c r="DT128" s="320"/>
      <c r="DU128" s="320"/>
      <c r="DV128" s="320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</row>
    <row r="129">
      <c r="A129" s="170"/>
      <c r="B129" s="170"/>
      <c r="C129" s="170"/>
      <c r="D129" s="170"/>
      <c r="E129" s="171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  <c r="AB129" s="320"/>
      <c r="AC129" s="320"/>
      <c r="AD129" s="320"/>
      <c r="AE129" s="320"/>
      <c r="AF129" s="320"/>
      <c r="AG129" s="320"/>
      <c r="AH129" s="320"/>
      <c r="AI129" s="320"/>
      <c r="AJ129" s="320"/>
      <c r="AK129" s="320"/>
      <c r="AL129" s="320"/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20"/>
      <c r="BC129" s="320"/>
      <c r="BD129" s="320"/>
      <c r="BE129" s="320"/>
      <c r="BF129" s="320"/>
      <c r="BG129" s="320"/>
      <c r="BH129" s="320"/>
      <c r="BI129" s="320"/>
      <c r="BJ129" s="320"/>
      <c r="BK129" s="320"/>
      <c r="BL129" s="320"/>
      <c r="BM129" s="320"/>
      <c r="BN129" s="320"/>
      <c r="BO129" s="320"/>
      <c r="BP129" s="320"/>
      <c r="BQ129" s="320"/>
      <c r="BR129" s="320"/>
      <c r="BS129" s="320"/>
      <c r="BT129" s="320"/>
      <c r="BU129" s="320"/>
      <c r="BV129" s="320"/>
      <c r="BW129" s="320"/>
      <c r="BX129" s="320"/>
      <c r="BY129" s="320"/>
      <c r="BZ129" s="320"/>
      <c r="CA129" s="320"/>
      <c r="CB129" s="320"/>
      <c r="CC129" s="320"/>
      <c r="CD129" s="320"/>
      <c r="CE129" s="320"/>
      <c r="CF129" s="320"/>
      <c r="CG129" s="320"/>
      <c r="CH129" s="320"/>
      <c r="CI129" s="320"/>
      <c r="CJ129" s="320"/>
      <c r="CK129" s="320"/>
      <c r="CL129" s="320"/>
      <c r="CM129" s="320"/>
      <c r="CN129" s="320"/>
      <c r="CO129" s="320"/>
      <c r="CP129" s="320"/>
      <c r="CQ129" s="320"/>
      <c r="CR129" s="320"/>
      <c r="CS129" s="320"/>
      <c r="CT129" s="320"/>
      <c r="CU129" s="320"/>
      <c r="CV129" s="320"/>
      <c r="CW129" s="320"/>
      <c r="CX129" s="320"/>
      <c r="CY129" s="320"/>
      <c r="CZ129" s="320"/>
      <c r="DA129" s="320"/>
      <c r="DB129" s="320"/>
      <c r="DC129" s="320"/>
      <c r="DD129" s="320"/>
      <c r="DE129" s="320"/>
      <c r="DF129" s="320"/>
      <c r="DG129" s="320"/>
      <c r="DH129" s="320"/>
      <c r="DI129" s="320"/>
      <c r="DJ129" s="320"/>
      <c r="DK129" s="320"/>
      <c r="DL129" s="320"/>
      <c r="DM129" s="320"/>
      <c r="DN129" s="320"/>
      <c r="DO129" s="320"/>
      <c r="DP129" s="320"/>
      <c r="DQ129" s="320"/>
      <c r="DR129" s="320"/>
      <c r="DS129" s="320"/>
      <c r="DT129" s="320"/>
      <c r="DU129" s="320"/>
      <c r="DV129" s="320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</row>
    <row r="130">
      <c r="A130" s="170"/>
      <c r="B130" s="170"/>
      <c r="C130" s="170"/>
      <c r="D130" s="170"/>
      <c r="E130" s="171"/>
      <c r="F130" s="320"/>
      <c r="G130" s="320"/>
      <c r="H130" s="320"/>
      <c r="I130" s="320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  <c r="AB130" s="320"/>
      <c r="AC130" s="320"/>
      <c r="AD130" s="320"/>
      <c r="AE130" s="320"/>
      <c r="AF130" s="320"/>
      <c r="AG130" s="320"/>
      <c r="AH130" s="320"/>
      <c r="AI130" s="320"/>
      <c r="AJ130" s="320"/>
      <c r="AK130" s="320"/>
      <c r="AL130" s="320"/>
      <c r="AM130" s="320"/>
      <c r="AN130" s="320"/>
      <c r="AO130" s="320"/>
      <c r="AP130" s="320"/>
      <c r="AQ130" s="320"/>
      <c r="AR130" s="320"/>
      <c r="AS130" s="320"/>
      <c r="AT130" s="320"/>
      <c r="AU130" s="320"/>
      <c r="AV130" s="320"/>
      <c r="AW130" s="320"/>
      <c r="AX130" s="320"/>
      <c r="AY130" s="320"/>
      <c r="AZ130" s="320"/>
      <c r="BA130" s="320"/>
      <c r="BB130" s="320"/>
      <c r="BC130" s="320"/>
      <c r="BD130" s="320"/>
      <c r="BE130" s="320"/>
      <c r="BF130" s="320"/>
      <c r="BG130" s="320"/>
      <c r="BH130" s="320"/>
      <c r="BI130" s="320"/>
      <c r="BJ130" s="320"/>
      <c r="BK130" s="320"/>
      <c r="BL130" s="320"/>
      <c r="BM130" s="320"/>
      <c r="BN130" s="320"/>
      <c r="BO130" s="320"/>
      <c r="BP130" s="320"/>
      <c r="BQ130" s="320"/>
      <c r="BR130" s="320"/>
      <c r="BS130" s="320"/>
      <c r="BT130" s="320"/>
      <c r="BU130" s="320"/>
      <c r="BV130" s="320"/>
      <c r="BW130" s="320"/>
      <c r="BX130" s="320"/>
      <c r="BY130" s="320"/>
      <c r="BZ130" s="320"/>
      <c r="CA130" s="320"/>
      <c r="CB130" s="320"/>
      <c r="CC130" s="320"/>
      <c r="CD130" s="320"/>
      <c r="CE130" s="320"/>
      <c r="CF130" s="320"/>
      <c r="CG130" s="320"/>
      <c r="CH130" s="320"/>
      <c r="CI130" s="320"/>
      <c r="CJ130" s="320"/>
      <c r="CK130" s="320"/>
      <c r="CL130" s="320"/>
      <c r="CM130" s="320"/>
      <c r="CN130" s="320"/>
      <c r="CO130" s="320"/>
      <c r="CP130" s="320"/>
      <c r="CQ130" s="320"/>
      <c r="CR130" s="320"/>
      <c r="CS130" s="320"/>
      <c r="CT130" s="320"/>
      <c r="CU130" s="320"/>
      <c r="CV130" s="320"/>
      <c r="CW130" s="320"/>
      <c r="CX130" s="320"/>
      <c r="CY130" s="320"/>
      <c r="CZ130" s="320"/>
      <c r="DA130" s="320"/>
      <c r="DB130" s="320"/>
      <c r="DC130" s="320"/>
      <c r="DD130" s="320"/>
      <c r="DE130" s="320"/>
      <c r="DF130" s="320"/>
      <c r="DG130" s="320"/>
      <c r="DH130" s="320"/>
      <c r="DI130" s="320"/>
      <c r="DJ130" s="320"/>
      <c r="DK130" s="320"/>
      <c r="DL130" s="320"/>
      <c r="DM130" s="320"/>
      <c r="DN130" s="320"/>
      <c r="DO130" s="320"/>
      <c r="DP130" s="320"/>
      <c r="DQ130" s="320"/>
      <c r="DR130" s="320"/>
      <c r="DS130" s="320"/>
      <c r="DT130" s="320"/>
      <c r="DU130" s="320"/>
      <c r="DV130" s="320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</row>
    <row r="131">
      <c r="A131" s="170"/>
      <c r="B131" s="170"/>
      <c r="C131" s="170"/>
      <c r="D131" s="170"/>
      <c r="E131" s="171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  <c r="AA131" s="320"/>
      <c r="AB131" s="320"/>
      <c r="AC131" s="320"/>
      <c r="AD131" s="320"/>
      <c r="AE131" s="320"/>
      <c r="AF131" s="320"/>
      <c r="AG131" s="320"/>
      <c r="AH131" s="320"/>
      <c r="AI131" s="320"/>
      <c r="AJ131" s="320"/>
      <c r="AK131" s="320"/>
      <c r="AL131" s="320"/>
      <c r="AM131" s="320"/>
      <c r="AN131" s="320"/>
      <c r="AO131" s="320"/>
      <c r="AP131" s="320"/>
      <c r="AQ131" s="320"/>
      <c r="AR131" s="320"/>
      <c r="AS131" s="320"/>
      <c r="AT131" s="320"/>
      <c r="AU131" s="320"/>
      <c r="AV131" s="320"/>
      <c r="AW131" s="320"/>
      <c r="AX131" s="320"/>
      <c r="AY131" s="320"/>
      <c r="AZ131" s="320"/>
      <c r="BA131" s="320"/>
      <c r="BB131" s="320"/>
      <c r="BC131" s="320"/>
      <c r="BD131" s="320"/>
      <c r="BE131" s="320"/>
      <c r="BF131" s="320"/>
      <c r="BG131" s="320"/>
      <c r="BH131" s="320"/>
      <c r="BI131" s="320"/>
      <c r="BJ131" s="320"/>
      <c r="BK131" s="320"/>
      <c r="BL131" s="320"/>
      <c r="BM131" s="320"/>
      <c r="BN131" s="320"/>
      <c r="BO131" s="320"/>
      <c r="BP131" s="320"/>
      <c r="BQ131" s="320"/>
      <c r="BR131" s="320"/>
      <c r="BS131" s="320"/>
      <c r="BT131" s="320"/>
      <c r="BU131" s="320"/>
      <c r="BV131" s="320"/>
      <c r="BW131" s="320"/>
      <c r="BX131" s="320"/>
      <c r="BY131" s="320"/>
      <c r="BZ131" s="320"/>
      <c r="CA131" s="320"/>
      <c r="CB131" s="320"/>
      <c r="CC131" s="320"/>
      <c r="CD131" s="320"/>
      <c r="CE131" s="320"/>
      <c r="CF131" s="320"/>
      <c r="CG131" s="320"/>
      <c r="CH131" s="320"/>
      <c r="CI131" s="320"/>
      <c r="CJ131" s="320"/>
      <c r="CK131" s="320"/>
      <c r="CL131" s="320"/>
      <c r="CM131" s="320"/>
      <c r="CN131" s="320"/>
      <c r="CO131" s="320"/>
      <c r="CP131" s="320"/>
      <c r="CQ131" s="320"/>
      <c r="CR131" s="320"/>
      <c r="CS131" s="320"/>
      <c r="CT131" s="320"/>
      <c r="CU131" s="320"/>
      <c r="CV131" s="320"/>
      <c r="CW131" s="320"/>
      <c r="CX131" s="320"/>
      <c r="CY131" s="320"/>
      <c r="CZ131" s="320"/>
      <c r="DA131" s="320"/>
      <c r="DB131" s="320"/>
      <c r="DC131" s="320"/>
      <c r="DD131" s="320"/>
      <c r="DE131" s="320"/>
      <c r="DF131" s="320"/>
      <c r="DG131" s="320"/>
      <c r="DH131" s="320"/>
      <c r="DI131" s="320"/>
      <c r="DJ131" s="320"/>
      <c r="DK131" s="320"/>
      <c r="DL131" s="320"/>
      <c r="DM131" s="320"/>
      <c r="DN131" s="320"/>
      <c r="DO131" s="320"/>
      <c r="DP131" s="320"/>
      <c r="DQ131" s="320"/>
      <c r="DR131" s="320"/>
      <c r="DS131" s="320"/>
      <c r="DT131" s="320"/>
      <c r="DU131" s="320"/>
      <c r="DV131" s="320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</row>
    <row r="132">
      <c r="A132" s="170"/>
      <c r="B132" s="170"/>
      <c r="C132" s="170"/>
      <c r="D132" s="170"/>
      <c r="E132" s="171"/>
      <c r="F132" s="320"/>
      <c r="G132" s="320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0"/>
      <c r="AH132" s="320"/>
      <c r="AI132" s="320"/>
      <c r="AJ132" s="320"/>
      <c r="AK132" s="320"/>
      <c r="AL132" s="320"/>
      <c r="AM132" s="320"/>
      <c r="AN132" s="320"/>
      <c r="AO132" s="320"/>
      <c r="AP132" s="320"/>
      <c r="AQ132" s="320"/>
      <c r="AR132" s="320"/>
      <c r="AS132" s="320"/>
      <c r="AT132" s="320"/>
      <c r="AU132" s="320"/>
      <c r="AV132" s="320"/>
      <c r="AW132" s="320"/>
      <c r="AX132" s="320"/>
      <c r="AY132" s="320"/>
      <c r="AZ132" s="320"/>
      <c r="BA132" s="320"/>
      <c r="BB132" s="320"/>
      <c r="BC132" s="320"/>
      <c r="BD132" s="320"/>
      <c r="BE132" s="320"/>
      <c r="BF132" s="320"/>
      <c r="BG132" s="320"/>
      <c r="BH132" s="320"/>
      <c r="BI132" s="320"/>
      <c r="BJ132" s="320"/>
      <c r="BK132" s="320"/>
      <c r="BL132" s="320"/>
      <c r="BM132" s="320"/>
      <c r="BN132" s="320"/>
      <c r="BO132" s="320"/>
      <c r="BP132" s="320"/>
      <c r="BQ132" s="320"/>
      <c r="BR132" s="320"/>
      <c r="BS132" s="320"/>
      <c r="BT132" s="320"/>
      <c r="BU132" s="320"/>
      <c r="BV132" s="320"/>
      <c r="BW132" s="320"/>
      <c r="BX132" s="320"/>
      <c r="BY132" s="320"/>
      <c r="BZ132" s="320"/>
      <c r="CA132" s="320"/>
      <c r="CB132" s="320"/>
      <c r="CC132" s="320"/>
      <c r="CD132" s="320"/>
      <c r="CE132" s="320"/>
      <c r="CF132" s="320"/>
      <c r="CG132" s="320"/>
      <c r="CH132" s="320"/>
      <c r="CI132" s="320"/>
      <c r="CJ132" s="320"/>
      <c r="CK132" s="320"/>
      <c r="CL132" s="320"/>
      <c r="CM132" s="320"/>
      <c r="CN132" s="320"/>
      <c r="CO132" s="320"/>
      <c r="CP132" s="320"/>
      <c r="CQ132" s="320"/>
      <c r="CR132" s="320"/>
      <c r="CS132" s="320"/>
      <c r="CT132" s="320"/>
      <c r="CU132" s="320"/>
      <c r="CV132" s="320"/>
      <c r="CW132" s="320"/>
      <c r="CX132" s="320"/>
      <c r="CY132" s="320"/>
      <c r="CZ132" s="320"/>
      <c r="DA132" s="320"/>
      <c r="DB132" s="320"/>
      <c r="DC132" s="320"/>
      <c r="DD132" s="320"/>
      <c r="DE132" s="320"/>
      <c r="DF132" s="320"/>
      <c r="DG132" s="320"/>
      <c r="DH132" s="320"/>
      <c r="DI132" s="320"/>
      <c r="DJ132" s="320"/>
      <c r="DK132" s="320"/>
      <c r="DL132" s="320"/>
      <c r="DM132" s="320"/>
      <c r="DN132" s="320"/>
      <c r="DO132" s="320"/>
      <c r="DP132" s="320"/>
      <c r="DQ132" s="320"/>
      <c r="DR132" s="320"/>
      <c r="DS132" s="320"/>
      <c r="DT132" s="320"/>
      <c r="DU132" s="320"/>
      <c r="DV132" s="320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</row>
    <row r="133">
      <c r="A133" s="170"/>
      <c r="B133" s="170"/>
      <c r="C133" s="170"/>
      <c r="D133" s="170"/>
      <c r="E133" s="171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320"/>
      <c r="AG133" s="320"/>
      <c r="AH133" s="320"/>
      <c r="AI133" s="320"/>
      <c r="AJ133" s="320"/>
      <c r="AK133" s="320"/>
      <c r="AL133" s="320"/>
      <c r="AM133" s="320"/>
      <c r="AN133" s="320"/>
      <c r="AO133" s="320"/>
      <c r="AP133" s="320"/>
      <c r="AQ133" s="320"/>
      <c r="AR133" s="320"/>
      <c r="AS133" s="320"/>
      <c r="AT133" s="320"/>
      <c r="AU133" s="320"/>
      <c r="AV133" s="320"/>
      <c r="AW133" s="320"/>
      <c r="AX133" s="320"/>
      <c r="AY133" s="320"/>
      <c r="AZ133" s="320"/>
      <c r="BA133" s="320"/>
      <c r="BB133" s="320"/>
      <c r="BC133" s="320"/>
      <c r="BD133" s="320"/>
      <c r="BE133" s="320"/>
      <c r="BF133" s="320"/>
      <c r="BG133" s="320"/>
      <c r="BH133" s="320"/>
      <c r="BI133" s="320"/>
      <c r="BJ133" s="320"/>
      <c r="BK133" s="320"/>
      <c r="BL133" s="320"/>
      <c r="BM133" s="320"/>
      <c r="BN133" s="320"/>
      <c r="BO133" s="320"/>
      <c r="BP133" s="320"/>
      <c r="BQ133" s="320"/>
      <c r="BR133" s="320"/>
      <c r="BS133" s="320"/>
      <c r="BT133" s="320"/>
      <c r="BU133" s="320"/>
      <c r="BV133" s="320"/>
      <c r="BW133" s="320"/>
      <c r="BX133" s="320"/>
      <c r="BY133" s="320"/>
      <c r="BZ133" s="320"/>
      <c r="CA133" s="320"/>
      <c r="CB133" s="320"/>
      <c r="CC133" s="320"/>
      <c r="CD133" s="320"/>
      <c r="CE133" s="320"/>
      <c r="CF133" s="320"/>
      <c r="CG133" s="320"/>
      <c r="CH133" s="320"/>
      <c r="CI133" s="320"/>
      <c r="CJ133" s="320"/>
      <c r="CK133" s="320"/>
      <c r="CL133" s="320"/>
      <c r="CM133" s="320"/>
      <c r="CN133" s="320"/>
      <c r="CO133" s="320"/>
      <c r="CP133" s="320"/>
      <c r="CQ133" s="320"/>
      <c r="CR133" s="320"/>
      <c r="CS133" s="320"/>
      <c r="CT133" s="320"/>
      <c r="CU133" s="320"/>
      <c r="CV133" s="320"/>
      <c r="CW133" s="320"/>
      <c r="CX133" s="320"/>
      <c r="CY133" s="320"/>
      <c r="CZ133" s="320"/>
      <c r="DA133" s="320"/>
      <c r="DB133" s="320"/>
      <c r="DC133" s="320"/>
      <c r="DD133" s="320"/>
      <c r="DE133" s="320"/>
      <c r="DF133" s="320"/>
      <c r="DG133" s="320"/>
      <c r="DH133" s="320"/>
      <c r="DI133" s="320"/>
      <c r="DJ133" s="320"/>
      <c r="DK133" s="320"/>
      <c r="DL133" s="320"/>
      <c r="DM133" s="320"/>
      <c r="DN133" s="320"/>
      <c r="DO133" s="320"/>
      <c r="DP133" s="320"/>
      <c r="DQ133" s="320"/>
      <c r="DR133" s="320"/>
      <c r="DS133" s="320"/>
      <c r="DT133" s="320"/>
      <c r="DU133" s="320"/>
      <c r="DV133" s="320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</row>
    <row r="134">
      <c r="A134" s="170"/>
      <c r="B134" s="170"/>
      <c r="C134" s="170"/>
      <c r="D134" s="170"/>
      <c r="E134" s="171"/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/>
      <c r="AF134" s="320"/>
      <c r="AG134" s="320"/>
      <c r="AH134" s="320"/>
      <c r="AI134" s="320"/>
      <c r="AJ134" s="320"/>
      <c r="AK134" s="320"/>
      <c r="AL134" s="320"/>
      <c r="AM134" s="320"/>
      <c r="AN134" s="320"/>
      <c r="AO134" s="320"/>
      <c r="AP134" s="320"/>
      <c r="AQ134" s="320"/>
      <c r="AR134" s="320"/>
      <c r="AS134" s="320"/>
      <c r="AT134" s="320"/>
      <c r="AU134" s="320"/>
      <c r="AV134" s="320"/>
      <c r="AW134" s="320"/>
      <c r="AX134" s="320"/>
      <c r="AY134" s="320"/>
      <c r="AZ134" s="320"/>
      <c r="BA134" s="320"/>
      <c r="BB134" s="320"/>
      <c r="BC134" s="320"/>
      <c r="BD134" s="320"/>
      <c r="BE134" s="320"/>
      <c r="BF134" s="320"/>
      <c r="BG134" s="320"/>
      <c r="BH134" s="320"/>
      <c r="BI134" s="320"/>
      <c r="BJ134" s="320"/>
      <c r="BK134" s="320"/>
      <c r="BL134" s="320"/>
      <c r="BM134" s="320"/>
      <c r="BN134" s="320"/>
      <c r="BO134" s="320"/>
      <c r="BP134" s="320"/>
      <c r="BQ134" s="320"/>
      <c r="BR134" s="320"/>
      <c r="BS134" s="320"/>
      <c r="BT134" s="320"/>
      <c r="BU134" s="320"/>
      <c r="BV134" s="320"/>
      <c r="BW134" s="320"/>
      <c r="BX134" s="320"/>
      <c r="BY134" s="320"/>
      <c r="BZ134" s="320"/>
      <c r="CA134" s="320"/>
      <c r="CB134" s="320"/>
      <c r="CC134" s="320"/>
      <c r="CD134" s="320"/>
      <c r="CE134" s="320"/>
      <c r="CF134" s="320"/>
      <c r="CG134" s="320"/>
      <c r="CH134" s="320"/>
      <c r="CI134" s="320"/>
      <c r="CJ134" s="320"/>
      <c r="CK134" s="320"/>
      <c r="CL134" s="320"/>
      <c r="CM134" s="320"/>
      <c r="CN134" s="320"/>
      <c r="CO134" s="320"/>
      <c r="CP134" s="320"/>
      <c r="CQ134" s="320"/>
      <c r="CR134" s="320"/>
      <c r="CS134" s="320"/>
      <c r="CT134" s="320"/>
      <c r="CU134" s="320"/>
      <c r="CV134" s="320"/>
      <c r="CW134" s="320"/>
      <c r="CX134" s="320"/>
      <c r="CY134" s="320"/>
      <c r="CZ134" s="320"/>
      <c r="DA134" s="320"/>
      <c r="DB134" s="320"/>
      <c r="DC134" s="320"/>
      <c r="DD134" s="320"/>
      <c r="DE134" s="320"/>
      <c r="DF134" s="320"/>
      <c r="DG134" s="320"/>
      <c r="DH134" s="320"/>
      <c r="DI134" s="320"/>
      <c r="DJ134" s="320"/>
      <c r="DK134" s="320"/>
      <c r="DL134" s="320"/>
      <c r="DM134" s="320"/>
      <c r="DN134" s="320"/>
      <c r="DO134" s="320"/>
      <c r="DP134" s="320"/>
      <c r="DQ134" s="320"/>
      <c r="DR134" s="320"/>
      <c r="DS134" s="320"/>
      <c r="DT134" s="320"/>
      <c r="DU134" s="320"/>
      <c r="DV134" s="320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</row>
    <row r="135">
      <c r="A135" s="170"/>
      <c r="B135" s="170"/>
      <c r="C135" s="170"/>
      <c r="D135" s="170"/>
      <c r="E135" s="171"/>
      <c r="F135" s="320"/>
      <c r="G135" s="320"/>
      <c r="H135" s="320"/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  <c r="Y135" s="320"/>
      <c r="Z135" s="320"/>
      <c r="AA135" s="320"/>
      <c r="AB135" s="320"/>
      <c r="AC135" s="320"/>
      <c r="AD135" s="320"/>
      <c r="AE135" s="320"/>
      <c r="AF135" s="320"/>
      <c r="AG135" s="320"/>
      <c r="AH135" s="320"/>
      <c r="AI135" s="320"/>
      <c r="AJ135" s="320"/>
      <c r="AK135" s="320"/>
      <c r="AL135" s="320"/>
      <c r="AM135" s="320"/>
      <c r="AN135" s="320"/>
      <c r="AO135" s="320"/>
      <c r="AP135" s="320"/>
      <c r="AQ135" s="320"/>
      <c r="AR135" s="320"/>
      <c r="AS135" s="320"/>
      <c r="AT135" s="320"/>
      <c r="AU135" s="320"/>
      <c r="AV135" s="320"/>
      <c r="AW135" s="320"/>
      <c r="AX135" s="320"/>
      <c r="AY135" s="320"/>
      <c r="AZ135" s="320"/>
      <c r="BA135" s="320"/>
      <c r="BB135" s="320"/>
      <c r="BC135" s="320"/>
      <c r="BD135" s="320"/>
      <c r="BE135" s="320"/>
      <c r="BF135" s="320"/>
      <c r="BG135" s="320"/>
      <c r="BH135" s="320"/>
      <c r="BI135" s="320"/>
      <c r="BJ135" s="320"/>
      <c r="BK135" s="320"/>
      <c r="BL135" s="320"/>
      <c r="BM135" s="320"/>
      <c r="BN135" s="320"/>
      <c r="BO135" s="320"/>
      <c r="BP135" s="320"/>
      <c r="BQ135" s="320"/>
      <c r="BR135" s="320"/>
      <c r="BS135" s="320"/>
      <c r="BT135" s="320"/>
      <c r="BU135" s="320"/>
      <c r="BV135" s="320"/>
      <c r="BW135" s="320"/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0"/>
      <c r="CK135" s="320"/>
      <c r="CL135" s="320"/>
      <c r="CM135" s="320"/>
      <c r="CN135" s="320"/>
      <c r="CO135" s="320"/>
      <c r="CP135" s="320"/>
      <c r="CQ135" s="320"/>
      <c r="CR135" s="320"/>
      <c r="CS135" s="320"/>
      <c r="CT135" s="320"/>
      <c r="CU135" s="320"/>
      <c r="CV135" s="320"/>
      <c r="CW135" s="320"/>
      <c r="CX135" s="320"/>
      <c r="CY135" s="320"/>
      <c r="CZ135" s="320"/>
      <c r="DA135" s="320"/>
      <c r="DB135" s="320"/>
      <c r="DC135" s="320"/>
      <c r="DD135" s="320"/>
      <c r="DE135" s="320"/>
      <c r="DF135" s="320"/>
      <c r="DG135" s="320"/>
      <c r="DH135" s="320"/>
      <c r="DI135" s="320"/>
      <c r="DJ135" s="320"/>
      <c r="DK135" s="320"/>
      <c r="DL135" s="320"/>
      <c r="DM135" s="320"/>
      <c r="DN135" s="320"/>
      <c r="DO135" s="320"/>
      <c r="DP135" s="320"/>
      <c r="DQ135" s="320"/>
      <c r="DR135" s="320"/>
      <c r="DS135" s="320"/>
      <c r="DT135" s="320"/>
      <c r="DU135" s="320"/>
      <c r="DV135" s="320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</row>
    <row r="136">
      <c r="A136" s="170"/>
      <c r="B136" s="170"/>
      <c r="C136" s="170"/>
      <c r="D136" s="170"/>
      <c r="E136" s="171"/>
      <c r="F136" s="320"/>
      <c r="G136" s="320"/>
      <c r="H136" s="320"/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/>
      <c r="AM136" s="320"/>
      <c r="AN136" s="320"/>
      <c r="AO136" s="320"/>
      <c r="AP136" s="320"/>
      <c r="AQ136" s="320"/>
      <c r="AR136" s="320"/>
      <c r="AS136" s="320"/>
      <c r="AT136" s="320"/>
      <c r="AU136" s="320"/>
      <c r="AV136" s="320"/>
      <c r="AW136" s="320"/>
      <c r="AX136" s="320"/>
      <c r="AY136" s="320"/>
      <c r="AZ136" s="320"/>
      <c r="BA136" s="320"/>
      <c r="BB136" s="320"/>
      <c r="BC136" s="320"/>
      <c r="BD136" s="320"/>
      <c r="BE136" s="320"/>
      <c r="BF136" s="320"/>
      <c r="BG136" s="320"/>
      <c r="BH136" s="320"/>
      <c r="BI136" s="320"/>
      <c r="BJ136" s="320"/>
      <c r="BK136" s="320"/>
      <c r="BL136" s="320"/>
      <c r="BM136" s="320"/>
      <c r="BN136" s="320"/>
      <c r="BO136" s="320"/>
      <c r="BP136" s="320"/>
      <c r="BQ136" s="320"/>
      <c r="BR136" s="320"/>
      <c r="BS136" s="320"/>
      <c r="BT136" s="320"/>
      <c r="BU136" s="320"/>
      <c r="BV136" s="320"/>
      <c r="BW136" s="320"/>
      <c r="BX136" s="320"/>
      <c r="BY136" s="320"/>
      <c r="BZ136" s="320"/>
      <c r="CA136" s="320"/>
      <c r="CB136" s="320"/>
      <c r="CC136" s="320"/>
      <c r="CD136" s="320"/>
      <c r="CE136" s="320"/>
      <c r="CF136" s="320"/>
      <c r="CG136" s="320"/>
      <c r="CH136" s="320"/>
      <c r="CI136" s="320"/>
      <c r="CJ136" s="320"/>
      <c r="CK136" s="320"/>
      <c r="CL136" s="320"/>
      <c r="CM136" s="320"/>
      <c r="CN136" s="320"/>
      <c r="CO136" s="320"/>
      <c r="CP136" s="320"/>
      <c r="CQ136" s="320"/>
      <c r="CR136" s="320"/>
      <c r="CS136" s="320"/>
      <c r="CT136" s="320"/>
      <c r="CU136" s="320"/>
      <c r="CV136" s="320"/>
      <c r="CW136" s="320"/>
      <c r="CX136" s="320"/>
      <c r="CY136" s="320"/>
      <c r="CZ136" s="320"/>
      <c r="DA136" s="320"/>
      <c r="DB136" s="320"/>
      <c r="DC136" s="320"/>
      <c r="DD136" s="320"/>
      <c r="DE136" s="320"/>
      <c r="DF136" s="320"/>
      <c r="DG136" s="320"/>
      <c r="DH136" s="320"/>
      <c r="DI136" s="320"/>
      <c r="DJ136" s="320"/>
      <c r="DK136" s="320"/>
      <c r="DL136" s="320"/>
      <c r="DM136" s="320"/>
      <c r="DN136" s="320"/>
      <c r="DO136" s="320"/>
      <c r="DP136" s="320"/>
      <c r="DQ136" s="320"/>
      <c r="DR136" s="320"/>
      <c r="DS136" s="320"/>
      <c r="DT136" s="320"/>
      <c r="DU136" s="320"/>
      <c r="DV136" s="320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</row>
    <row r="137">
      <c r="A137" s="170"/>
      <c r="B137" s="170"/>
      <c r="C137" s="170"/>
      <c r="D137" s="170"/>
      <c r="E137" s="171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0"/>
      <c r="AC137" s="320"/>
      <c r="AD137" s="320"/>
      <c r="AE137" s="320"/>
      <c r="AF137" s="320"/>
      <c r="AG137" s="320"/>
      <c r="AH137" s="320"/>
      <c r="AI137" s="320"/>
      <c r="AJ137" s="320"/>
      <c r="AK137" s="320"/>
      <c r="AL137" s="320"/>
      <c r="AM137" s="320"/>
      <c r="AN137" s="320"/>
      <c r="AO137" s="320"/>
      <c r="AP137" s="320"/>
      <c r="AQ137" s="320"/>
      <c r="AR137" s="320"/>
      <c r="AS137" s="320"/>
      <c r="AT137" s="320"/>
      <c r="AU137" s="320"/>
      <c r="AV137" s="320"/>
      <c r="AW137" s="320"/>
      <c r="AX137" s="320"/>
      <c r="AY137" s="320"/>
      <c r="AZ137" s="320"/>
      <c r="BA137" s="320"/>
      <c r="BB137" s="320"/>
      <c r="BC137" s="320"/>
      <c r="BD137" s="320"/>
      <c r="BE137" s="320"/>
      <c r="BF137" s="320"/>
      <c r="BG137" s="320"/>
      <c r="BH137" s="320"/>
      <c r="BI137" s="320"/>
      <c r="BJ137" s="320"/>
      <c r="BK137" s="320"/>
      <c r="BL137" s="320"/>
      <c r="BM137" s="320"/>
      <c r="BN137" s="320"/>
      <c r="BO137" s="320"/>
      <c r="BP137" s="320"/>
      <c r="BQ137" s="320"/>
      <c r="BR137" s="320"/>
      <c r="BS137" s="320"/>
      <c r="BT137" s="320"/>
      <c r="BU137" s="320"/>
      <c r="BV137" s="320"/>
      <c r="BW137" s="320"/>
      <c r="BX137" s="320"/>
      <c r="BY137" s="320"/>
      <c r="BZ137" s="320"/>
      <c r="CA137" s="320"/>
      <c r="CB137" s="320"/>
      <c r="CC137" s="320"/>
      <c r="CD137" s="320"/>
      <c r="CE137" s="320"/>
      <c r="CF137" s="320"/>
      <c r="CG137" s="320"/>
      <c r="CH137" s="320"/>
      <c r="CI137" s="320"/>
      <c r="CJ137" s="320"/>
      <c r="CK137" s="320"/>
      <c r="CL137" s="320"/>
      <c r="CM137" s="320"/>
      <c r="CN137" s="320"/>
      <c r="CO137" s="320"/>
      <c r="CP137" s="320"/>
      <c r="CQ137" s="320"/>
      <c r="CR137" s="320"/>
      <c r="CS137" s="320"/>
      <c r="CT137" s="320"/>
      <c r="CU137" s="320"/>
      <c r="CV137" s="320"/>
      <c r="CW137" s="320"/>
      <c r="CX137" s="320"/>
      <c r="CY137" s="320"/>
      <c r="CZ137" s="320"/>
      <c r="DA137" s="320"/>
      <c r="DB137" s="320"/>
      <c r="DC137" s="320"/>
      <c r="DD137" s="320"/>
      <c r="DE137" s="320"/>
      <c r="DF137" s="320"/>
      <c r="DG137" s="320"/>
      <c r="DH137" s="320"/>
      <c r="DI137" s="320"/>
      <c r="DJ137" s="320"/>
      <c r="DK137" s="320"/>
      <c r="DL137" s="320"/>
      <c r="DM137" s="320"/>
      <c r="DN137" s="320"/>
      <c r="DO137" s="320"/>
      <c r="DP137" s="320"/>
      <c r="DQ137" s="320"/>
      <c r="DR137" s="320"/>
      <c r="DS137" s="320"/>
      <c r="DT137" s="320"/>
      <c r="DU137" s="320"/>
      <c r="DV137" s="320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</row>
    <row r="138">
      <c r="A138" s="170"/>
      <c r="B138" s="170"/>
      <c r="C138" s="170"/>
      <c r="D138" s="170"/>
      <c r="E138" s="171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0"/>
      <c r="AH138" s="320"/>
      <c r="AI138" s="320"/>
      <c r="AJ138" s="320"/>
      <c r="AK138" s="320"/>
      <c r="AL138" s="320"/>
      <c r="AM138" s="320"/>
      <c r="AN138" s="320"/>
      <c r="AO138" s="320"/>
      <c r="AP138" s="320"/>
      <c r="AQ138" s="320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0"/>
      <c r="BB138" s="320"/>
      <c r="BC138" s="320"/>
      <c r="BD138" s="320"/>
      <c r="BE138" s="320"/>
      <c r="BF138" s="320"/>
      <c r="BG138" s="320"/>
      <c r="BH138" s="320"/>
      <c r="BI138" s="320"/>
      <c r="BJ138" s="320"/>
      <c r="BK138" s="320"/>
      <c r="BL138" s="320"/>
      <c r="BM138" s="320"/>
      <c r="BN138" s="320"/>
      <c r="BO138" s="320"/>
      <c r="BP138" s="320"/>
      <c r="BQ138" s="320"/>
      <c r="BR138" s="320"/>
      <c r="BS138" s="320"/>
      <c r="BT138" s="320"/>
      <c r="BU138" s="320"/>
      <c r="BV138" s="320"/>
      <c r="BW138" s="320"/>
      <c r="BX138" s="320"/>
      <c r="BY138" s="320"/>
      <c r="BZ138" s="320"/>
      <c r="CA138" s="320"/>
      <c r="CB138" s="320"/>
      <c r="CC138" s="320"/>
      <c r="CD138" s="320"/>
      <c r="CE138" s="320"/>
      <c r="CF138" s="320"/>
      <c r="CG138" s="320"/>
      <c r="CH138" s="320"/>
      <c r="CI138" s="320"/>
      <c r="CJ138" s="320"/>
      <c r="CK138" s="320"/>
      <c r="CL138" s="320"/>
      <c r="CM138" s="320"/>
      <c r="CN138" s="320"/>
      <c r="CO138" s="320"/>
      <c r="CP138" s="320"/>
      <c r="CQ138" s="320"/>
      <c r="CR138" s="320"/>
      <c r="CS138" s="320"/>
      <c r="CT138" s="320"/>
      <c r="CU138" s="320"/>
      <c r="CV138" s="320"/>
      <c r="CW138" s="320"/>
      <c r="CX138" s="320"/>
      <c r="CY138" s="320"/>
      <c r="CZ138" s="320"/>
      <c r="DA138" s="320"/>
      <c r="DB138" s="320"/>
      <c r="DC138" s="320"/>
      <c r="DD138" s="320"/>
      <c r="DE138" s="320"/>
      <c r="DF138" s="320"/>
      <c r="DG138" s="320"/>
      <c r="DH138" s="320"/>
      <c r="DI138" s="320"/>
      <c r="DJ138" s="320"/>
      <c r="DK138" s="320"/>
      <c r="DL138" s="320"/>
      <c r="DM138" s="320"/>
      <c r="DN138" s="320"/>
      <c r="DO138" s="320"/>
      <c r="DP138" s="320"/>
      <c r="DQ138" s="320"/>
      <c r="DR138" s="320"/>
      <c r="DS138" s="320"/>
      <c r="DT138" s="320"/>
      <c r="DU138" s="320"/>
      <c r="DV138" s="320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</row>
    <row r="139">
      <c r="A139" s="170"/>
      <c r="B139" s="170"/>
      <c r="C139" s="170"/>
      <c r="D139" s="170"/>
      <c r="E139" s="171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/>
      <c r="AF139" s="320"/>
      <c r="AG139" s="320"/>
      <c r="AH139" s="320"/>
      <c r="AI139" s="320"/>
      <c r="AJ139" s="320"/>
      <c r="AK139" s="320"/>
      <c r="AL139" s="320"/>
      <c r="AM139" s="320"/>
      <c r="AN139" s="320"/>
      <c r="AO139" s="320"/>
      <c r="AP139" s="320"/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20"/>
      <c r="BC139" s="320"/>
      <c r="BD139" s="320"/>
      <c r="BE139" s="320"/>
      <c r="BF139" s="320"/>
      <c r="BG139" s="320"/>
      <c r="BH139" s="320"/>
      <c r="BI139" s="320"/>
      <c r="BJ139" s="320"/>
      <c r="BK139" s="320"/>
      <c r="BL139" s="320"/>
      <c r="BM139" s="320"/>
      <c r="BN139" s="320"/>
      <c r="BO139" s="320"/>
      <c r="BP139" s="320"/>
      <c r="BQ139" s="320"/>
      <c r="BR139" s="320"/>
      <c r="BS139" s="320"/>
      <c r="BT139" s="320"/>
      <c r="BU139" s="320"/>
      <c r="BV139" s="320"/>
      <c r="BW139" s="320"/>
      <c r="BX139" s="320"/>
      <c r="BY139" s="320"/>
      <c r="BZ139" s="320"/>
      <c r="CA139" s="320"/>
      <c r="CB139" s="320"/>
      <c r="CC139" s="320"/>
      <c r="CD139" s="320"/>
      <c r="CE139" s="320"/>
      <c r="CF139" s="320"/>
      <c r="CG139" s="320"/>
      <c r="CH139" s="320"/>
      <c r="CI139" s="320"/>
      <c r="CJ139" s="320"/>
      <c r="CK139" s="320"/>
      <c r="CL139" s="320"/>
      <c r="CM139" s="320"/>
      <c r="CN139" s="320"/>
      <c r="CO139" s="320"/>
      <c r="CP139" s="320"/>
      <c r="CQ139" s="320"/>
      <c r="CR139" s="320"/>
      <c r="CS139" s="320"/>
      <c r="CT139" s="320"/>
      <c r="CU139" s="320"/>
      <c r="CV139" s="320"/>
      <c r="CW139" s="320"/>
      <c r="CX139" s="320"/>
      <c r="CY139" s="320"/>
      <c r="CZ139" s="320"/>
      <c r="DA139" s="320"/>
      <c r="DB139" s="320"/>
      <c r="DC139" s="320"/>
      <c r="DD139" s="320"/>
      <c r="DE139" s="320"/>
      <c r="DF139" s="320"/>
      <c r="DG139" s="320"/>
      <c r="DH139" s="320"/>
      <c r="DI139" s="320"/>
      <c r="DJ139" s="320"/>
      <c r="DK139" s="320"/>
      <c r="DL139" s="320"/>
      <c r="DM139" s="320"/>
      <c r="DN139" s="320"/>
      <c r="DO139" s="320"/>
      <c r="DP139" s="320"/>
      <c r="DQ139" s="320"/>
      <c r="DR139" s="320"/>
      <c r="DS139" s="320"/>
      <c r="DT139" s="320"/>
      <c r="DU139" s="320"/>
      <c r="DV139" s="320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</row>
    <row r="140">
      <c r="A140" s="170"/>
      <c r="B140" s="170"/>
      <c r="C140" s="170"/>
      <c r="D140" s="170"/>
      <c r="E140" s="171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  <c r="AC140" s="320"/>
      <c r="AD140" s="320"/>
      <c r="AE140" s="320"/>
      <c r="AF140" s="320"/>
      <c r="AG140" s="320"/>
      <c r="AH140" s="320"/>
      <c r="AI140" s="320"/>
      <c r="AJ140" s="320"/>
      <c r="AK140" s="320"/>
      <c r="AL140" s="320"/>
      <c r="AM140" s="320"/>
      <c r="AN140" s="320"/>
      <c r="AO140" s="320"/>
      <c r="AP140" s="320"/>
      <c r="AQ140" s="320"/>
      <c r="AR140" s="320"/>
      <c r="AS140" s="320"/>
      <c r="AT140" s="320"/>
      <c r="AU140" s="320"/>
      <c r="AV140" s="320"/>
      <c r="AW140" s="320"/>
      <c r="AX140" s="320"/>
      <c r="AY140" s="320"/>
      <c r="AZ140" s="320"/>
      <c r="BA140" s="320"/>
      <c r="BB140" s="320"/>
      <c r="BC140" s="320"/>
      <c r="BD140" s="320"/>
      <c r="BE140" s="320"/>
      <c r="BF140" s="320"/>
      <c r="BG140" s="320"/>
      <c r="BH140" s="320"/>
      <c r="BI140" s="320"/>
      <c r="BJ140" s="320"/>
      <c r="BK140" s="320"/>
      <c r="BL140" s="320"/>
      <c r="BM140" s="320"/>
      <c r="BN140" s="320"/>
      <c r="BO140" s="320"/>
      <c r="BP140" s="320"/>
      <c r="BQ140" s="320"/>
      <c r="BR140" s="320"/>
      <c r="BS140" s="320"/>
      <c r="BT140" s="320"/>
      <c r="BU140" s="320"/>
      <c r="BV140" s="320"/>
      <c r="BW140" s="320"/>
      <c r="BX140" s="320"/>
      <c r="BY140" s="320"/>
      <c r="BZ140" s="320"/>
      <c r="CA140" s="320"/>
      <c r="CB140" s="320"/>
      <c r="CC140" s="320"/>
      <c r="CD140" s="320"/>
      <c r="CE140" s="320"/>
      <c r="CF140" s="320"/>
      <c r="CG140" s="320"/>
      <c r="CH140" s="320"/>
      <c r="CI140" s="320"/>
      <c r="CJ140" s="320"/>
      <c r="CK140" s="320"/>
      <c r="CL140" s="320"/>
      <c r="CM140" s="320"/>
      <c r="CN140" s="320"/>
      <c r="CO140" s="320"/>
      <c r="CP140" s="320"/>
      <c r="CQ140" s="320"/>
      <c r="CR140" s="320"/>
      <c r="CS140" s="320"/>
      <c r="CT140" s="320"/>
      <c r="CU140" s="320"/>
      <c r="CV140" s="320"/>
      <c r="CW140" s="320"/>
      <c r="CX140" s="320"/>
      <c r="CY140" s="320"/>
      <c r="CZ140" s="320"/>
      <c r="DA140" s="320"/>
      <c r="DB140" s="320"/>
      <c r="DC140" s="320"/>
      <c r="DD140" s="320"/>
      <c r="DE140" s="320"/>
      <c r="DF140" s="320"/>
      <c r="DG140" s="320"/>
      <c r="DH140" s="320"/>
      <c r="DI140" s="320"/>
      <c r="DJ140" s="320"/>
      <c r="DK140" s="320"/>
      <c r="DL140" s="320"/>
      <c r="DM140" s="320"/>
      <c r="DN140" s="320"/>
      <c r="DO140" s="320"/>
      <c r="DP140" s="320"/>
      <c r="DQ140" s="320"/>
      <c r="DR140" s="320"/>
      <c r="DS140" s="320"/>
      <c r="DT140" s="320"/>
      <c r="DU140" s="320"/>
      <c r="DV140" s="320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</row>
    <row r="141">
      <c r="A141" s="170"/>
      <c r="B141" s="170"/>
      <c r="C141" s="170"/>
      <c r="D141" s="170"/>
      <c r="E141" s="171"/>
      <c r="F141" s="320"/>
      <c r="G141" s="320"/>
      <c r="H141" s="320"/>
      <c r="I141" s="320"/>
      <c r="J141" s="320"/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  <c r="AC141" s="320"/>
      <c r="AD141" s="320"/>
      <c r="AE141" s="320"/>
      <c r="AF141" s="320"/>
      <c r="AG141" s="320"/>
      <c r="AH141" s="320"/>
      <c r="AI141" s="320"/>
      <c r="AJ141" s="320"/>
      <c r="AK141" s="320"/>
      <c r="AL141" s="320"/>
      <c r="AM141" s="320"/>
      <c r="AN141" s="320"/>
      <c r="AO141" s="320"/>
      <c r="AP141" s="320"/>
      <c r="AQ141" s="320"/>
      <c r="AR141" s="320"/>
      <c r="AS141" s="320"/>
      <c r="AT141" s="320"/>
      <c r="AU141" s="320"/>
      <c r="AV141" s="320"/>
      <c r="AW141" s="320"/>
      <c r="AX141" s="320"/>
      <c r="AY141" s="320"/>
      <c r="AZ141" s="320"/>
      <c r="BA141" s="320"/>
      <c r="BB141" s="320"/>
      <c r="BC141" s="320"/>
      <c r="BD141" s="320"/>
      <c r="BE141" s="320"/>
      <c r="BF141" s="320"/>
      <c r="BG141" s="320"/>
      <c r="BH141" s="320"/>
      <c r="BI141" s="320"/>
      <c r="BJ141" s="320"/>
      <c r="BK141" s="320"/>
      <c r="BL141" s="320"/>
      <c r="BM141" s="320"/>
      <c r="BN141" s="320"/>
      <c r="BO141" s="320"/>
      <c r="BP141" s="320"/>
      <c r="BQ141" s="320"/>
      <c r="BR141" s="320"/>
      <c r="BS141" s="320"/>
      <c r="BT141" s="320"/>
      <c r="BU141" s="320"/>
      <c r="BV141" s="320"/>
      <c r="BW141" s="320"/>
      <c r="BX141" s="320"/>
      <c r="BY141" s="320"/>
      <c r="BZ141" s="320"/>
      <c r="CA141" s="320"/>
      <c r="CB141" s="320"/>
      <c r="CC141" s="320"/>
      <c r="CD141" s="320"/>
      <c r="CE141" s="320"/>
      <c r="CF141" s="320"/>
      <c r="CG141" s="320"/>
      <c r="CH141" s="320"/>
      <c r="CI141" s="320"/>
      <c r="CJ141" s="320"/>
      <c r="CK141" s="320"/>
      <c r="CL141" s="320"/>
      <c r="CM141" s="320"/>
      <c r="CN141" s="320"/>
      <c r="CO141" s="320"/>
      <c r="CP141" s="320"/>
      <c r="CQ141" s="320"/>
      <c r="CR141" s="320"/>
      <c r="CS141" s="320"/>
      <c r="CT141" s="320"/>
      <c r="CU141" s="320"/>
      <c r="CV141" s="320"/>
      <c r="CW141" s="320"/>
      <c r="CX141" s="320"/>
      <c r="CY141" s="320"/>
      <c r="CZ141" s="320"/>
      <c r="DA141" s="320"/>
      <c r="DB141" s="320"/>
      <c r="DC141" s="320"/>
      <c r="DD141" s="320"/>
      <c r="DE141" s="320"/>
      <c r="DF141" s="320"/>
      <c r="DG141" s="320"/>
      <c r="DH141" s="320"/>
      <c r="DI141" s="320"/>
      <c r="DJ141" s="320"/>
      <c r="DK141" s="320"/>
      <c r="DL141" s="320"/>
      <c r="DM141" s="320"/>
      <c r="DN141" s="320"/>
      <c r="DO141" s="320"/>
      <c r="DP141" s="320"/>
      <c r="DQ141" s="320"/>
      <c r="DR141" s="320"/>
      <c r="DS141" s="320"/>
      <c r="DT141" s="320"/>
      <c r="DU141" s="320"/>
      <c r="DV141" s="320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</row>
    <row r="142">
      <c r="A142" s="170"/>
      <c r="B142" s="170"/>
      <c r="C142" s="170"/>
      <c r="D142" s="170"/>
      <c r="E142" s="171"/>
      <c r="F142" s="320"/>
      <c r="G142" s="320"/>
      <c r="H142" s="320"/>
      <c r="I142" s="320"/>
      <c r="J142" s="320"/>
      <c r="K142" s="320"/>
      <c r="L142" s="320"/>
      <c r="M142" s="320"/>
      <c r="N142" s="320"/>
      <c r="O142" s="320"/>
      <c r="P142" s="320"/>
      <c r="Q142" s="320"/>
      <c r="R142" s="320"/>
      <c r="S142" s="320"/>
      <c r="T142" s="320"/>
      <c r="U142" s="320"/>
      <c r="V142" s="320"/>
      <c r="W142" s="320"/>
      <c r="X142" s="320"/>
      <c r="Y142" s="320"/>
      <c r="Z142" s="320"/>
      <c r="AA142" s="320"/>
      <c r="AB142" s="320"/>
      <c r="AC142" s="320"/>
      <c r="AD142" s="320"/>
      <c r="AE142" s="320"/>
      <c r="AF142" s="320"/>
      <c r="AG142" s="320"/>
      <c r="AH142" s="320"/>
      <c r="AI142" s="320"/>
      <c r="AJ142" s="320"/>
      <c r="AK142" s="320"/>
      <c r="AL142" s="320"/>
      <c r="AM142" s="320"/>
      <c r="AN142" s="320"/>
      <c r="AO142" s="320"/>
      <c r="AP142" s="320"/>
      <c r="AQ142" s="320"/>
      <c r="AR142" s="320"/>
      <c r="AS142" s="320"/>
      <c r="AT142" s="320"/>
      <c r="AU142" s="320"/>
      <c r="AV142" s="320"/>
      <c r="AW142" s="320"/>
      <c r="AX142" s="320"/>
      <c r="AY142" s="320"/>
      <c r="AZ142" s="320"/>
      <c r="BA142" s="320"/>
      <c r="BB142" s="320"/>
      <c r="BC142" s="320"/>
      <c r="BD142" s="320"/>
      <c r="BE142" s="320"/>
      <c r="BF142" s="320"/>
      <c r="BG142" s="320"/>
      <c r="BH142" s="320"/>
      <c r="BI142" s="320"/>
      <c r="BJ142" s="320"/>
      <c r="BK142" s="320"/>
      <c r="BL142" s="320"/>
      <c r="BM142" s="320"/>
      <c r="BN142" s="320"/>
      <c r="BO142" s="320"/>
      <c r="BP142" s="320"/>
      <c r="BQ142" s="320"/>
      <c r="BR142" s="320"/>
      <c r="BS142" s="320"/>
      <c r="BT142" s="320"/>
      <c r="BU142" s="320"/>
      <c r="BV142" s="320"/>
      <c r="BW142" s="320"/>
      <c r="BX142" s="320"/>
      <c r="BY142" s="320"/>
      <c r="BZ142" s="320"/>
      <c r="CA142" s="320"/>
      <c r="CB142" s="320"/>
      <c r="CC142" s="320"/>
      <c r="CD142" s="320"/>
      <c r="CE142" s="320"/>
      <c r="CF142" s="320"/>
      <c r="CG142" s="320"/>
      <c r="CH142" s="320"/>
      <c r="CI142" s="320"/>
      <c r="CJ142" s="320"/>
      <c r="CK142" s="320"/>
      <c r="CL142" s="320"/>
      <c r="CM142" s="320"/>
      <c r="CN142" s="320"/>
      <c r="CO142" s="320"/>
      <c r="CP142" s="320"/>
      <c r="CQ142" s="320"/>
      <c r="CR142" s="320"/>
      <c r="CS142" s="320"/>
      <c r="CT142" s="320"/>
      <c r="CU142" s="320"/>
      <c r="CV142" s="320"/>
      <c r="CW142" s="320"/>
      <c r="CX142" s="320"/>
      <c r="CY142" s="320"/>
      <c r="CZ142" s="320"/>
      <c r="DA142" s="320"/>
      <c r="DB142" s="320"/>
      <c r="DC142" s="320"/>
      <c r="DD142" s="320"/>
      <c r="DE142" s="320"/>
      <c r="DF142" s="320"/>
      <c r="DG142" s="320"/>
      <c r="DH142" s="320"/>
      <c r="DI142" s="320"/>
      <c r="DJ142" s="320"/>
      <c r="DK142" s="320"/>
      <c r="DL142" s="320"/>
      <c r="DM142" s="320"/>
      <c r="DN142" s="320"/>
      <c r="DO142" s="320"/>
      <c r="DP142" s="320"/>
      <c r="DQ142" s="320"/>
      <c r="DR142" s="320"/>
      <c r="DS142" s="320"/>
      <c r="DT142" s="320"/>
      <c r="DU142" s="320"/>
      <c r="DV142" s="320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</row>
    <row r="143">
      <c r="A143" s="170"/>
      <c r="B143" s="170"/>
      <c r="C143" s="170"/>
      <c r="D143" s="170"/>
      <c r="E143" s="171"/>
      <c r="F143" s="320"/>
      <c r="G143" s="320"/>
      <c r="H143" s="320"/>
      <c r="I143" s="320"/>
      <c r="J143" s="320"/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320"/>
      <c r="V143" s="320"/>
      <c r="W143" s="320"/>
      <c r="X143" s="320"/>
      <c r="Y143" s="320"/>
      <c r="Z143" s="320"/>
      <c r="AA143" s="320"/>
      <c r="AB143" s="320"/>
      <c r="AC143" s="320"/>
      <c r="AD143" s="320"/>
      <c r="AE143" s="320"/>
      <c r="AF143" s="320"/>
      <c r="AG143" s="320"/>
      <c r="AH143" s="320"/>
      <c r="AI143" s="320"/>
      <c r="AJ143" s="320"/>
      <c r="AK143" s="320"/>
      <c r="AL143" s="320"/>
      <c r="AM143" s="320"/>
      <c r="AN143" s="320"/>
      <c r="AO143" s="320"/>
      <c r="AP143" s="320"/>
      <c r="AQ143" s="320"/>
      <c r="AR143" s="320"/>
      <c r="AS143" s="320"/>
      <c r="AT143" s="320"/>
      <c r="AU143" s="320"/>
      <c r="AV143" s="320"/>
      <c r="AW143" s="320"/>
      <c r="AX143" s="320"/>
      <c r="AY143" s="320"/>
      <c r="AZ143" s="320"/>
      <c r="BA143" s="320"/>
      <c r="BB143" s="320"/>
      <c r="BC143" s="320"/>
      <c r="BD143" s="320"/>
      <c r="BE143" s="320"/>
      <c r="BF143" s="320"/>
      <c r="BG143" s="320"/>
      <c r="BH143" s="320"/>
      <c r="BI143" s="320"/>
      <c r="BJ143" s="320"/>
      <c r="BK143" s="320"/>
      <c r="BL143" s="320"/>
      <c r="BM143" s="320"/>
      <c r="BN143" s="320"/>
      <c r="BO143" s="320"/>
      <c r="BP143" s="320"/>
      <c r="BQ143" s="320"/>
      <c r="BR143" s="320"/>
      <c r="BS143" s="320"/>
      <c r="BT143" s="320"/>
      <c r="BU143" s="320"/>
      <c r="BV143" s="320"/>
      <c r="BW143" s="320"/>
      <c r="BX143" s="320"/>
      <c r="BY143" s="320"/>
      <c r="BZ143" s="320"/>
      <c r="CA143" s="320"/>
      <c r="CB143" s="320"/>
      <c r="CC143" s="320"/>
      <c r="CD143" s="320"/>
      <c r="CE143" s="320"/>
      <c r="CF143" s="320"/>
      <c r="CG143" s="320"/>
      <c r="CH143" s="320"/>
      <c r="CI143" s="320"/>
      <c r="CJ143" s="320"/>
      <c r="CK143" s="320"/>
      <c r="CL143" s="320"/>
      <c r="CM143" s="320"/>
      <c r="CN143" s="320"/>
      <c r="CO143" s="320"/>
      <c r="CP143" s="320"/>
      <c r="CQ143" s="320"/>
      <c r="CR143" s="320"/>
      <c r="CS143" s="320"/>
      <c r="CT143" s="320"/>
      <c r="CU143" s="320"/>
      <c r="CV143" s="320"/>
      <c r="CW143" s="320"/>
      <c r="CX143" s="320"/>
      <c r="CY143" s="320"/>
      <c r="CZ143" s="320"/>
      <c r="DA143" s="320"/>
      <c r="DB143" s="320"/>
      <c r="DC143" s="320"/>
      <c r="DD143" s="320"/>
      <c r="DE143" s="320"/>
      <c r="DF143" s="320"/>
      <c r="DG143" s="320"/>
      <c r="DH143" s="320"/>
      <c r="DI143" s="320"/>
      <c r="DJ143" s="320"/>
      <c r="DK143" s="320"/>
      <c r="DL143" s="320"/>
      <c r="DM143" s="320"/>
      <c r="DN143" s="320"/>
      <c r="DO143" s="320"/>
      <c r="DP143" s="320"/>
      <c r="DQ143" s="320"/>
      <c r="DR143" s="320"/>
      <c r="DS143" s="320"/>
      <c r="DT143" s="320"/>
      <c r="DU143" s="320"/>
      <c r="DV143" s="320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</row>
    <row r="144">
      <c r="A144" s="170"/>
      <c r="B144" s="170"/>
      <c r="C144" s="170"/>
      <c r="D144" s="170"/>
      <c r="E144" s="171"/>
      <c r="F144" s="320"/>
      <c r="G144" s="320"/>
      <c r="H144" s="320"/>
      <c r="I144" s="320"/>
      <c r="J144" s="320"/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0"/>
      <c r="AB144" s="320"/>
      <c r="AC144" s="320"/>
      <c r="AD144" s="320"/>
      <c r="AE144" s="320"/>
      <c r="AF144" s="320"/>
      <c r="AG144" s="320"/>
      <c r="AH144" s="320"/>
      <c r="AI144" s="320"/>
      <c r="AJ144" s="320"/>
      <c r="AK144" s="320"/>
      <c r="AL144" s="320"/>
      <c r="AM144" s="320"/>
      <c r="AN144" s="320"/>
      <c r="AO144" s="320"/>
      <c r="AP144" s="320"/>
      <c r="AQ144" s="320"/>
      <c r="AR144" s="320"/>
      <c r="AS144" s="320"/>
      <c r="AT144" s="320"/>
      <c r="AU144" s="320"/>
      <c r="AV144" s="320"/>
      <c r="AW144" s="320"/>
      <c r="AX144" s="320"/>
      <c r="AY144" s="320"/>
      <c r="AZ144" s="320"/>
      <c r="BA144" s="320"/>
      <c r="BB144" s="320"/>
      <c r="BC144" s="320"/>
      <c r="BD144" s="320"/>
      <c r="BE144" s="320"/>
      <c r="BF144" s="320"/>
      <c r="BG144" s="320"/>
      <c r="BH144" s="320"/>
      <c r="BI144" s="320"/>
      <c r="BJ144" s="320"/>
      <c r="BK144" s="320"/>
      <c r="BL144" s="320"/>
      <c r="BM144" s="320"/>
      <c r="BN144" s="320"/>
      <c r="BO144" s="320"/>
      <c r="BP144" s="320"/>
      <c r="BQ144" s="320"/>
      <c r="BR144" s="320"/>
      <c r="BS144" s="320"/>
      <c r="BT144" s="320"/>
      <c r="BU144" s="320"/>
      <c r="BV144" s="320"/>
      <c r="BW144" s="320"/>
      <c r="BX144" s="320"/>
      <c r="BY144" s="320"/>
      <c r="BZ144" s="320"/>
      <c r="CA144" s="320"/>
      <c r="CB144" s="320"/>
      <c r="CC144" s="320"/>
      <c r="CD144" s="320"/>
      <c r="CE144" s="320"/>
      <c r="CF144" s="320"/>
      <c r="CG144" s="320"/>
      <c r="CH144" s="320"/>
      <c r="CI144" s="320"/>
      <c r="CJ144" s="320"/>
      <c r="CK144" s="320"/>
      <c r="CL144" s="320"/>
      <c r="CM144" s="320"/>
      <c r="CN144" s="320"/>
      <c r="CO144" s="320"/>
      <c r="CP144" s="320"/>
      <c r="CQ144" s="320"/>
      <c r="CR144" s="320"/>
      <c r="CS144" s="320"/>
      <c r="CT144" s="320"/>
      <c r="CU144" s="320"/>
      <c r="CV144" s="320"/>
      <c r="CW144" s="320"/>
      <c r="CX144" s="320"/>
      <c r="CY144" s="320"/>
      <c r="CZ144" s="320"/>
      <c r="DA144" s="320"/>
      <c r="DB144" s="320"/>
      <c r="DC144" s="320"/>
      <c r="DD144" s="320"/>
      <c r="DE144" s="320"/>
      <c r="DF144" s="320"/>
      <c r="DG144" s="320"/>
      <c r="DH144" s="320"/>
      <c r="DI144" s="320"/>
      <c r="DJ144" s="320"/>
      <c r="DK144" s="320"/>
      <c r="DL144" s="320"/>
      <c r="DM144" s="320"/>
      <c r="DN144" s="320"/>
      <c r="DO144" s="320"/>
      <c r="DP144" s="320"/>
      <c r="DQ144" s="320"/>
      <c r="DR144" s="320"/>
      <c r="DS144" s="320"/>
      <c r="DT144" s="320"/>
      <c r="DU144" s="320"/>
      <c r="DV144" s="320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</row>
    <row r="145">
      <c r="A145" s="170"/>
      <c r="B145" s="170"/>
      <c r="C145" s="170"/>
      <c r="D145" s="170"/>
      <c r="E145" s="171"/>
      <c r="F145" s="320"/>
      <c r="G145" s="320"/>
      <c r="H145" s="320"/>
      <c r="I145" s="320"/>
      <c r="J145" s="320"/>
      <c r="K145" s="320"/>
      <c r="L145" s="320"/>
      <c r="M145" s="320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0"/>
      <c r="Z145" s="320"/>
      <c r="AA145" s="320"/>
      <c r="AB145" s="320"/>
      <c r="AC145" s="320"/>
      <c r="AD145" s="320"/>
      <c r="AE145" s="320"/>
      <c r="AF145" s="320"/>
      <c r="AG145" s="320"/>
      <c r="AH145" s="320"/>
      <c r="AI145" s="320"/>
      <c r="AJ145" s="320"/>
      <c r="AK145" s="320"/>
      <c r="AL145" s="320"/>
      <c r="AM145" s="320"/>
      <c r="AN145" s="320"/>
      <c r="AO145" s="320"/>
      <c r="AP145" s="320"/>
      <c r="AQ145" s="320"/>
      <c r="AR145" s="320"/>
      <c r="AS145" s="320"/>
      <c r="AT145" s="320"/>
      <c r="AU145" s="320"/>
      <c r="AV145" s="320"/>
      <c r="AW145" s="320"/>
      <c r="AX145" s="320"/>
      <c r="AY145" s="320"/>
      <c r="AZ145" s="320"/>
      <c r="BA145" s="320"/>
      <c r="BB145" s="320"/>
      <c r="BC145" s="320"/>
      <c r="BD145" s="320"/>
      <c r="BE145" s="320"/>
      <c r="BF145" s="320"/>
      <c r="BG145" s="320"/>
      <c r="BH145" s="320"/>
      <c r="BI145" s="320"/>
      <c r="BJ145" s="320"/>
      <c r="BK145" s="320"/>
      <c r="BL145" s="320"/>
      <c r="BM145" s="320"/>
      <c r="BN145" s="320"/>
      <c r="BO145" s="320"/>
      <c r="BP145" s="320"/>
      <c r="BQ145" s="320"/>
      <c r="BR145" s="320"/>
      <c r="BS145" s="320"/>
      <c r="BT145" s="320"/>
      <c r="BU145" s="320"/>
      <c r="BV145" s="320"/>
      <c r="BW145" s="320"/>
      <c r="BX145" s="320"/>
      <c r="BY145" s="320"/>
      <c r="BZ145" s="320"/>
      <c r="CA145" s="320"/>
      <c r="CB145" s="320"/>
      <c r="CC145" s="320"/>
      <c r="CD145" s="320"/>
      <c r="CE145" s="320"/>
      <c r="CF145" s="320"/>
      <c r="CG145" s="320"/>
      <c r="CH145" s="320"/>
      <c r="CI145" s="320"/>
      <c r="CJ145" s="320"/>
      <c r="CK145" s="320"/>
      <c r="CL145" s="320"/>
      <c r="CM145" s="320"/>
      <c r="CN145" s="320"/>
      <c r="CO145" s="320"/>
      <c r="CP145" s="320"/>
      <c r="CQ145" s="320"/>
      <c r="CR145" s="320"/>
      <c r="CS145" s="320"/>
      <c r="CT145" s="320"/>
      <c r="CU145" s="320"/>
      <c r="CV145" s="320"/>
      <c r="CW145" s="320"/>
      <c r="CX145" s="320"/>
      <c r="CY145" s="320"/>
      <c r="CZ145" s="320"/>
      <c r="DA145" s="320"/>
      <c r="DB145" s="320"/>
      <c r="DC145" s="320"/>
      <c r="DD145" s="320"/>
      <c r="DE145" s="320"/>
      <c r="DF145" s="320"/>
      <c r="DG145" s="320"/>
      <c r="DH145" s="320"/>
      <c r="DI145" s="320"/>
      <c r="DJ145" s="320"/>
      <c r="DK145" s="320"/>
      <c r="DL145" s="320"/>
      <c r="DM145" s="320"/>
      <c r="DN145" s="320"/>
      <c r="DO145" s="320"/>
      <c r="DP145" s="320"/>
      <c r="DQ145" s="320"/>
      <c r="DR145" s="320"/>
      <c r="DS145" s="320"/>
      <c r="DT145" s="320"/>
      <c r="DU145" s="320"/>
      <c r="DV145" s="320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</row>
    <row r="146">
      <c r="A146" s="170"/>
      <c r="B146" s="170"/>
      <c r="C146" s="170"/>
      <c r="D146" s="170"/>
      <c r="E146" s="171"/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0"/>
      <c r="AH146" s="320"/>
      <c r="AI146" s="320"/>
      <c r="AJ146" s="320"/>
      <c r="AK146" s="320"/>
      <c r="AL146" s="320"/>
      <c r="AM146" s="320"/>
      <c r="AN146" s="320"/>
      <c r="AO146" s="320"/>
      <c r="AP146" s="320"/>
      <c r="AQ146" s="320"/>
      <c r="AR146" s="320"/>
      <c r="AS146" s="320"/>
      <c r="AT146" s="320"/>
      <c r="AU146" s="320"/>
      <c r="AV146" s="320"/>
      <c r="AW146" s="320"/>
      <c r="AX146" s="320"/>
      <c r="AY146" s="320"/>
      <c r="AZ146" s="320"/>
      <c r="BA146" s="320"/>
      <c r="BB146" s="320"/>
      <c r="BC146" s="320"/>
      <c r="BD146" s="320"/>
      <c r="BE146" s="320"/>
      <c r="BF146" s="320"/>
      <c r="BG146" s="320"/>
      <c r="BH146" s="320"/>
      <c r="BI146" s="320"/>
      <c r="BJ146" s="320"/>
      <c r="BK146" s="320"/>
      <c r="BL146" s="320"/>
      <c r="BM146" s="320"/>
      <c r="BN146" s="320"/>
      <c r="BO146" s="320"/>
      <c r="BP146" s="320"/>
      <c r="BQ146" s="320"/>
      <c r="BR146" s="320"/>
      <c r="BS146" s="320"/>
      <c r="BT146" s="320"/>
      <c r="BU146" s="320"/>
      <c r="BV146" s="320"/>
      <c r="BW146" s="320"/>
      <c r="BX146" s="320"/>
      <c r="BY146" s="320"/>
      <c r="BZ146" s="320"/>
      <c r="CA146" s="320"/>
      <c r="CB146" s="320"/>
      <c r="CC146" s="320"/>
      <c r="CD146" s="320"/>
      <c r="CE146" s="320"/>
      <c r="CF146" s="320"/>
      <c r="CG146" s="320"/>
      <c r="CH146" s="320"/>
      <c r="CI146" s="320"/>
      <c r="CJ146" s="320"/>
      <c r="CK146" s="320"/>
      <c r="CL146" s="320"/>
      <c r="CM146" s="320"/>
      <c r="CN146" s="320"/>
      <c r="CO146" s="320"/>
      <c r="CP146" s="320"/>
      <c r="CQ146" s="320"/>
      <c r="CR146" s="320"/>
      <c r="CS146" s="320"/>
      <c r="CT146" s="320"/>
      <c r="CU146" s="320"/>
      <c r="CV146" s="320"/>
      <c r="CW146" s="320"/>
      <c r="CX146" s="320"/>
      <c r="CY146" s="320"/>
      <c r="CZ146" s="320"/>
      <c r="DA146" s="320"/>
      <c r="DB146" s="320"/>
      <c r="DC146" s="320"/>
      <c r="DD146" s="320"/>
      <c r="DE146" s="320"/>
      <c r="DF146" s="320"/>
      <c r="DG146" s="320"/>
      <c r="DH146" s="320"/>
      <c r="DI146" s="320"/>
      <c r="DJ146" s="320"/>
      <c r="DK146" s="320"/>
      <c r="DL146" s="320"/>
      <c r="DM146" s="320"/>
      <c r="DN146" s="320"/>
      <c r="DO146" s="320"/>
      <c r="DP146" s="320"/>
      <c r="DQ146" s="320"/>
      <c r="DR146" s="320"/>
      <c r="DS146" s="320"/>
      <c r="DT146" s="320"/>
      <c r="DU146" s="320"/>
      <c r="DV146" s="320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</row>
    <row r="147">
      <c r="A147" s="170"/>
      <c r="B147" s="170"/>
      <c r="C147" s="170"/>
      <c r="D147" s="170"/>
      <c r="E147" s="171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0"/>
      <c r="AH147" s="320"/>
      <c r="AI147" s="320"/>
      <c r="AJ147" s="320"/>
      <c r="AK147" s="320"/>
      <c r="AL147" s="320"/>
      <c r="AM147" s="320"/>
      <c r="AN147" s="320"/>
      <c r="AO147" s="320"/>
      <c r="AP147" s="320"/>
      <c r="AQ147" s="320"/>
      <c r="AR147" s="320"/>
      <c r="AS147" s="320"/>
      <c r="AT147" s="320"/>
      <c r="AU147" s="320"/>
      <c r="AV147" s="320"/>
      <c r="AW147" s="320"/>
      <c r="AX147" s="320"/>
      <c r="AY147" s="320"/>
      <c r="AZ147" s="320"/>
      <c r="BA147" s="320"/>
      <c r="BB147" s="320"/>
      <c r="BC147" s="320"/>
      <c r="BD147" s="320"/>
      <c r="BE147" s="320"/>
      <c r="BF147" s="320"/>
      <c r="BG147" s="320"/>
      <c r="BH147" s="320"/>
      <c r="BI147" s="320"/>
      <c r="BJ147" s="320"/>
      <c r="BK147" s="320"/>
      <c r="BL147" s="320"/>
      <c r="BM147" s="320"/>
      <c r="BN147" s="320"/>
      <c r="BO147" s="320"/>
      <c r="BP147" s="320"/>
      <c r="BQ147" s="320"/>
      <c r="BR147" s="320"/>
      <c r="BS147" s="320"/>
      <c r="BT147" s="320"/>
      <c r="BU147" s="320"/>
      <c r="BV147" s="320"/>
      <c r="BW147" s="320"/>
      <c r="BX147" s="320"/>
      <c r="BY147" s="320"/>
      <c r="BZ147" s="320"/>
      <c r="CA147" s="320"/>
      <c r="CB147" s="320"/>
      <c r="CC147" s="320"/>
      <c r="CD147" s="320"/>
      <c r="CE147" s="320"/>
      <c r="CF147" s="320"/>
      <c r="CG147" s="320"/>
      <c r="CH147" s="320"/>
      <c r="CI147" s="320"/>
      <c r="CJ147" s="320"/>
      <c r="CK147" s="320"/>
      <c r="CL147" s="320"/>
      <c r="CM147" s="320"/>
      <c r="CN147" s="320"/>
      <c r="CO147" s="320"/>
      <c r="CP147" s="320"/>
      <c r="CQ147" s="320"/>
      <c r="CR147" s="320"/>
      <c r="CS147" s="320"/>
      <c r="CT147" s="320"/>
      <c r="CU147" s="320"/>
      <c r="CV147" s="320"/>
      <c r="CW147" s="320"/>
      <c r="CX147" s="320"/>
      <c r="CY147" s="320"/>
      <c r="CZ147" s="320"/>
      <c r="DA147" s="320"/>
      <c r="DB147" s="320"/>
      <c r="DC147" s="320"/>
      <c r="DD147" s="320"/>
      <c r="DE147" s="320"/>
      <c r="DF147" s="320"/>
      <c r="DG147" s="320"/>
      <c r="DH147" s="320"/>
      <c r="DI147" s="320"/>
      <c r="DJ147" s="320"/>
      <c r="DK147" s="320"/>
      <c r="DL147" s="320"/>
      <c r="DM147" s="320"/>
      <c r="DN147" s="320"/>
      <c r="DO147" s="320"/>
      <c r="DP147" s="320"/>
      <c r="DQ147" s="320"/>
      <c r="DR147" s="320"/>
      <c r="DS147" s="320"/>
      <c r="DT147" s="320"/>
      <c r="DU147" s="320"/>
      <c r="DV147" s="320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</row>
    <row r="148">
      <c r="A148" s="170"/>
      <c r="B148" s="170"/>
      <c r="C148" s="170"/>
      <c r="D148" s="170"/>
      <c r="E148" s="171"/>
      <c r="F148" s="320"/>
      <c r="G148" s="320"/>
      <c r="H148" s="320"/>
      <c r="I148" s="320"/>
      <c r="J148" s="320"/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0"/>
      <c r="Z148" s="320"/>
      <c r="AA148" s="320"/>
      <c r="AB148" s="320"/>
      <c r="AC148" s="320"/>
      <c r="AD148" s="320"/>
      <c r="AE148" s="320"/>
      <c r="AF148" s="320"/>
      <c r="AG148" s="320"/>
      <c r="AH148" s="320"/>
      <c r="AI148" s="320"/>
      <c r="AJ148" s="320"/>
      <c r="AK148" s="320"/>
      <c r="AL148" s="320"/>
      <c r="AM148" s="320"/>
      <c r="AN148" s="320"/>
      <c r="AO148" s="320"/>
      <c r="AP148" s="320"/>
      <c r="AQ148" s="320"/>
      <c r="AR148" s="320"/>
      <c r="AS148" s="320"/>
      <c r="AT148" s="320"/>
      <c r="AU148" s="320"/>
      <c r="AV148" s="320"/>
      <c r="AW148" s="320"/>
      <c r="AX148" s="320"/>
      <c r="AY148" s="320"/>
      <c r="AZ148" s="320"/>
      <c r="BA148" s="320"/>
      <c r="BB148" s="320"/>
      <c r="BC148" s="320"/>
      <c r="BD148" s="320"/>
      <c r="BE148" s="320"/>
      <c r="BF148" s="320"/>
      <c r="BG148" s="320"/>
      <c r="BH148" s="320"/>
      <c r="BI148" s="320"/>
      <c r="BJ148" s="320"/>
      <c r="BK148" s="320"/>
      <c r="BL148" s="320"/>
      <c r="BM148" s="320"/>
      <c r="BN148" s="320"/>
      <c r="BO148" s="320"/>
      <c r="BP148" s="320"/>
      <c r="BQ148" s="320"/>
      <c r="BR148" s="320"/>
      <c r="BS148" s="320"/>
      <c r="BT148" s="320"/>
      <c r="BU148" s="320"/>
      <c r="BV148" s="320"/>
      <c r="BW148" s="320"/>
      <c r="BX148" s="320"/>
      <c r="BY148" s="320"/>
      <c r="BZ148" s="320"/>
      <c r="CA148" s="320"/>
      <c r="CB148" s="320"/>
      <c r="CC148" s="320"/>
      <c r="CD148" s="320"/>
      <c r="CE148" s="320"/>
      <c r="CF148" s="320"/>
      <c r="CG148" s="320"/>
      <c r="CH148" s="320"/>
      <c r="CI148" s="320"/>
      <c r="CJ148" s="320"/>
      <c r="CK148" s="320"/>
      <c r="CL148" s="320"/>
      <c r="CM148" s="320"/>
      <c r="CN148" s="320"/>
      <c r="CO148" s="320"/>
      <c r="CP148" s="320"/>
      <c r="CQ148" s="320"/>
      <c r="CR148" s="320"/>
      <c r="CS148" s="320"/>
      <c r="CT148" s="320"/>
      <c r="CU148" s="320"/>
      <c r="CV148" s="320"/>
      <c r="CW148" s="320"/>
      <c r="CX148" s="320"/>
      <c r="CY148" s="320"/>
      <c r="CZ148" s="320"/>
      <c r="DA148" s="320"/>
      <c r="DB148" s="320"/>
      <c r="DC148" s="320"/>
      <c r="DD148" s="320"/>
      <c r="DE148" s="320"/>
      <c r="DF148" s="320"/>
      <c r="DG148" s="320"/>
      <c r="DH148" s="320"/>
      <c r="DI148" s="320"/>
      <c r="DJ148" s="320"/>
      <c r="DK148" s="320"/>
      <c r="DL148" s="320"/>
      <c r="DM148" s="320"/>
      <c r="DN148" s="320"/>
      <c r="DO148" s="320"/>
      <c r="DP148" s="320"/>
      <c r="DQ148" s="320"/>
      <c r="DR148" s="320"/>
      <c r="DS148" s="320"/>
      <c r="DT148" s="320"/>
      <c r="DU148" s="320"/>
      <c r="DV148" s="320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</row>
    <row r="149">
      <c r="A149" s="170"/>
      <c r="B149" s="170"/>
      <c r="C149" s="170"/>
      <c r="D149" s="170"/>
      <c r="E149" s="171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  <c r="AH149" s="320"/>
      <c r="AI149" s="320"/>
      <c r="AJ149" s="320"/>
      <c r="AK149" s="320"/>
      <c r="AL149" s="320"/>
      <c r="AM149" s="320"/>
      <c r="AN149" s="320"/>
      <c r="AO149" s="320"/>
      <c r="AP149" s="320"/>
      <c r="AQ149" s="320"/>
      <c r="AR149" s="320"/>
      <c r="AS149" s="320"/>
      <c r="AT149" s="320"/>
      <c r="AU149" s="320"/>
      <c r="AV149" s="320"/>
      <c r="AW149" s="320"/>
      <c r="AX149" s="320"/>
      <c r="AY149" s="320"/>
      <c r="AZ149" s="320"/>
      <c r="BA149" s="320"/>
      <c r="BB149" s="320"/>
      <c r="BC149" s="320"/>
      <c r="BD149" s="320"/>
      <c r="BE149" s="320"/>
      <c r="BF149" s="320"/>
      <c r="BG149" s="320"/>
      <c r="BH149" s="320"/>
      <c r="BI149" s="320"/>
      <c r="BJ149" s="320"/>
      <c r="BK149" s="320"/>
      <c r="BL149" s="320"/>
      <c r="BM149" s="320"/>
      <c r="BN149" s="320"/>
      <c r="BO149" s="320"/>
      <c r="BP149" s="320"/>
      <c r="BQ149" s="320"/>
      <c r="BR149" s="320"/>
      <c r="BS149" s="320"/>
      <c r="BT149" s="320"/>
      <c r="BU149" s="320"/>
      <c r="BV149" s="320"/>
      <c r="BW149" s="320"/>
      <c r="BX149" s="320"/>
      <c r="BY149" s="320"/>
      <c r="BZ149" s="320"/>
      <c r="CA149" s="320"/>
      <c r="CB149" s="320"/>
      <c r="CC149" s="320"/>
      <c r="CD149" s="320"/>
      <c r="CE149" s="320"/>
      <c r="CF149" s="320"/>
      <c r="CG149" s="320"/>
      <c r="CH149" s="320"/>
      <c r="CI149" s="320"/>
      <c r="CJ149" s="320"/>
      <c r="CK149" s="320"/>
      <c r="CL149" s="320"/>
      <c r="CM149" s="320"/>
      <c r="CN149" s="320"/>
      <c r="CO149" s="320"/>
      <c r="CP149" s="320"/>
      <c r="CQ149" s="320"/>
      <c r="CR149" s="320"/>
      <c r="CS149" s="320"/>
      <c r="CT149" s="320"/>
      <c r="CU149" s="320"/>
      <c r="CV149" s="320"/>
      <c r="CW149" s="320"/>
      <c r="CX149" s="320"/>
      <c r="CY149" s="320"/>
      <c r="CZ149" s="320"/>
      <c r="DA149" s="320"/>
      <c r="DB149" s="320"/>
      <c r="DC149" s="320"/>
      <c r="DD149" s="320"/>
      <c r="DE149" s="320"/>
      <c r="DF149" s="320"/>
      <c r="DG149" s="320"/>
      <c r="DH149" s="320"/>
      <c r="DI149" s="320"/>
      <c r="DJ149" s="320"/>
      <c r="DK149" s="320"/>
      <c r="DL149" s="320"/>
      <c r="DM149" s="320"/>
      <c r="DN149" s="320"/>
      <c r="DO149" s="320"/>
      <c r="DP149" s="320"/>
      <c r="DQ149" s="320"/>
      <c r="DR149" s="320"/>
      <c r="DS149" s="320"/>
      <c r="DT149" s="320"/>
      <c r="DU149" s="320"/>
      <c r="DV149" s="320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</row>
    <row r="150">
      <c r="A150" s="170"/>
      <c r="B150" s="170"/>
      <c r="C150" s="170"/>
      <c r="D150" s="170"/>
      <c r="E150" s="171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  <c r="AC150" s="320"/>
      <c r="AD150" s="320"/>
      <c r="AE150" s="320"/>
      <c r="AF150" s="320"/>
      <c r="AG150" s="320"/>
      <c r="AH150" s="320"/>
      <c r="AI150" s="320"/>
      <c r="AJ150" s="320"/>
      <c r="AK150" s="320"/>
      <c r="AL150" s="320"/>
      <c r="AM150" s="320"/>
      <c r="AN150" s="320"/>
      <c r="AO150" s="320"/>
      <c r="AP150" s="320"/>
      <c r="AQ150" s="320"/>
      <c r="AR150" s="320"/>
      <c r="AS150" s="320"/>
      <c r="AT150" s="320"/>
      <c r="AU150" s="320"/>
      <c r="AV150" s="320"/>
      <c r="AW150" s="320"/>
      <c r="AX150" s="320"/>
      <c r="AY150" s="320"/>
      <c r="AZ150" s="320"/>
      <c r="BA150" s="320"/>
      <c r="BB150" s="320"/>
      <c r="BC150" s="320"/>
      <c r="BD150" s="320"/>
      <c r="BE150" s="320"/>
      <c r="BF150" s="320"/>
      <c r="BG150" s="320"/>
      <c r="BH150" s="320"/>
      <c r="BI150" s="320"/>
      <c r="BJ150" s="320"/>
      <c r="BK150" s="320"/>
      <c r="BL150" s="320"/>
      <c r="BM150" s="320"/>
      <c r="BN150" s="320"/>
      <c r="BO150" s="320"/>
      <c r="BP150" s="320"/>
      <c r="BQ150" s="320"/>
      <c r="BR150" s="320"/>
      <c r="BS150" s="320"/>
      <c r="BT150" s="320"/>
      <c r="BU150" s="320"/>
      <c r="BV150" s="320"/>
      <c r="BW150" s="320"/>
      <c r="BX150" s="320"/>
      <c r="BY150" s="320"/>
      <c r="BZ150" s="320"/>
      <c r="CA150" s="320"/>
      <c r="CB150" s="320"/>
      <c r="CC150" s="320"/>
      <c r="CD150" s="320"/>
      <c r="CE150" s="320"/>
      <c r="CF150" s="320"/>
      <c r="CG150" s="320"/>
      <c r="CH150" s="320"/>
      <c r="CI150" s="320"/>
      <c r="CJ150" s="320"/>
      <c r="CK150" s="320"/>
      <c r="CL150" s="320"/>
      <c r="CM150" s="320"/>
      <c r="CN150" s="320"/>
      <c r="CO150" s="320"/>
      <c r="CP150" s="320"/>
      <c r="CQ150" s="320"/>
      <c r="CR150" s="320"/>
      <c r="CS150" s="320"/>
      <c r="CT150" s="320"/>
      <c r="CU150" s="320"/>
      <c r="CV150" s="320"/>
      <c r="CW150" s="320"/>
      <c r="CX150" s="320"/>
      <c r="CY150" s="320"/>
      <c r="CZ150" s="320"/>
      <c r="DA150" s="320"/>
      <c r="DB150" s="320"/>
      <c r="DC150" s="320"/>
      <c r="DD150" s="320"/>
      <c r="DE150" s="320"/>
      <c r="DF150" s="320"/>
      <c r="DG150" s="320"/>
      <c r="DH150" s="320"/>
      <c r="DI150" s="320"/>
      <c r="DJ150" s="320"/>
      <c r="DK150" s="320"/>
      <c r="DL150" s="320"/>
      <c r="DM150" s="320"/>
      <c r="DN150" s="320"/>
      <c r="DO150" s="320"/>
      <c r="DP150" s="320"/>
      <c r="DQ150" s="320"/>
      <c r="DR150" s="320"/>
      <c r="DS150" s="320"/>
      <c r="DT150" s="320"/>
      <c r="DU150" s="320"/>
      <c r="DV150" s="320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</row>
    <row r="151">
      <c r="A151" s="170"/>
      <c r="B151" s="170"/>
      <c r="C151" s="170"/>
      <c r="D151" s="170"/>
      <c r="E151" s="171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  <c r="AH151" s="320"/>
      <c r="AI151" s="320"/>
      <c r="AJ151" s="320"/>
      <c r="AK151" s="320"/>
      <c r="AL151" s="320"/>
      <c r="AM151" s="320"/>
      <c r="AN151" s="320"/>
      <c r="AO151" s="320"/>
      <c r="AP151" s="320"/>
      <c r="AQ151" s="320"/>
      <c r="AR151" s="320"/>
      <c r="AS151" s="320"/>
      <c r="AT151" s="320"/>
      <c r="AU151" s="320"/>
      <c r="AV151" s="320"/>
      <c r="AW151" s="320"/>
      <c r="AX151" s="320"/>
      <c r="AY151" s="320"/>
      <c r="AZ151" s="320"/>
      <c r="BA151" s="320"/>
      <c r="BB151" s="320"/>
      <c r="BC151" s="320"/>
      <c r="BD151" s="320"/>
      <c r="BE151" s="320"/>
      <c r="BF151" s="320"/>
      <c r="BG151" s="320"/>
      <c r="BH151" s="320"/>
      <c r="BI151" s="320"/>
      <c r="BJ151" s="320"/>
      <c r="BK151" s="320"/>
      <c r="BL151" s="320"/>
      <c r="BM151" s="320"/>
      <c r="BN151" s="320"/>
      <c r="BO151" s="320"/>
      <c r="BP151" s="320"/>
      <c r="BQ151" s="320"/>
      <c r="BR151" s="320"/>
      <c r="BS151" s="320"/>
      <c r="BT151" s="320"/>
      <c r="BU151" s="320"/>
      <c r="BV151" s="320"/>
      <c r="BW151" s="320"/>
      <c r="BX151" s="320"/>
      <c r="BY151" s="320"/>
      <c r="BZ151" s="320"/>
      <c r="CA151" s="320"/>
      <c r="CB151" s="320"/>
      <c r="CC151" s="320"/>
      <c r="CD151" s="320"/>
      <c r="CE151" s="320"/>
      <c r="CF151" s="320"/>
      <c r="CG151" s="320"/>
      <c r="CH151" s="320"/>
      <c r="CI151" s="320"/>
      <c r="CJ151" s="320"/>
      <c r="CK151" s="320"/>
      <c r="CL151" s="320"/>
      <c r="CM151" s="320"/>
      <c r="CN151" s="320"/>
      <c r="CO151" s="320"/>
      <c r="CP151" s="320"/>
      <c r="CQ151" s="320"/>
      <c r="CR151" s="320"/>
      <c r="CS151" s="320"/>
      <c r="CT151" s="320"/>
      <c r="CU151" s="320"/>
      <c r="CV151" s="320"/>
      <c r="CW151" s="320"/>
      <c r="CX151" s="320"/>
      <c r="CY151" s="320"/>
      <c r="CZ151" s="320"/>
      <c r="DA151" s="320"/>
      <c r="DB151" s="320"/>
      <c r="DC151" s="320"/>
      <c r="DD151" s="320"/>
      <c r="DE151" s="320"/>
      <c r="DF151" s="320"/>
      <c r="DG151" s="320"/>
      <c r="DH151" s="320"/>
      <c r="DI151" s="320"/>
      <c r="DJ151" s="320"/>
      <c r="DK151" s="320"/>
      <c r="DL151" s="320"/>
      <c r="DM151" s="320"/>
      <c r="DN151" s="320"/>
      <c r="DO151" s="320"/>
      <c r="DP151" s="320"/>
      <c r="DQ151" s="320"/>
      <c r="DR151" s="320"/>
      <c r="DS151" s="320"/>
      <c r="DT151" s="320"/>
      <c r="DU151" s="320"/>
      <c r="DV151" s="320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</row>
    <row r="152">
      <c r="A152" s="170"/>
      <c r="B152" s="170"/>
      <c r="C152" s="170"/>
      <c r="D152" s="170"/>
      <c r="E152" s="171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0"/>
      <c r="AM152" s="320"/>
      <c r="AN152" s="320"/>
      <c r="AO152" s="320"/>
      <c r="AP152" s="320"/>
      <c r="AQ152" s="320"/>
      <c r="AR152" s="320"/>
      <c r="AS152" s="320"/>
      <c r="AT152" s="320"/>
      <c r="AU152" s="320"/>
      <c r="AV152" s="320"/>
      <c r="AW152" s="320"/>
      <c r="AX152" s="320"/>
      <c r="AY152" s="320"/>
      <c r="AZ152" s="320"/>
      <c r="BA152" s="320"/>
      <c r="BB152" s="320"/>
      <c r="BC152" s="320"/>
      <c r="BD152" s="320"/>
      <c r="BE152" s="320"/>
      <c r="BF152" s="320"/>
      <c r="BG152" s="320"/>
      <c r="BH152" s="320"/>
      <c r="BI152" s="320"/>
      <c r="BJ152" s="320"/>
      <c r="BK152" s="320"/>
      <c r="BL152" s="320"/>
      <c r="BM152" s="320"/>
      <c r="BN152" s="320"/>
      <c r="BO152" s="320"/>
      <c r="BP152" s="320"/>
      <c r="BQ152" s="320"/>
      <c r="BR152" s="320"/>
      <c r="BS152" s="320"/>
      <c r="BT152" s="320"/>
      <c r="BU152" s="320"/>
      <c r="BV152" s="320"/>
      <c r="BW152" s="320"/>
      <c r="BX152" s="320"/>
      <c r="BY152" s="320"/>
      <c r="BZ152" s="320"/>
      <c r="CA152" s="320"/>
      <c r="CB152" s="320"/>
      <c r="CC152" s="320"/>
      <c r="CD152" s="320"/>
      <c r="CE152" s="320"/>
      <c r="CF152" s="320"/>
      <c r="CG152" s="320"/>
      <c r="CH152" s="320"/>
      <c r="CI152" s="320"/>
      <c r="CJ152" s="320"/>
      <c r="CK152" s="320"/>
      <c r="CL152" s="320"/>
      <c r="CM152" s="320"/>
      <c r="CN152" s="320"/>
      <c r="CO152" s="320"/>
      <c r="CP152" s="320"/>
      <c r="CQ152" s="320"/>
      <c r="CR152" s="320"/>
      <c r="CS152" s="320"/>
      <c r="CT152" s="320"/>
      <c r="CU152" s="320"/>
      <c r="CV152" s="320"/>
      <c r="CW152" s="320"/>
      <c r="CX152" s="320"/>
      <c r="CY152" s="320"/>
      <c r="CZ152" s="320"/>
      <c r="DA152" s="320"/>
      <c r="DB152" s="320"/>
      <c r="DC152" s="320"/>
      <c r="DD152" s="320"/>
      <c r="DE152" s="320"/>
      <c r="DF152" s="320"/>
      <c r="DG152" s="320"/>
      <c r="DH152" s="320"/>
      <c r="DI152" s="320"/>
      <c r="DJ152" s="320"/>
      <c r="DK152" s="320"/>
      <c r="DL152" s="320"/>
      <c r="DM152" s="320"/>
      <c r="DN152" s="320"/>
      <c r="DO152" s="320"/>
      <c r="DP152" s="320"/>
      <c r="DQ152" s="320"/>
      <c r="DR152" s="320"/>
      <c r="DS152" s="320"/>
      <c r="DT152" s="320"/>
      <c r="DU152" s="320"/>
      <c r="DV152" s="320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</row>
    <row r="153">
      <c r="A153" s="170"/>
      <c r="B153" s="170"/>
      <c r="C153" s="170"/>
      <c r="D153" s="170"/>
      <c r="E153" s="171"/>
      <c r="F153" s="320"/>
      <c r="G153" s="320"/>
      <c r="H153" s="320"/>
      <c r="I153" s="320"/>
      <c r="J153" s="320"/>
      <c r="K153" s="320"/>
      <c r="L153" s="320"/>
      <c r="M153" s="320"/>
      <c r="N153" s="320"/>
      <c r="O153" s="320"/>
      <c r="P153" s="320"/>
      <c r="Q153" s="320"/>
      <c r="R153" s="320"/>
      <c r="S153" s="320"/>
      <c r="T153" s="320"/>
      <c r="U153" s="320"/>
      <c r="V153" s="320"/>
      <c r="W153" s="320"/>
      <c r="X153" s="320"/>
      <c r="Y153" s="320"/>
      <c r="Z153" s="320"/>
      <c r="AA153" s="320"/>
      <c r="AB153" s="320"/>
      <c r="AC153" s="320"/>
      <c r="AD153" s="320"/>
      <c r="AE153" s="320"/>
      <c r="AF153" s="320"/>
      <c r="AG153" s="320"/>
      <c r="AH153" s="320"/>
      <c r="AI153" s="320"/>
      <c r="AJ153" s="320"/>
      <c r="AK153" s="320"/>
      <c r="AL153" s="320"/>
      <c r="AM153" s="320"/>
      <c r="AN153" s="320"/>
      <c r="AO153" s="320"/>
      <c r="AP153" s="320"/>
      <c r="AQ153" s="320"/>
      <c r="AR153" s="320"/>
      <c r="AS153" s="320"/>
      <c r="AT153" s="320"/>
      <c r="AU153" s="320"/>
      <c r="AV153" s="320"/>
      <c r="AW153" s="320"/>
      <c r="AX153" s="320"/>
      <c r="AY153" s="320"/>
      <c r="AZ153" s="320"/>
      <c r="BA153" s="320"/>
      <c r="BB153" s="320"/>
      <c r="BC153" s="320"/>
      <c r="BD153" s="320"/>
      <c r="BE153" s="320"/>
      <c r="BF153" s="320"/>
      <c r="BG153" s="320"/>
      <c r="BH153" s="320"/>
      <c r="BI153" s="320"/>
      <c r="BJ153" s="320"/>
      <c r="BK153" s="320"/>
      <c r="BL153" s="320"/>
      <c r="BM153" s="320"/>
      <c r="BN153" s="320"/>
      <c r="BO153" s="320"/>
      <c r="BP153" s="320"/>
      <c r="BQ153" s="320"/>
      <c r="BR153" s="320"/>
      <c r="BS153" s="320"/>
      <c r="BT153" s="320"/>
      <c r="BU153" s="320"/>
      <c r="BV153" s="320"/>
      <c r="BW153" s="320"/>
      <c r="BX153" s="320"/>
      <c r="BY153" s="320"/>
      <c r="BZ153" s="320"/>
      <c r="CA153" s="320"/>
      <c r="CB153" s="320"/>
      <c r="CC153" s="320"/>
      <c r="CD153" s="320"/>
      <c r="CE153" s="320"/>
      <c r="CF153" s="320"/>
      <c r="CG153" s="320"/>
      <c r="CH153" s="320"/>
      <c r="CI153" s="320"/>
      <c r="CJ153" s="320"/>
      <c r="CK153" s="320"/>
      <c r="CL153" s="320"/>
      <c r="CM153" s="320"/>
      <c r="CN153" s="320"/>
      <c r="CO153" s="320"/>
      <c r="CP153" s="320"/>
      <c r="CQ153" s="320"/>
      <c r="CR153" s="320"/>
      <c r="CS153" s="320"/>
      <c r="CT153" s="320"/>
      <c r="CU153" s="320"/>
      <c r="CV153" s="320"/>
      <c r="CW153" s="320"/>
      <c r="CX153" s="320"/>
      <c r="CY153" s="320"/>
      <c r="CZ153" s="320"/>
      <c r="DA153" s="320"/>
      <c r="DB153" s="320"/>
      <c r="DC153" s="320"/>
      <c r="DD153" s="320"/>
      <c r="DE153" s="320"/>
      <c r="DF153" s="320"/>
      <c r="DG153" s="320"/>
      <c r="DH153" s="320"/>
      <c r="DI153" s="320"/>
      <c r="DJ153" s="320"/>
      <c r="DK153" s="320"/>
      <c r="DL153" s="320"/>
      <c r="DM153" s="320"/>
      <c r="DN153" s="320"/>
      <c r="DO153" s="320"/>
      <c r="DP153" s="320"/>
      <c r="DQ153" s="320"/>
      <c r="DR153" s="320"/>
      <c r="DS153" s="320"/>
      <c r="DT153" s="320"/>
      <c r="DU153" s="320"/>
      <c r="DV153" s="320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</row>
    <row r="154">
      <c r="A154" s="170"/>
      <c r="B154" s="170"/>
      <c r="C154" s="170"/>
      <c r="D154" s="170"/>
      <c r="E154" s="171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0"/>
      <c r="AM154" s="320"/>
      <c r="AN154" s="320"/>
      <c r="AO154" s="320"/>
      <c r="AP154" s="320"/>
      <c r="AQ154" s="320"/>
      <c r="AR154" s="320"/>
      <c r="AS154" s="320"/>
      <c r="AT154" s="320"/>
      <c r="AU154" s="320"/>
      <c r="AV154" s="320"/>
      <c r="AW154" s="320"/>
      <c r="AX154" s="320"/>
      <c r="AY154" s="320"/>
      <c r="AZ154" s="320"/>
      <c r="BA154" s="320"/>
      <c r="BB154" s="320"/>
      <c r="BC154" s="320"/>
      <c r="BD154" s="320"/>
      <c r="BE154" s="320"/>
      <c r="BF154" s="320"/>
      <c r="BG154" s="320"/>
      <c r="BH154" s="320"/>
      <c r="BI154" s="320"/>
      <c r="BJ154" s="320"/>
      <c r="BK154" s="320"/>
      <c r="BL154" s="320"/>
      <c r="BM154" s="320"/>
      <c r="BN154" s="320"/>
      <c r="BO154" s="320"/>
      <c r="BP154" s="320"/>
      <c r="BQ154" s="320"/>
      <c r="BR154" s="320"/>
      <c r="BS154" s="320"/>
      <c r="BT154" s="320"/>
      <c r="BU154" s="320"/>
      <c r="BV154" s="320"/>
      <c r="BW154" s="320"/>
      <c r="BX154" s="320"/>
      <c r="BY154" s="320"/>
      <c r="BZ154" s="320"/>
      <c r="CA154" s="320"/>
      <c r="CB154" s="320"/>
      <c r="CC154" s="320"/>
      <c r="CD154" s="320"/>
      <c r="CE154" s="320"/>
      <c r="CF154" s="320"/>
      <c r="CG154" s="320"/>
      <c r="CH154" s="320"/>
      <c r="CI154" s="320"/>
      <c r="CJ154" s="320"/>
      <c r="CK154" s="320"/>
      <c r="CL154" s="320"/>
      <c r="CM154" s="320"/>
      <c r="CN154" s="320"/>
      <c r="CO154" s="320"/>
      <c r="CP154" s="320"/>
      <c r="CQ154" s="320"/>
      <c r="CR154" s="320"/>
      <c r="CS154" s="320"/>
      <c r="CT154" s="320"/>
      <c r="CU154" s="320"/>
      <c r="CV154" s="320"/>
      <c r="CW154" s="320"/>
      <c r="CX154" s="320"/>
      <c r="CY154" s="320"/>
      <c r="CZ154" s="320"/>
      <c r="DA154" s="320"/>
      <c r="DB154" s="320"/>
      <c r="DC154" s="320"/>
      <c r="DD154" s="320"/>
      <c r="DE154" s="320"/>
      <c r="DF154" s="320"/>
      <c r="DG154" s="320"/>
      <c r="DH154" s="320"/>
      <c r="DI154" s="320"/>
      <c r="DJ154" s="320"/>
      <c r="DK154" s="320"/>
      <c r="DL154" s="320"/>
      <c r="DM154" s="320"/>
      <c r="DN154" s="320"/>
      <c r="DO154" s="320"/>
      <c r="DP154" s="320"/>
      <c r="DQ154" s="320"/>
      <c r="DR154" s="320"/>
      <c r="DS154" s="320"/>
      <c r="DT154" s="320"/>
      <c r="DU154" s="320"/>
      <c r="DV154" s="320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</row>
    <row r="155">
      <c r="A155" s="170"/>
      <c r="B155" s="170"/>
      <c r="C155" s="170"/>
      <c r="D155" s="170"/>
      <c r="E155" s="171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0"/>
      <c r="Z155" s="320"/>
      <c r="AA155" s="320"/>
      <c r="AB155" s="320"/>
      <c r="AC155" s="320"/>
      <c r="AD155" s="320"/>
      <c r="AE155" s="320"/>
      <c r="AF155" s="320"/>
      <c r="AG155" s="320"/>
      <c r="AH155" s="320"/>
      <c r="AI155" s="320"/>
      <c r="AJ155" s="320"/>
      <c r="AK155" s="320"/>
      <c r="AL155" s="320"/>
      <c r="AM155" s="320"/>
      <c r="AN155" s="320"/>
      <c r="AO155" s="320"/>
      <c r="AP155" s="320"/>
      <c r="AQ155" s="320"/>
      <c r="AR155" s="320"/>
      <c r="AS155" s="320"/>
      <c r="AT155" s="320"/>
      <c r="AU155" s="320"/>
      <c r="AV155" s="320"/>
      <c r="AW155" s="320"/>
      <c r="AX155" s="320"/>
      <c r="AY155" s="320"/>
      <c r="AZ155" s="320"/>
      <c r="BA155" s="320"/>
      <c r="BB155" s="320"/>
      <c r="BC155" s="320"/>
      <c r="BD155" s="320"/>
      <c r="BE155" s="320"/>
      <c r="BF155" s="320"/>
      <c r="BG155" s="320"/>
      <c r="BH155" s="320"/>
      <c r="BI155" s="320"/>
      <c r="BJ155" s="320"/>
      <c r="BK155" s="320"/>
      <c r="BL155" s="320"/>
      <c r="BM155" s="320"/>
      <c r="BN155" s="320"/>
      <c r="BO155" s="320"/>
      <c r="BP155" s="320"/>
      <c r="BQ155" s="320"/>
      <c r="BR155" s="320"/>
      <c r="BS155" s="320"/>
      <c r="BT155" s="320"/>
      <c r="BU155" s="320"/>
      <c r="BV155" s="320"/>
      <c r="BW155" s="320"/>
      <c r="BX155" s="320"/>
      <c r="BY155" s="320"/>
      <c r="BZ155" s="320"/>
      <c r="CA155" s="320"/>
      <c r="CB155" s="320"/>
      <c r="CC155" s="320"/>
      <c r="CD155" s="320"/>
      <c r="CE155" s="320"/>
      <c r="CF155" s="320"/>
      <c r="CG155" s="320"/>
      <c r="CH155" s="320"/>
      <c r="CI155" s="320"/>
      <c r="CJ155" s="320"/>
      <c r="CK155" s="320"/>
      <c r="CL155" s="320"/>
      <c r="CM155" s="320"/>
      <c r="CN155" s="320"/>
      <c r="CO155" s="320"/>
      <c r="CP155" s="320"/>
      <c r="CQ155" s="320"/>
      <c r="CR155" s="320"/>
      <c r="CS155" s="320"/>
      <c r="CT155" s="320"/>
      <c r="CU155" s="320"/>
      <c r="CV155" s="320"/>
      <c r="CW155" s="320"/>
      <c r="CX155" s="320"/>
      <c r="CY155" s="320"/>
      <c r="CZ155" s="320"/>
      <c r="DA155" s="320"/>
      <c r="DB155" s="320"/>
      <c r="DC155" s="320"/>
      <c r="DD155" s="320"/>
      <c r="DE155" s="320"/>
      <c r="DF155" s="320"/>
      <c r="DG155" s="320"/>
      <c r="DH155" s="320"/>
      <c r="DI155" s="320"/>
      <c r="DJ155" s="320"/>
      <c r="DK155" s="320"/>
      <c r="DL155" s="320"/>
      <c r="DM155" s="320"/>
      <c r="DN155" s="320"/>
      <c r="DO155" s="320"/>
      <c r="DP155" s="320"/>
      <c r="DQ155" s="320"/>
      <c r="DR155" s="320"/>
      <c r="DS155" s="320"/>
      <c r="DT155" s="320"/>
      <c r="DU155" s="320"/>
      <c r="DV155" s="320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</row>
    <row r="156">
      <c r="A156" s="170"/>
      <c r="B156" s="170"/>
      <c r="C156" s="170"/>
      <c r="D156" s="170"/>
      <c r="E156" s="171"/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0"/>
      <c r="Z156" s="320"/>
      <c r="AA156" s="320"/>
      <c r="AB156" s="320"/>
      <c r="AC156" s="320"/>
      <c r="AD156" s="320"/>
      <c r="AE156" s="320"/>
      <c r="AF156" s="320"/>
      <c r="AG156" s="320"/>
      <c r="AH156" s="320"/>
      <c r="AI156" s="320"/>
      <c r="AJ156" s="320"/>
      <c r="AK156" s="320"/>
      <c r="AL156" s="320"/>
      <c r="AM156" s="320"/>
      <c r="AN156" s="320"/>
      <c r="AO156" s="320"/>
      <c r="AP156" s="320"/>
      <c r="AQ156" s="320"/>
      <c r="AR156" s="320"/>
      <c r="AS156" s="320"/>
      <c r="AT156" s="320"/>
      <c r="AU156" s="320"/>
      <c r="AV156" s="320"/>
      <c r="AW156" s="320"/>
      <c r="AX156" s="320"/>
      <c r="AY156" s="320"/>
      <c r="AZ156" s="320"/>
      <c r="BA156" s="320"/>
      <c r="BB156" s="320"/>
      <c r="BC156" s="320"/>
      <c r="BD156" s="320"/>
      <c r="BE156" s="320"/>
      <c r="BF156" s="320"/>
      <c r="BG156" s="320"/>
      <c r="BH156" s="320"/>
      <c r="BI156" s="320"/>
      <c r="BJ156" s="320"/>
      <c r="BK156" s="320"/>
      <c r="BL156" s="320"/>
      <c r="BM156" s="320"/>
      <c r="BN156" s="320"/>
      <c r="BO156" s="320"/>
      <c r="BP156" s="320"/>
      <c r="BQ156" s="320"/>
      <c r="BR156" s="320"/>
      <c r="BS156" s="320"/>
      <c r="BT156" s="320"/>
      <c r="BU156" s="320"/>
      <c r="BV156" s="320"/>
      <c r="BW156" s="320"/>
      <c r="BX156" s="320"/>
      <c r="BY156" s="320"/>
      <c r="BZ156" s="320"/>
      <c r="CA156" s="320"/>
      <c r="CB156" s="320"/>
      <c r="CC156" s="320"/>
      <c r="CD156" s="320"/>
      <c r="CE156" s="320"/>
      <c r="CF156" s="320"/>
      <c r="CG156" s="320"/>
      <c r="CH156" s="320"/>
      <c r="CI156" s="320"/>
      <c r="CJ156" s="320"/>
      <c r="CK156" s="320"/>
      <c r="CL156" s="320"/>
      <c r="CM156" s="320"/>
      <c r="CN156" s="320"/>
      <c r="CO156" s="320"/>
      <c r="CP156" s="320"/>
      <c r="CQ156" s="320"/>
      <c r="CR156" s="320"/>
      <c r="CS156" s="320"/>
      <c r="CT156" s="320"/>
      <c r="CU156" s="320"/>
      <c r="CV156" s="320"/>
      <c r="CW156" s="320"/>
      <c r="CX156" s="320"/>
      <c r="CY156" s="320"/>
      <c r="CZ156" s="320"/>
      <c r="DA156" s="320"/>
      <c r="DB156" s="320"/>
      <c r="DC156" s="320"/>
      <c r="DD156" s="320"/>
      <c r="DE156" s="320"/>
      <c r="DF156" s="320"/>
      <c r="DG156" s="320"/>
      <c r="DH156" s="320"/>
      <c r="DI156" s="320"/>
      <c r="DJ156" s="320"/>
      <c r="DK156" s="320"/>
      <c r="DL156" s="320"/>
      <c r="DM156" s="320"/>
      <c r="DN156" s="320"/>
      <c r="DO156" s="320"/>
      <c r="DP156" s="320"/>
      <c r="DQ156" s="320"/>
      <c r="DR156" s="320"/>
      <c r="DS156" s="320"/>
      <c r="DT156" s="320"/>
      <c r="DU156" s="320"/>
      <c r="DV156" s="320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</row>
    <row r="157">
      <c r="A157" s="170"/>
      <c r="B157" s="170"/>
      <c r="C157" s="170"/>
      <c r="D157" s="170"/>
      <c r="E157" s="171"/>
      <c r="F157" s="320"/>
      <c r="G157" s="320"/>
      <c r="H157" s="320"/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0"/>
      <c r="AB157" s="320"/>
      <c r="AC157" s="320"/>
      <c r="AD157" s="320"/>
      <c r="AE157" s="320"/>
      <c r="AF157" s="320"/>
      <c r="AG157" s="320"/>
      <c r="AH157" s="320"/>
      <c r="AI157" s="320"/>
      <c r="AJ157" s="320"/>
      <c r="AK157" s="320"/>
      <c r="AL157" s="320"/>
      <c r="AM157" s="320"/>
      <c r="AN157" s="320"/>
      <c r="AO157" s="320"/>
      <c r="AP157" s="320"/>
      <c r="AQ157" s="320"/>
      <c r="AR157" s="320"/>
      <c r="AS157" s="320"/>
      <c r="AT157" s="320"/>
      <c r="AU157" s="320"/>
      <c r="AV157" s="320"/>
      <c r="AW157" s="320"/>
      <c r="AX157" s="320"/>
      <c r="AY157" s="320"/>
      <c r="AZ157" s="320"/>
      <c r="BA157" s="320"/>
      <c r="BB157" s="320"/>
      <c r="BC157" s="320"/>
      <c r="BD157" s="320"/>
      <c r="BE157" s="320"/>
      <c r="BF157" s="320"/>
      <c r="BG157" s="320"/>
      <c r="BH157" s="320"/>
      <c r="BI157" s="320"/>
      <c r="BJ157" s="320"/>
      <c r="BK157" s="320"/>
      <c r="BL157" s="320"/>
      <c r="BM157" s="320"/>
      <c r="BN157" s="320"/>
      <c r="BO157" s="320"/>
      <c r="BP157" s="320"/>
      <c r="BQ157" s="320"/>
      <c r="BR157" s="320"/>
      <c r="BS157" s="320"/>
      <c r="BT157" s="320"/>
      <c r="BU157" s="320"/>
      <c r="BV157" s="320"/>
      <c r="BW157" s="320"/>
      <c r="BX157" s="320"/>
      <c r="BY157" s="320"/>
      <c r="BZ157" s="320"/>
      <c r="CA157" s="320"/>
      <c r="CB157" s="320"/>
      <c r="CC157" s="320"/>
      <c r="CD157" s="320"/>
      <c r="CE157" s="320"/>
      <c r="CF157" s="320"/>
      <c r="CG157" s="320"/>
      <c r="CH157" s="320"/>
      <c r="CI157" s="320"/>
      <c r="CJ157" s="320"/>
      <c r="CK157" s="320"/>
      <c r="CL157" s="320"/>
      <c r="CM157" s="320"/>
      <c r="CN157" s="320"/>
      <c r="CO157" s="320"/>
      <c r="CP157" s="320"/>
      <c r="CQ157" s="320"/>
      <c r="CR157" s="320"/>
      <c r="CS157" s="320"/>
      <c r="CT157" s="320"/>
      <c r="CU157" s="320"/>
      <c r="CV157" s="320"/>
      <c r="CW157" s="320"/>
      <c r="CX157" s="320"/>
      <c r="CY157" s="320"/>
      <c r="CZ157" s="320"/>
      <c r="DA157" s="320"/>
      <c r="DB157" s="320"/>
      <c r="DC157" s="320"/>
      <c r="DD157" s="320"/>
      <c r="DE157" s="320"/>
      <c r="DF157" s="320"/>
      <c r="DG157" s="320"/>
      <c r="DH157" s="320"/>
      <c r="DI157" s="320"/>
      <c r="DJ157" s="320"/>
      <c r="DK157" s="320"/>
      <c r="DL157" s="320"/>
      <c r="DM157" s="320"/>
      <c r="DN157" s="320"/>
      <c r="DO157" s="320"/>
      <c r="DP157" s="320"/>
      <c r="DQ157" s="320"/>
      <c r="DR157" s="320"/>
      <c r="DS157" s="320"/>
      <c r="DT157" s="320"/>
      <c r="DU157" s="320"/>
      <c r="DV157" s="320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</row>
    <row r="158">
      <c r="A158" s="170"/>
      <c r="B158" s="170"/>
      <c r="C158" s="170"/>
      <c r="D158" s="170"/>
      <c r="E158" s="171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320"/>
      <c r="AB158" s="320"/>
      <c r="AC158" s="320"/>
      <c r="AD158" s="320"/>
      <c r="AE158" s="320"/>
      <c r="AF158" s="320"/>
      <c r="AG158" s="320"/>
      <c r="AH158" s="320"/>
      <c r="AI158" s="320"/>
      <c r="AJ158" s="320"/>
      <c r="AK158" s="320"/>
      <c r="AL158" s="320"/>
      <c r="AM158" s="320"/>
      <c r="AN158" s="320"/>
      <c r="AO158" s="320"/>
      <c r="AP158" s="320"/>
      <c r="AQ158" s="320"/>
      <c r="AR158" s="320"/>
      <c r="AS158" s="320"/>
      <c r="AT158" s="320"/>
      <c r="AU158" s="320"/>
      <c r="AV158" s="320"/>
      <c r="AW158" s="320"/>
      <c r="AX158" s="320"/>
      <c r="AY158" s="320"/>
      <c r="AZ158" s="320"/>
      <c r="BA158" s="320"/>
      <c r="BB158" s="320"/>
      <c r="BC158" s="320"/>
      <c r="BD158" s="320"/>
      <c r="BE158" s="320"/>
      <c r="BF158" s="320"/>
      <c r="BG158" s="320"/>
      <c r="BH158" s="320"/>
      <c r="BI158" s="320"/>
      <c r="BJ158" s="320"/>
      <c r="BK158" s="320"/>
      <c r="BL158" s="320"/>
      <c r="BM158" s="320"/>
      <c r="BN158" s="320"/>
      <c r="BO158" s="320"/>
      <c r="BP158" s="320"/>
      <c r="BQ158" s="320"/>
      <c r="BR158" s="320"/>
      <c r="BS158" s="320"/>
      <c r="BT158" s="320"/>
      <c r="BU158" s="320"/>
      <c r="BV158" s="320"/>
      <c r="BW158" s="320"/>
      <c r="BX158" s="320"/>
      <c r="BY158" s="320"/>
      <c r="BZ158" s="320"/>
      <c r="CA158" s="320"/>
      <c r="CB158" s="320"/>
      <c r="CC158" s="320"/>
      <c r="CD158" s="320"/>
      <c r="CE158" s="320"/>
      <c r="CF158" s="320"/>
      <c r="CG158" s="320"/>
      <c r="CH158" s="320"/>
      <c r="CI158" s="320"/>
      <c r="CJ158" s="320"/>
      <c r="CK158" s="320"/>
      <c r="CL158" s="320"/>
      <c r="CM158" s="320"/>
      <c r="CN158" s="320"/>
      <c r="CO158" s="320"/>
      <c r="CP158" s="320"/>
      <c r="CQ158" s="320"/>
      <c r="CR158" s="320"/>
      <c r="CS158" s="320"/>
      <c r="CT158" s="320"/>
      <c r="CU158" s="320"/>
      <c r="CV158" s="320"/>
      <c r="CW158" s="320"/>
      <c r="CX158" s="320"/>
      <c r="CY158" s="320"/>
      <c r="CZ158" s="320"/>
      <c r="DA158" s="320"/>
      <c r="DB158" s="320"/>
      <c r="DC158" s="320"/>
      <c r="DD158" s="320"/>
      <c r="DE158" s="320"/>
      <c r="DF158" s="320"/>
      <c r="DG158" s="320"/>
      <c r="DH158" s="320"/>
      <c r="DI158" s="320"/>
      <c r="DJ158" s="320"/>
      <c r="DK158" s="320"/>
      <c r="DL158" s="320"/>
      <c r="DM158" s="320"/>
      <c r="DN158" s="320"/>
      <c r="DO158" s="320"/>
      <c r="DP158" s="320"/>
      <c r="DQ158" s="320"/>
      <c r="DR158" s="320"/>
      <c r="DS158" s="320"/>
      <c r="DT158" s="320"/>
      <c r="DU158" s="320"/>
      <c r="DV158" s="320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</row>
    <row r="159">
      <c r="A159" s="170"/>
      <c r="B159" s="170"/>
      <c r="C159" s="170"/>
      <c r="D159" s="170"/>
      <c r="E159" s="171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  <c r="AC159" s="320"/>
      <c r="AD159" s="320"/>
      <c r="AE159" s="320"/>
      <c r="AF159" s="320"/>
      <c r="AG159" s="320"/>
      <c r="AH159" s="320"/>
      <c r="AI159" s="320"/>
      <c r="AJ159" s="320"/>
      <c r="AK159" s="320"/>
      <c r="AL159" s="320"/>
      <c r="AM159" s="320"/>
      <c r="AN159" s="320"/>
      <c r="AO159" s="320"/>
      <c r="AP159" s="320"/>
      <c r="AQ159" s="320"/>
      <c r="AR159" s="320"/>
      <c r="AS159" s="320"/>
      <c r="AT159" s="320"/>
      <c r="AU159" s="320"/>
      <c r="AV159" s="320"/>
      <c r="AW159" s="320"/>
      <c r="AX159" s="320"/>
      <c r="AY159" s="320"/>
      <c r="AZ159" s="320"/>
      <c r="BA159" s="320"/>
      <c r="BB159" s="320"/>
      <c r="BC159" s="320"/>
      <c r="BD159" s="320"/>
      <c r="BE159" s="320"/>
      <c r="BF159" s="320"/>
      <c r="BG159" s="320"/>
      <c r="BH159" s="320"/>
      <c r="BI159" s="320"/>
      <c r="BJ159" s="320"/>
      <c r="BK159" s="320"/>
      <c r="BL159" s="320"/>
      <c r="BM159" s="320"/>
      <c r="BN159" s="320"/>
      <c r="BO159" s="320"/>
      <c r="BP159" s="320"/>
      <c r="BQ159" s="320"/>
      <c r="BR159" s="320"/>
      <c r="BS159" s="320"/>
      <c r="BT159" s="320"/>
      <c r="BU159" s="320"/>
      <c r="BV159" s="320"/>
      <c r="BW159" s="320"/>
      <c r="BX159" s="320"/>
      <c r="BY159" s="320"/>
      <c r="BZ159" s="320"/>
      <c r="CA159" s="320"/>
      <c r="CB159" s="320"/>
      <c r="CC159" s="320"/>
      <c r="CD159" s="320"/>
      <c r="CE159" s="320"/>
      <c r="CF159" s="320"/>
      <c r="CG159" s="320"/>
      <c r="CH159" s="320"/>
      <c r="CI159" s="320"/>
      <c r="CJ159" s="320"/>
      <c r="CK159" s="320"/>
      <c r="CL159" s="320"/>
      <c r="CM159" s="320"/>
      <c r="CN159" s="320"/>
      <c r="CO159" s="320"/>
      <c r="CP159" s="320"/>
      <c r="CQ159" s="320"/>
      <c r="CR159" s="320"/>
      <c r="CS159" s="320"/>
      <c r="CT159" s="320"/>
      <c r="CU159" s="320"/>
      <c r="CV159" s="320"/>
      <c r="CW159" s="320"/>
      <c r="CX159" s="320"/>
      <c r="CY159" s="320"/>
      <c r="CZ159" s="320"/>
      <c r="DA159" s="320"/>
      <c r="DB159" s="320"/>
      <c r="DC159" s="320"/>
      <c r="DD159" s="320"/>
      <c r="DE159" s="320"/>
      <c r="DF159" s="320"/>
      <c r="DG159" s="320"/>
      <c r="DH159" s="320"/>
      <c r="DI159" s="320"/>
      <c r="DJ159" s="320"/>
      <c r="DK159" s="320"/>
      <c r="DL159" s="320"/>
      <c r="DM159" s="320"/>
      <c r="DN159" s="320"/>
      <c r="DO159" s="320"/>
      <c r="DP159" s="320"/>
      <c r="DQ159" s="320"/>
      <c r="DR159" s="320"/>
      <c r="DS159" s="320"/>
      <c r="DT159" s="320"/>
      <c r="DU159" s="320"/>
      <c r="DV159" s="320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</row>
    <row r="160">
      <c r="A160" s="170"/>
      <c r="B160" s="170"/>
      <c r="C160" s="170"/>
      <c r="D160" s="170"/>
      <c r="E160" s="171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  <c r="AC160" s="320"/>
      <c r="AD160" s="320"/>
      <c r="AE160" s="320"/>
      <c r="AF160" s="320"/>
      <c r="AG160" s="320"/>
      <c r="AH160" s="320"/>
      <c r="AI160" s="320"/>
      <c r="AJ160" s="320"/>
      <c r="AK160" s="320"/>
      <c r="AL160" s="320"/>
      <c r="AM160" s="320"/>
      <c r="AN160" s="320"/>
      <c r="AO160" s="320"/>
      <c r="AP160" s="320"/>
      <c r="AQ160" s="320"/>
      <c r="AR160" s="320"/>
      <c r="AS160" s="320"/>
      <c r="AT160" s="320"/>
      <c r="AU160" s="320"/>
      <c r="AV160" s="320"/>
      <c r="AW160" s="320"/>
      <c r="AX160" s="320"/>
      <c r="AY160" s="320"/>
      <c r="AZ160" s="320"/>
      <c r="BA160" s="320"/>
      <c r="BB160" s="320"/>
      <c r="BC160" s="320"/>
      <c r="BD160" s="320"/>
      <c r="BE160" s="320"/>
      <c r="BF160" s="320"/>
      <c r="BG160" s="320"/>
      <c r="BH160" s="320"/>
      <c r="BI160" s="320"/>
      <c r="BJ160" s="320"/>
      <c r="BK160" s="320"/>
      <c r="BL160" s="320"/>
      <c r="BM160" s="320"/>
      <c r="BN160" s="320"/>
      <c r="BO160" s="320"/>
      <c r="BP160" s="320"/>
      <c r="BQ160" s="320"/>
      <c r="BR160" s="320"/>
      <c r="BS160" s="320"/>
      <c r="BT160" s="320"/>
      <c r="BU160" s="320"/>
      <c r="BV160" s="320"/>
      <c r="BW160" s="320"/>
      <c r="BX160" s="320"/>
      <c r="BY160" s="320"/>
      <c r="BZ160" s="320"/>
      <c r="CA160" s="320"/>
      <c r="CB160" s="320"/>
      <c r="CC160" s="320"/>
      <c r="CD160" s="320"/>
      <c r="CE160" s="320"/>
      <c r="CF160" s="320"/>
      <c r="CG160" s="320"/>
      <c r="CH160" s="320"/>
      <c r="CI160" s="320"/>
      <c r="CJ160" s="320"/>
      <c r="CK160" s="320"/>
      <c r="CL160" s="320"/>
      <c r="CM160" s="320"/>
      <c r="CN160" s="320"/>
      <c r="CO160" s="320"/>
      <c r="CP160" s="320"/>
      <c r="CQ160" s="320"/>
      <c r="CR160" s="320"/>
      <c r="CS160" s="320"/>
      <c r="CT160" s="320"/>
      <c r="CU160" s="320"/>
      <c r="CV160" s="320"/>
      <c r="CW160" s="320"/>
      <c r="CX160" s="320"/>
      <c r="CY160" s="320"/>
      <c r="CZ160" s="320"/>
      <c r="DA160" s="320"/>
      <c r="DB160" s="320"/>
      <c r="DC160" s="320"/>
      <c r="DD160" s="320"/>
      <c r="DE160" s="320"/>
      <c r="DF160" s="320"/>
      <c r="DG160" s="320"/>
      <c r="DH160" s="320"/>
      <c r="DI160" s="320"/>
      <c r="DJ160" s="320"/>
      <c r="DK160" s="320"/>
      <c r="DL160" s="320"/>
      <c r="DM160" s="320"/>
      <c r="DN160" s="320"/>
      <c r="DO160" s="320"/>
      <c r="DP160" s="320"/>
      <c r="DQ160" s="320"/>
      <c r="DR160" s="320"/>
      <c r="DS160" s="320"/>
      <c r="DT160" s="320"/>
      <c r="DU160" s="320"/>
      <c r="DV160" s="320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</row>
    <row r="161">
      <c r="A161" s="170"/>
      <c r="B161" s="170"/>
      <c r="C161" s="170"/>
      <c r="D161" s="170"/>
      <c r="E161" s="171"/>
      <c r="F161" s="320"/>
      <c r="G161" s="320"/>
      <c r="H161" s="320"/>
      <c r="I161" s="320"/>
      <c r="J161" s="320"/>
      <c r="K161" s="320"/>
      <c r="L161" s="320"/>
      <c r="M161" s="320"/>
      <c r="N161" s="320"/>
      <c r="O161" s="320"/>
      <c r="P161" s="320"/>
      <c r="Q161" s="320"/>
      <c r="R161" s="320"/>
      <c r="S161" s="320"/>
      <c r="T161" s="320"/>
      <c r="U161" s="320"/>
      <c r="V161" s="320"/>
      <c r="W161" s="320"/>
      <c r="X161" s="320"/>
      <c r="Y161" s="320"/>
      <c r="Z161" s="320"/>
      <c r="AA161" s="320"/>
      <c r="AB161" s="320"/>
      <c r="AC161" s="320"/>
      <c r="AD161" s="320"/>
      <c r="AE161" s="320"/>
      <c r="AF161" s="320"/>
      <c r="AG161" s="320"/>
      <c r="AH161" s="320"/>
      <c r="AI161" s="320"/>
      <c r="AJ161" s="320"/>
      <c r="AK161" s="320"/>
      <c r="AL161" s="320"/>
      <c r="AM161" s="320"/>
      <c r="AN161" s="320"/>
      <c r="AO161" s="320"/>
      <c r="AP161" s="320"/>
      <c r="AQ161" s="320"/>
      <c r="AR161" s="320"/>
      <c r="AS161" s="320"/>
      <c r="AT161" s="320"/>
      <c r="AU161" s="320"/>
      <c r="AV161" s="320"/>
      <c r="AW161" s="320"/>
      <c r="AX161" s="320"/>
      <c r="AY161" s="320"/>
      <c r="AZ161" s="320"/>
      <c r="BA161" s="320"/>
      <c r="BB161" s="320"/>
      <c r="BC161" s="320"/>
      <c r="BD161" s="320"/>
      <c r="BE161" s="320"/>
      <c r="BF161" s="320"/>
      <c r="BG161" s="320"/>
      <c r="BH161" s="320"/>
      <c r="BI161" s="320"/>
      <c r="BJ161" s="320"/>
      <c r="BK161" s="320"/>
      <c r="BL161" s="320"/>
      <c r="BM161" s="320"/>
      <c r="BN161" s="320"/>
      <c r="BO161" s="320"/>
      <c r="BP161" s="320"/>
      <c r="BQ161" s="320"/>
      <c r="BR161" s="320"/>
      <c r="BS161" s="320"/>
      <c r="BT161" s="320"/>
      <c r="BU161" s="320"/>
      <c r="BV161" s="320"/>
      <c r="BW161" s="320"/>
      <c r="BX161" s="320"/>
      <c r="BY161" s="320"/>
      <c r="BZ161" s="320"/>
      <c r="CA161" s="320"/>
      <c r="CB161" s="320"/>
      <c r="CC161" s="320"/>
      <c r="CD161" s="320"/>
      <c r="CE161" s="320"/>
      <c r="CF161" s="320"/>
      <c r="CG161" s="320"/>
      <c r="CH161" s="320"/>
      <c r="CI161" s="320"/>
      <c r="CJ161" s="320"/>
      <c r="CK161" s="320"/>
      <c r="CL161" s="320"/>
      <c r="CM161" s="320"/>
      <c r="CN161" s="320"/>
      <c r="CO161" s="320"/>
      <c r="CP161" s="320"/>
      <c r="CQ161" s="320"/>
      <c r="CR161" s="320"/>
      <c r="CS161" s="320"/>
      <c r="CT161" s="320"/>
      <c r="CU161" s="320"/>
      <c r="CV161" s="320"/>
      <c r="CW161" s="320"/>
      <c r="CX161" s="320"/>
      <c r="CY161" s="320"/>
      <c r="CZ161" s="320"/>
      <c r="DA161" s="320"/>
      <c r="DB161" s="320"/>
      <c r="DC161" s="320"/>
      <c r="DD161" s="320"/>
      <c r="DE161" s="320"/>
      <c r="DF161" s="320"/>
      <c r="DG161" s="320"/>
      <c r="DH161" s="320"/>
      <c r="DI161" s="320"/>
      <c r="DJ161" s="320"/>
      <c r="DK161" s="320"/>
      <c r="DL161" s="320"/>
      <c r="DM161" s="320"/>
      <c r="DN161" s="320"/>
      <c r="DO161" s="320"/>
      <c r="DP161" s="320"/>
      <c r="DQ161" s="320"/>
      <c r="DR161" s="320"/>
      <c r="DS161" s="320"/>
      <c r="DT161" s="320"/>
      <c r="DU161" s="320"/>
      <c r="DV161" s="320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</row>
    <row r="162">
      <c r="A162" s="170"/>
      <c r="B162" s="170"/>
      <c r="C162" s="170"/>
      <c r="D162" s="170"/>
      <c r="E162" s="171"/>
      <c r="F162" s="320"/>
      <c r="G162" s="320"/>
      <c r="H162" s="320"/>
      <c r="I162" s="320"/>
      <c r="J162" s="320"/>
      <c r="K162" s="320"/>
      <c r="L162" s="320"/>
      <c r="M162" s="320"/>
      <c r="N162" s="320"/>
      <c r="O162" s="320"/>
      <c r="P162" s="320"/>
      <c r="Q162" s="320"/>
      <c r="R162" s="320"/>
      <c r="S162" s="320"/>
      <c r="T162" s="320"/>
      <c r="U162" s="320"/>
      <c r="V162" s="320"/>
      <c r="W162" s="320"/>
      <c r="X162" s="320"/>
      <c r="Y162" s="320"/>
      <c r="Z162" s="320"/>
      <c r="AA162" s="320"/>
      <c r="AB162" s="320"/>
      <c r="AC162" s="320"/>
      <c r="AD162" s="320"/>
      <c r="AE162" s="320"/>
      <c r="AF162" s="320"/>
      <c r="AG162" s="320"/>
      <c r="AH162" s="320"/>
      <c r="AI162" s="320"/>
      <c r="AJ162" s="320"/>
      <c r="AK162" s="320"/>
      <c r="AL162" s="320"/>
      <c r="AM162" s="320"/>
      <c r="AN162" s="320"/>
      <c r="AO162" s="320"/>
      <c r="AP162" s="320"/>
      <c r="AQ162" s="320"/>
      <c r="AR162" s="320"/>
      <c r="AS162" s="320"/>
      <c r="AT162" s="320"/>
      <c r="AU162" s="320"/>
      <c r="AV162" s="320"/>
      <c r="AW162" s="320"/>
      <c r="AX162" s="320"/>
      <c r="AY162" s="320"/>
      <c r="AZ162" s="320"/>
      <c r="BA162" s="320"/>
      <c r="BB162" s="320"/>
      <c r="BC162" s="320"/>
      <c r="BD162" s="320"/>
      <c r="BE162" s="320"/>
      <c r="BF162" s="320"/>
      <c r="BG162" s="320"/>
      <c r="BH162" s="320"/>
      <c r="BI162" s="320"/>
      <c r="BJ162" s="320"/>
      <c r="BK162" s="320"/>
      <c r="BL162" s="320"/>
      <c r="BM162" s="320"/>
      <c r="BN162" s="320"/>
      <c r="BO162" s="320"/>
      <c r="BP162" s="320"/>
      <c r="BQ162" s="320"/>
      <c r="BR162" s="320"/>
      <c r="BS162" s="320"/>
      <c r="BT162" s="320"/>
      <c r="BU162" s="320"/>
      <c r="BV162" s="320"/>
      <c r="BW162" s="320"/>
      <c r="BX162" s="320"/>
      <c r="BY162" s="320"/>
      <c r="BZ162" s="320"/>
      <c r="CA162" s="320"/>
      <c r="CB162" s="320"/>
      <c r="CC162" s="320"/>
      <c r="CD162" s="320"/>
      <c r="CE162" s="320"/>
      <c r="CF162" s="320"/>
      <c r="CG162" s="320"/>
      <c r="CH162" s="320"/>
      <c r="CI162" s="320"/>
      <c r="CJ162" s="320"/>
      <c r="CK162" s="320"/>
      <c r="CL162" s="320"/>
      <c r="CM162" s="320"/>
      <c r="CN162" s="320"/>
      <c r="CO162" s="320"/>
      <c r="CP162" s="320"/>
      <c r="CQ162" s="320"/>
      <c r="CR162" s="320"/>
      <c r="CS162" s="320"/>
      <c r="CT162" s="320"/>
      <c r="CU162" s="320"/>
      <c r="CV162" s="320"/>
      <c r="CW162" s="320"/>
      <c r="CX162" s="320"/>
      <c r="CY162" s="320"/>
      <c r="CZ162" s="320"/>
      <c r="DA162" s="320"/>
      <c r="DB162" s="320"/>
      <c r="DC162" s="320"/>
      <c r="DD162" s="320"/>
      <c r="DE162" s="320"/>
      <c r="DF162" s="320"/>
      <c r="DG162" s="320"/>
      <c r="DH162" s="320"/>
      <c r="DI162" s="320"/>
      <c r="DJ162" s="320"/>
      <c r="DK162" s="320"/>
      <c r="DL162" s="320"/>
      <c r="DM162" s="320"/>
      <c r="DN162" s="320"/>
      <c r="DO162" s="320"/>
      <c r="DP162" s="320"/>
      <c r="DQ162" s="320"/>
      <c r="DR162" s="320"/>
      <c r="DS162" s="320"/>
      <c r="DT162" s="320"/>
      <c r="DU162" s="320"/>
      <c r="DV162" s="320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</row>
    <row r="163">
      <c r="A163" s="170"/>
      <c r="B163" s="170"/>
      <c r="C163" s="170"/>
      <c r="D163" s="170"/>
      <c r="E163" s="171"/>
      <c r="F163" s="320"/>
      <c r="G163" s="320"/>
      <c r="H163" s="320"/>
      <c r="I163" s="320"/>
      <c r="J163" s="320"/>
      <c r="K163" s="320"/>
      <c r="L163" s="320"/>
      <c r="M163" s="320"/>
      <c r="N163" s="320"/>
      <c r="O163" s="320"/>
      <c r="P163" s="320"/>
      <c r="Q163" s="320"/>
      <c r="R163" s="320"/>
      <c r="S163" s="320"/>
      <c r="T163" s="320"/>
      <c r="U163" s="320"/>
      <c r="V163" s="320"/>
      <c r="W163" s="320"/>
      <c r="X163" s="320"/>
      <c r="Y163" s="320"/>
      <c r="Z163" s="320"/>
      <c r="AA163" s="320"/>
      <c r="AB163" s="320"/>
      <c r="AC163" s="320"/>
      <c r="AD163" s="320"/>
      <c r="AE163" s="320"/>
      <c r="AF163" s="320"/>
      <c r="AG163" s="320"/>
      <c r="AH163" s="320"/>
      <c r="AI163" s="320"/>
      <c r="AJ163" s="320"/>
      <c r="AK163" s="320"/>
      <c r="AL163" s="320"/>
      <c r="AM163" s="320"/>
      <c r="AN163" s="320"/>
      <c r="AO163" s="320"/>
      <c r="AP163" s="320"/>
      <c r="AQ163" s="320"/>
      <c r="AR163" s="320"/>
      <c r="AS163" s="320"/>
      <c r="AT163" s="320"/>
      <c r="AU163" s="320"/>
      <c r="AV163" s="320"/>
      <c r="AW163" s="320"/>
      <c r="AX163" s="320"/>
      <c r="AY163" s="320"/>
      <c r="AZ163" s="320"/>
      <c r="BA163" s="320"/>
      <c r="BB163" s="320"/>
      <c r="BC163" s="320"/>
      <c r="BD163" s="320"/>
      <c r="BE163" s="320"/>
      <c r="BF163" s="320"/>
      <c r="BG163" s="320"/>
      <c r="BH163" s="320"/>
      <c r="BI163" s="320"/>
      <c r="BJ163" s="320"/>
      <c r="BK163" s="320"/>
      <c r="BL163" s="320"/>
      <c r="BM163" s="320"/>
      <c r="BN163" s="320"/>
      <c r="BO163" s="320"/>
      <c r="BP163" s="320"/>
      <c r="BQ163" s="320"/>
      <c r="BR163" s="320"/>
      <c r="BS163" s="320"/>
      <c r="BT163" s="320"/>
      <c r="BU163" s="320"/>
      <c r="BV163" s="320"/>
      <c r="BW163" s="320"/>
      <c r="BX163" s="320"/>
      <c r="BY163" s="320"/>
      <c r="BZ163" s="320"/>
      <c r="CA163" s="320"/>
      <c r="CB163" s="320"/>
      <c r="CC163" s="320"/>
      <c r="CD163" s="320"/>
      <c r="CE163" s="320"/>
      <c r="CF163" s="320"/>
      <c r="CG163" s="320"/>
      <c r="CH163" s="320"/>
      <c r="CI163" s="320"/>
      <c r="CJ163" s="320"/>
      <c r="CK163" s="320"/>
      <c r="CL163" s="320"/>
      <c r="CM163" s="320"/>
      <c r="CN163" s="320"/>
      <c r="CO163" s="320"/>
      <c r="CP163" s="320"/>
      <c r="CQ163" s="320"/>
      <c r="CR163" s="320"/>
      <c r="CS163" s="320"/>
      <c r="CT163" s="320"/>
      <c r="CU163" s="320"/>
      <c r="CV163" s="320"/>
      <c r="CW163" s="320"/>
      <c r="CX163" s="320"/>
      <c r="CY163" s="320"/>
      <c r="CZ163" s="320"/>
      <c r="DA163" s="320"/>
      <c r="DB163" s="320"/>
      <c r="DC163" s="320"/>
      <c r="DD163" s="320"/>
      <c r="DE163" s="320"/>
      <c r="DF163" s="320"/>
      <c r="DG163" s="320"/>
      <c r="DH163" s="320"/>
      <c r="DI163" s="320"/>
      <c r="DJ163" s="320"/>
      <c r="DK163" s="320"/>
      <c r="DL163" s="320"/>
      <c r="DM163" s="320"/>
      <c r="DN163" s="320"/>
      <c r="DO163" s="320"/>
      <c r="DP163" s="320"/>
      <c r="DQ163" s="320"/>
      <c r="DR163" s="320"/>
      <c r="DS163" s="320"/>
      <c r="DT163" s="320"/>
      <c r="DU163" s="320"/>
      <c r="DV163" s="320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</row>
    <row r="164">
      <c r="A164" s="170"/>
      <c r="B164" s="170"/>
      <c r="C164" s="170"/>
      <c r="D164" s="170"/>
      <c r="E164" s="171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0"/>
      <c r="AC164" s="320"/>
      <c r="AD164" s="320"/>
      <c r="AE164" s="320"/>
      <c r="AF164" s="320"/>
      <c r="AG164" s="320"/>
      <c r="AH164" s="320"/>
      <c r="AI164" s="320"/>
      <c r="AJ164" s="320"/>
      <c r="AK164" s="320"/>
      <c r="AL164" s="320"/>
      <c r="AM164" s="320"/>
      <c r="AN164" s="320"/>
      <c r="AO164" s="320"/>
      <c r="AP164" s="320"/>
      <c r="AQ164" s="320"/>
      <c r="AR164" s="320"/>
      <c r="AS164" s="320"/>
      <c r="AT164" s="320"/>
      <c r="AU164" s="320"/>
      <c r="AV164" s="320"/>
      <c r="AW164" s="320"/>
      <c r="AX164" s="320"/>
      <c r="AY164" s="320"/>
      <c r="AZ164" s="320"/>
      <c r="BA164" s="320"/>
      <c r="BB164" s="320"/>
      <c r="BC164" s="320"/>
      <c r="BD164" s="320"/>
      <c r="BE164" s="320"/>
      <c r="BF164" s="320"/>
      <c r="BG164" s="320"/>
      <c r="BH164" s="320"/>
      <c r="BI164" s="320"/>
      <c r="BJ164" s="320"/>
      <c r="BK164" s="320"/>
      <c r="BL164" s="320"/>
      <c r="BM164" s="320"/>
      <c r="BN164" s="320"/>
      <c r="BO164" s="320"/>
      <c r="BP164" s="320"/>
      <c r="BQ164" s="320"/>
      <c r="BR164" s="320"/>
      <c r="BS164" s="320"/>
      <c r="BT164" s="320"/>
      <c r="BU164" s="320"/>
      <c r="BV164" s="320"/>
      <c r="BW164" s="320"/>
      <c r="BX164" s="320"/>
      <c r="BY164" s="320"/>
      <c r="BZ164" s="320"/>
      <c r="CA164" s="320"/>
      <c r="CB164" s="320"/>
      <c r="CC164" s="320"/>
      <c r="CD164" s="320"/>
      <c r="CE164" s="320"/>
      <c r="CF164" s="320"/>
      <c r="CG164" s="320"/>
      <c r="CH164" s="320"/>
      <c r="CI164" s="320"/>
      <c r="CJ164" s="320"/>
      <c r="CK164" s="320"/>
      <c r="CL164" s="320"/>
      <c r="CM164" s="320"/>
      <c r="CN164" s="320"/>
      <c r="CO164" s="320"/>
      <c r="CP164" s="320"/>
      <c r="CQ164" s="320"/>
      <c r="CR164" s="320"/>
      <c r="CS164" s="320"/>
      <c r="CT164" s="320"/>
      <c r="CU164" s="320"/>
      <c r="CV164" s="320"/>
      <c r="CW164" s="320"/>
      <c r="CX164" s="320"/>
      <c r="CY164" s="320"/>
      <c r="CZ164" s="320"/>
      <c r="DA164" s="320"/>
      <c r="DB164" s="320"/>
      <c r="DC164" s="320"/>
      <c r="DD164" s="320"/>
      <c r="DE164" s="320"/>
      <c r="DF164" s="320"/>
      <c r="DG164" s="320"/>
      <c r="DH164" s="320"/>
      <c r="DI164" s="320"/>
      <c r="DJ164" s="320"/>
      <c r="DK164" s="320"/>
      <c r="DL164" s="320"/>
      <c r="DM164" s="320"/>
      <c r="DN164" s="320"/>
      <c r="DO164" s="320"/>
      <c r="DP164" s="320"/>
      <c r="DQ164" s="320"/>
      <c r="DR164" s="320"/>
      <c r="DS164" s="320"/>
      <c r="DT164" s="320"/>
      <c r="DU164" s="320"/>
      <c r="DV164" s="320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</row>
    <row r="165">
      <c r="A165" s="170"/>
      <c r="B165" s="170"/>
      <c r="C165" s="170"/>
      <c r="D165" s="170"/>
      <c r="E165" s="171"/>
      <c r="F165" s="320"/>
      <c r="G165" s="320"/>
      <c r="H165" s="320"/>
      <c r="I165" s="320"/>
      <c r="J165" s="320"/>
      <c r="K165" s="320"/>
      <c r="L165" s="320"/>
      <c r="M165" s="320"/>
      <c r="N165" s="320"/>
      <c r="O165" s="320"/>
      <c r="P165" s="320"/>
      <c r="Q165" s="320"/>
      <c r="R165" s="320"/>
      <c r="S165" s="320"/>
      <c r="T165" s="320"/>
      <c r="U165" s="320"/>
      <c r="V165" s="320"/>
      <c r="W165" s="320"/>
      <c r="X165" s="320"/>
      <c r="Y165" s="320"/>
      <c r="Z165" s="320"/>
      <c r="AA165" s="320"/>
      <c r="AB165" s="320"/>
      <c r="AC165" s="320"/>
      <c r="AD165" s="320"/>
      <c r="AE165" s="320"/>
      <c r="AF165" s="320"/>
      <c r="AG165" s="320"/>
      <c r="AH165" s="320"/>
      <c r="AI165" s="320"/>
      <c r="AJ165" s="320"/>
      <c r="AK165" s="320"/>
      <c r="AL165" s="320"/>
      <c r="AM165" s="320"/>
      <c r="AN165" s="320"/>
      <c r="AO165" s="320"/>
      <c r="AP165" s="320"/>
      <c r="AQ165" s="320"/>
      <c r="AR165" s="320"/>
      <c r="AS165" s="320"/>
      <c r="AT165" s="320"/>
      <c r="AU165" s="320"/>
      <c r="AV165" s="320"/>
      <c r="AW165" s="320"/>
      <c r="AX165" s="320"/>
      <c r="AY165" s="320"/>
      <c r="AZ165" s="320"/>
      <c r="BA165" s="320"/>
      <c r="BB165" s="320"/>
      <c r="BC165" s="320"/>
      <c r="BD165" s="320"/>
      <c r="BE165" s="320"/>
      <c r="BF165" s="320"/>
      <c r="BG165" s="320"/>
      <c r="BH165" s="320"/>
      <c r="BI165" s="320"/>
      <c r="BJ165" s="320"/>
      <c r="BK165" s="320"/>
      <c r="BL165" s="320"/>
      <c r="BM165" s="320"/>
      <c r="BN165" s="320"/>
      <c r="BO165" s="320"/>
      <c r="BP165" s="320"/>
      <c r="BQ165" s="320"/>
      <c r="BR165" s="320"/>
      <c r="BS165" s="320"/>
      <c r="BT165" s="320"/>
      <c r="BU165" s="320"/>
      <c r="BV165" s="320"/>
      <c r="BW165" s="320"/>
      <c r="BX165" s="320"/>
      <c r="BY165" s="320"/>
      <c r="BZ165" s="320"/>
      <c r="CA165" s="320"/>
      <c r="CB165" s="320"/>
      <c r="CC165" s="320"/>
      <c r="CD165" s="320"/>
      <c r="CE165" s="320"/>
      <c r="CF165" s="320"/>
      <c r="CG165" s="320"/>
      <c r="CH165" s="320"/>
      <c r="CI165" s="320"/>
      <c r="CJ165" s="320"/>
      <c r="CK165" s="320"/>
      <c r="CL165" s="320"/>
      <c r="CM165" s="320"/>
      <c r="CN165" s="320"/>
      <c r="CO165" s="320"/>
      <c r="CP165" s="320"/>
      <c r="CQ165" s="320"/>
      <c r="CR165" s="320"/>
      <c r="CS165" s="320"/>
      <c r="CT165" s="320"/>
      <c r="CU165" s="320"/>
      <c r="CV165" s="320"/>
      <c r="CW165" s="320"/>
      <c r="CX165" s="320"/>
      <c r="CY165" s="320"/>
      <c r="CZ165" s="320"/>
      <c r="DA165" s="320"/>
      <c r="DB165" s="320"/>
      <c r="DC165" s="320"/>
      <c r="DD165" s="320"/>
      <c r="DE165" s="320"/>
      <c r="DF165" s="320"/>
      <c r="DG165" s="320"/>
      <c r="DH165" s="320"/>
      <c r="DI165" s="320"/>
      <c r="DJ165" s="320"/>
      <c r="DK165" s="320"/>
      <c r="DL165" s="320"/>
      <c r="DM165" s="320"/>
      <c r="DN165" s="320"/>
      <c r="DO165" s="320"/>
      <c r="DP165" s="320"/>
      <c r="DQ165" s="320"/>
      <c r="DR165" s="320"/>
      <c r="DS165" s="320"/>
      <c r="DT165" s="320"/>
      <c r="DU165" s="320"/>
      <c r="DV165" s="320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</row>
    <row r="166">
      <c r="A166" s="170"/>
      <c r="B166" s="170"/>
      <c r="C166" s="170"/>
      <c r="D166" s="170"/>
      <c r="E166" s="171"/>
      <c r="F166" s="320"/>
      <c r="G166" s="320"/>
      <c r="H166" s="320"/>
      <c r="I166" s="320"/>
      <c r="J166" s="320"/>
      <c r="K166" s="320"/>
      <c r="L166" s="320"/>
      <c r="M166" s="320"/>
      <c r="N166" s="320"/>
      <c r="O166" s="320"/>
      <c r="P166" s="320"/>
      <c r="Q166" s="320"/>
      <c r="R166" s="320"/>
      <c r="S166" s="320"/>
      <c r="T166" s="320"/>
      <c r="U166" s="320"/>
      <c r="V166" s="320"/>
      <c r="W166" s="320"/>
      <c r="X166" s="320"/>
      <c r="Y166" s="320"/>
      <c r="Z166" s="320"/>
      <c r="AA166" s="320"/>
      <c r="AB166" s="320"/>
      <c r="AC166" s="320"/>
      <c r="AD166" s="320"/>
      <c r="AE166" s="320"/>
      <c r="AF166" s="320"/>
      <c r="AG166" s="320"/>
      <c r="AH166" s="320"/>
      <c r="AI166" s="320"/>
      <c r="AJ166" s="320"/>
      <c r="AK166" s="320"/>
      <c r="AL166" s="320"/>
      <c r="AM166" s="320"/>
      <c r="AN166" s="320"/>
      <c r="AO166" s="320"/>
      <c r="AP166" s="320"/>
      <c r="AQ166" s="320"/>
      <c r="AR166" s="320"/>
      <c r="AS166" s="320"/>
      <c r="AT166" s="320"/>
      <c r="AU166" s="320"/>
      <c r="AV166" s="320"/>
      <c r="AW166" s="320"/>
      <c r="AX166" s="320"/>
      <c r="AY166" s="320"/>
      <c r="AZ166" s="320"/>
      <c r="BA166" s="320"/>
      <c r="BB166" s="320"/>
      <c r="BC166" s="320"/>
      <c r="BD166" s="320"/>
      <c r="BE166" s="320"/>
      <c r="BF166" s="320"/>
      <c r="BG166" s="320"/>
      <c r="BH166" s="320"/>
      <c r="BI166" s="320"/>
      <c r="BJ166" s="320"/>
      <c r="BK166" s="320"/>
      <c r="BL166" s="320"/>
      <c r="BM166" s="320"/>
      <c r="BN166" s="320"/>
      <c r="BO166" s="320"/>
      <c r="BP166" s="320"/>
      <c r="BQ166" s="320"/>
      <c r="BR166" s="320"/>
      <c r="BS166" s="320"/>
      <c r="BT166" s="320"/>
      <c r="BU166" s="320"/>
      <c r="BV166" s="320"/>
      <c r="BW166" s="320"/>
      <c r="BX166" s="320"/>
      <c r="BY166" s="320"/>
      <c r="BZ166" s="320"/>
      <c r="CA166" s="320"/>
      <c r="CB166" s="320"/>
      <c r="CC166" s="320"/>
      <c r="CD166" s="320"/>
      <c r="CE166" s="320"/>
      <c r="CF166" s="320"/>
      <c r="CG166" s="320"/>
      <c r="CH166" s="320"/>
      <c r="CI166" s="320"/>
      <c r="CJ166" s="320"/>
      <c r="CK166" s="320"/>
      <c r="CL166" s="320"/>
      <c r="CM166" s="320"/>
      <c r="CN166" s="320"/>
      <c r="CO166" s="320"/>
      <c r="CP166" s="320"/>
      <c r="CQ166" s="320"/>
      <c r="CR166" s="320"/>
      <c r="CS166" s="320"/>
      <c r="CT166" s="320"/>
      <c r="CU166" s="320"/>
      <c r="CV166" s="320"/>
      <c r="CW166" s="320"/>
      <c r="CX166" s="320"/>
      <c r="CY166" s="320"/>
      <c r="CZ166" s="320"/>
      <c r="DA166" s="320"/>
      <c r="DB166" s="320"/>
      <c r="DC166" s="320"/>
      <c r="DD166" s="320"/>
      <c r="DE166" s="320"/>
      <c r="DF166" s="320"/>
      <c r="DG166" s="320"/>
      <c r="DH166" s="320"/>
      <c r="DI166" s="320"/>
      <c r="DJ166" s="320"/>
      <c r="DK166" s="320"/>
      <c r="DL166" s="320"/>
      <c r="DM166" s="320"/>
      <c r="DN166" s="320"/>
      <c r="DO166" s="320"/>
      <c r="DP166" s="320"/>
      <c r="DQ166" s="320"/>
      <c r="DR166" s="320"/>
      <c r="DS166" s="320"/>
      <c r="DT166" s="320"/>
      <c r="DU166" s="320"/>
      <c r="DV166" s="320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</row>
    <row r="167">
      <c r="A167" s="170"/>
      <c r="B167" s="170"/>
      <c r="C167" s="170"/>
      <c r="D167" s="170"/>
      <c r="E167" s="171"/>
      <c r="F167" s="320"/>
      <c r="G167" s="320"/>
      <c r="H167" s="320"/>
      <c r="I167" s="320"/>
      <c r="J167" s="320"/>
      <c r="K167" s="320"/>
      <c r="L167" s="320"/>
      <c r="M167" s="320"/>
      <c r="N167" s="320"/>
      <c r="O167" s="320"/>
      <c r="P167" s="320"/>
      <c r="Q167" s="320"/>
      <c r="R167" s="320"/>
      <c r="S167" s="320"/>
      <c r="T167" s="320"/>
      <c r="U167" s="320"/>
      <c r="V167" s="320"/>
      <c r="W167" s="320"/>
      <c r="X167" s="320"/>
      <c r="Y167" s="320"/>
      <c r="Z167" s="320"/>
      <c r="AA167" s="320"/>
      <c r="AB167" s="320"/>
      <c r="AC167" s="320"/>
      <c r="AD167" s="320"/>
      <c r="AE167" s="320"/>
      <c r="AF167" s="320"/>
      <c r="AG167" s="320"/>
      <c r="AH167" s="320"/>
      <c r="AI167" s="320"/>
      <c r="AJ167" s="320"/>
      <c r="AK167" s="320"/>
      <c r="AL167" s="320"/>
      <c r="AM167" s="320"/>
      <c r="AN167" s="320"/>
      <c r="AO167" s="320"/>
      <c r="AP167" s="320"/>
      <c r="AQ167" s="320"/>
      <c r="AR167" s="320"/>
      <c r="AS167" s="320"/>
      <c r="AT167" s="320"/>
      <c r="AU167" s="320"/>
      <c r="AV167" s="320"/>
      <c r="AW167" s="320"/>
      <c r="AX167" s="320"/>
      <c r="AY167" s="320"/>
      <c r="AZ167" s="320"/>
      <c r="BA167" s="320"/>
      <c r="BB167" s="320"/>
      <c r="BC167" s="320"/>
      <c r="BD167" s="320"/>
      <c r="BE167" s="320"/>
      <c r="BF167" s="320"/>
      <c r="BG167" s="320"/>
      <c r="BH167" s="320"/>
      <c r="BI167" s="320"/>
      <c r="BJ167" s="320"/>
      <c r="BK167" s="320"/>
      <c r="BL167" s="320"/>
      <c r="BM167" s="320"/>
      <c r="BN167" s="320"/>
      <c r="BO167" s="320"/>
      <c r="BP167" s="320"/>
      <c r="BQ167" s="320"/>
      <c r="BR167" s="320"/>
      <c r="BS167" s="320"/>
      <c r="BT167" s="320"/>
      <c r="BU167" s="320"/>
      <c r="BV167" s="320"/>
      <c r="BW167" s="320"/>
      <c r="BX167" s="320"/>
      <c r="BY167" s="320"/>
      <c r="BZ167" s="320"/>
      <c r="CA167" s="320"/>
      <c r="CB167" s="320"/>
      <c r="CC167" s="320"/>
      <c r="CD167" s="320"/>
      <c r="CE167" s="320"/>
      <c r="CF167" s="320"/>
      <c r="CG167" s="320"/>
      <c r="CH167" s="320"/>
      <c r="CI167" s="320"/>
      <c r="CJ167" s="320"/>
      <c r="CK167" s="320"/>
      <c r="CL167" s="320"/>
      <c r="CM167" s="320"/>
      <c r="CN167" s="320"/>
      <c r="CO167" s="320"/>
      <c r="CP167" s="320"/>
      <c r="CQ167" s="320"/>
      <c r="CR167" s="320"/>
      <c r="CS167" s="320"/>
      <c r="CT167" s="320"/>
      <c r="CU167" s="320"/>
      <c r="CV167" s="320"/>
      <c r="CW167" s="320"/>
      <c r="CX167" s="320"/>
      <c r="CY167" s="320"/>
      <c r="CZ167" s="320"/>
      <c r="DA167" s="320"/>
      <c r="DB167" s="320"/>
      <c r="DC167" s="320"/>
      <c r="DD167" s="320"/>
      <c r="DE167" s="320"/>
      <c r="DF167" s="320"/>
      <c r="DG167" s="320"/>
      <c r="DH167" s="320"/>
      <c r="DI167" s="320"/>
      <c r="DJ167" s="320"/>
      <c r="DK167" s="320"/>
      <c r="DL167" s="320"/>
      <c r="DM167" s="320"/>
      <c r="DN167" s="320"/>
      <c r="DO167" s="320"/>
      <c r="DP167" s="320"/>
      <c r="DQ167" s="320"/>
      <c r="DR167" s="320"/>
      <c r="DS167" s="320"/>
      <c r="DT167" s="320"/>
      <c r="DU167" s="320"/>
      <c r="DV167" s="320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</row>
    <row r="168">
      <c r="A168" s="170"/>
      <c r="B168" s="170"/>
      <c r="C168" s="170"/>
      <c r="D168" s="170"/>
      <c r="E168" s="171"/>
      <c r="F168" s="320"/>
      <c r="G168" s="320"/>
      <c r="H168" s="320"/>
      <c r="I168" s="320"/>
      <c r="J168" s="320"/>
      <c r="K168" s="320"/>
      <c r="L168" s="320"/>
      <c r="M168" s="320"/>
      <c r="N168" s="320"/>
      <c r="O168" s="320"/>
      <c r="P168" s="320"/>
      <c r="Q168" s="320"/>
      <c r="R168" s="320"/>
      <c r="S168" s="320"/>
      <c r="T168" s="320"/>
      <c r="U168" s="320"/>
      <c r="V168" s="320"/>
      <c r="W168" s="320"/>
      <c r="X168" s="320"/>
      <c r="Y168" s="320"/>
      <c r="Z168" s="320"/>
      <c r="AA168" s="320"/>
      <c r="AB168" s="320"/>
      <c r="AC168" s="320"/>
      <c r="AD168" s="320"/>
      <c r="AE168" s="320"/>
      <c r="AF168" s="320"/>
      <c r="AG168" s="320"/>
      <c r="AH168" s="320"/>
      <c r="AI168" s="320"/>
      <c r="AJ168" s="320"/>
      <c r="AK168" s="320"/>
      <c r="AL168" s="320"/>
      <c r="AM168" s="320"/>
      <c r="AN168" s="320"/>
      <c r="AO168" s="320"/>
      <c r="AP168" s="320"/>
      <c r="AQ168" s="320"/>
      <c r="AR168" s="320"/>
      <c r="AS168" s="320"/>
      <c r="AT168" s="320"/>
      <c r="AU168" s="320"/>
      <c r="AV168" s="320"/>
      <c r="AW168" s="320"/>
      <c r="AX168" s="320"/>
      <c r="AY168" s="320"/>
      <c r="AZ168" s="320"/>
      <c r="BA168" s="320"/>
      <c r="BB168" s="320"/>
      <c r="BC168" s="320"/>
      <c r="BD168" s="320"/>
      <c r="BE168" s="320"/>
      <c r="BF168" s="320"/>
      <c r="BG168" s="320"/>
      <c r="BH168" s="320"/>
      <c r="BI168" s="320"/>
      <c r="BJ168" s="320"/>
      <c r="BK168" s="320"/>
      <c r="BL168" s="320"/>
      <c r="BM168" s="320"/>
      <c r="BN168" s="320"/>
      <c r="BO168" s="320"/>
      <c r="BP168" s="320"/>
      <c r="BQ168" s="320"/>
      <c r="BR168" s="320"/>
      <c r="BS168" s="320"/>
      <c r="BT168" s="320"/>
      <c r="BU168" s="320"/>
      <c r="BV168" s="320"/>
      <c r="BW168" s="320"/>
      <c r="BX168" s="320"/>
      <c r="BY168" s="320"/>
      <c r="BZ168" s="320"/>
      <c r="CA168" s="320"/>
      <c r="CB168" s="320"/>
      <c r="CC168" s="320"/>
      <c r="CD168" s="320"/>
      <c r="CE168" s="320"/>
      <c r="CF168" s="320"/>
      <c r="CG168" s="320"/>
      <c r="CH168" s="320"/>
      <c r="CI168" s="320"/>
      <c r="CJ168" s="320"/>
      <c r="CK168" s="320"/>
      <c r="CL168" s="320"/>
      <c r="CM168" s="320"/>
      <c r="CN168" s="320"/>
      <c r="CO168" s="320"/>
      <c r="CP168" s="320"/>
      <c r="CQ168" s="320"/>
      <c r="CR168" s="320"/>
      <c r="CS168" s="320"/>
      <c r="CT168" s="320"/>
      <c r="CU168" s="320"/>
      <c r="CV168" s="320"/>
      <c r="CW168" s="320"/>
      <c r="CX168" s="320"/>
      <c r="CY168" s="320"/>
      <c r="CZ168" s="320"/>
      <c r="DA168" s="320"/>
      <c r="DB168" s="320"/>
      <c r="DC168" s="320"/>
      <c r="DD168" s="320"/>
      <c r="DE168" s="320"/>
      <c r="DF168" s="320"/>
      <c r="DG168" s="320"/>
      <c r="DH168" s="320"/>
      <c r="DI168" s="320"/>
      <c r="DJ168" s="320"/>
      <c r="DK168" s="320"/>
      <c r="DL168" s="320"/>
      <c r="DM168" s="320"/>
      <c r="DN168" s="320"/>
      <c r="DO168" s="320"/>
      <c r="DP168" s="320"/>
      <c r="DQ168" s="320"/>
      <c r="DR168" s="320"/>
      <c r="DS168" s="320"/>
      <c r="DT168" s="320"/>
      <c r="DU168" s="320"/>
      <c r="DV168" s="320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</row>
    <row r="169">
      <c r="A169" s="170"/>
      <c r="B169" s="170"/>
      <c r="C169" s="170"/>
      <c r="D169" s="170"/>
      <c r="E169" s="171"/>
      <c r="F169" s="320"/>
      <c r="G169" s="320"/>
      <c r="H169" s="320"/>
      <c r="I169" s="320"/>
      <c r="J169" s="320"/>
      <c r="K169" s="320"/>
      <c r="L169" s="320"/>
      <c r="M169" s="320"/>
      <c r="N169" s="320"/>
      <c r="O169" s="320"/>
      <c r="P169" s="320"/>
      <c r="Q169" s="320"/>
      <c r="R169" s="320"/>
      <c r="S169" s="320"/>
      <c r="T169" s="320"/>
      <c r="U169" s="320"/>
      <c r="V169" s="320"/>
      <c r="W169" s="320"/>
      <c r="X169" s="320"/>
      <c r="Y169" s="320"/>
      <c r="Z169" s="320"/>
      <c r="AA169" s="320"/>
      <c r="AB169" s="320"/>
      <c r="AC169" s="320"/>
      <c r="AD169" s="320"/>
      <c r="AE169" s="320"/>
      <c r="AF169" s="320"/>
      <c r="AG169" s="320"/>
      <c r="AH169" s="320"/>
      <c r="AI169" s="320"/>
      <c r="AJ169" s="320"/>
      <c r="AK169" s="320"/>
      <c r="AL169" s="320"/>
      <c r="AM169" s="320"/>
      <c r="AN169" s="320"/>
      <c r="AO169" s="320"/>
      <c r="AP169" s="320"/>
      <c r="AQ169" s="320"/>
      <c r="AR169" s="320"/>
      <c r="AS169" s="320"/>
      <c r="AT169" s="320"/>
      <c r="AU169" s="320"/>
      <c r="AV169" s="320"/>
      <c r="AW169" s="320"/>
      <c r="AX169" s="320"/>
      <c r="AY169" s="320"/>
      <c r="AZ169" s="320"/>
      <c r="BA169" s="320"/>
      <c r="BB169" s="320"/>
      <c r="BC169" s="320"/>
      <c r="BD169" s="320"/>
      <c r="BE169" s="320"/>
      <c r="BF169" s="320"/>
      <c r="BG169" s="320"/>
      <c r="BH169" s="320"/>
      <c r="BI169" s="320"/>
      <c r="BJ169" s="320"/>
      <c r="BK169" s="320"/>
      <c r="BL169" s="320"/>
      <c r="BM169" s="320"/>
      <c r="BN169" s="320"/>
      <c r="BO169" s="320"/>
      <c r="BP169" s="320"/>
      <c r="BQ169" s="320"/>
      <c r="BR169" s="320"/>
      <c r="BS169" s="320"/>
      <c r="BT169" s="320"/>
      <c r="BU169" s="320"/>
      <c r="BV169" s="320"/>
      <c r="BW169" s="320"/>
      <c r="BX169" s="320"/>
      <c r="BY169" s="320"/>
      <c r="BZ169" s="320"/>
      <c r="CA169" s="320"/>
      <c r="CB169" s="320"/>
      <c r="CC169" s="320"/>
      <c r="CD169" s="320"/>
      <c r="CE169" s="320"/>
      <c r="CF169" s="320"/>
      <c r="CG169" s="320"/>
      <c r="CH169" s="320"/>
      <c r="CI169" s="320"/>
      <c r="CJ169" s="320"/>
      <c r="CK169" s="320"/>
      <c r="CL169" s="320"/>
      <c r="CM169" s="320"/>
      <c r="CN169" s="320"/>
      <c r="CO169" s="320"/>
      <c r="CP169" s="320"/>
      <c r="CQ169" s="320"/>
      <c r="CR169" s="320"/>
      <c r="CS169" s="320"/>
      <c r="CT169" s="320"/>
      <c r="CU169" s="320"/>
      <c r="CV169" s="320"/>
      <c r="CW169" s="320"/>
      <c r="CX169" s="320"/>
      <c r="CY169" s="320"/>
      <c r="CZ169" s="320"/>
      <c r="DA169" s="320"/>
      <c r="DB169" s="320"/>
      <c r="DC169" s="320"/>
      <c r="DD169" s="320"/>
      <c r="DE169" s="320"/>
      <c r="DF169" s="320"/>
      <c r="DG169" s="320"/>
      <c r="DH169" s="320"/>
      <c r="DI169" s="320"/>
      <c r="DJ169" s="320"/>
      <c r="DK169" s="320"/>
      <c r="DL169" s="320"/>
      <c r="DM169" s="320"/>
      <c r="DN169" s="320"/>
      <c r="DO169" s="320"/>
      <c r="DP169" s="320"/>
      <c r="DQ169" s="320"/>
      <c r="DR169" s="320"/>
      <c r="DS169" s="320"/>
      <c r="DT169" s="320"/>
      <c r="DU169" s="320"/>
      <c r="DV169" s="320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</row>
    <row r="170">
      <c r="A170" s="170"/>
      <c r="B170" s="170"/>
      <c r="C170" s="170"/>
      <c r="D170" s="170"/>
      <c r="E170" s="171"/>
      <c r="F170" s="320"/>
      <c r="G170" s="320"/>
      <c r="H170" s="320"/>
      <c r="I170" s="320"/>
      <c r="J170" s="320"/>
      <c r="K170" s="320"/>
      <c r="L170" s="320"/>
      <c r="M170" s="320"/>
      <c r="N170" s="320"/>
      <c r="O170" s="320"/>
      <c r="P170" s="320"/>
      <c r="Q170" s="320"/>
      <c r="R170" s="320"/>
      <c r="S170" s="320"/>
      <c r="T170" s="320"/>
      <c r="U170" s="320"/>
      <c r="V170" s="320"/>
      <c r="W170" s="320"/>
      <c r="X170" s="320"/>
      <c r="Y170" s="320"/>
      <c r="Z170" s="320"/>
      <c r="AA170" s="320"/>
      <c r="AB170" s="320"/>
      <c r="AC170" s="320"/>
      <c r="AD170" s="320"/>
      <c r="AE170" s="320"/>
      <c r="AF170" s="320"/>
      <c r="AG170" s="320"/>
      <c r="AH170" s="320"/>
      <c r="AI170" s="320"/>
      <c r="AJ170" s="320"/>
      <c r="AK170" s="320"/>
      <c r="AL170" s="320"/>
      <c r="AM170" s="320"/>
      <c r="AN170" s="320"/>
      <c r="AO170" s="320"/>
      <c r="AP170" s="320"/>
      <c r="AQ170" s="320"/>
      <c r="AR170" s="320"/>
      <c r="AS170" s="320"/>
      <c r="AT170" s="320"/>
      <c r="AU170" s="320"/>
      <c r="AV170" s="320"/>
      <c r="AW170" s="320"/>
      <c r="AX170" s="320"/>
      <c r="AY170" s="320"/>
      <c r="AZ170" s="320"/>
      <c r="BA170" s="320"/>
      <c r="BB170" s="320"/>
      <c r="BC170" s="320"/>
      <c r="BD170" s="320"/>
      <c r="BE170" s="320"/>
      <c r="BF170" s="320"/>
      <c r="BG170" s="320"/>
      <c r="BH170" s="320"/>
      <c r="BI170" s="320"/>
      <c r="BJ170" s="320"/>
      <c r="BK170" s="320"/>
      <c r="BL170" s="320"/>
      <c r="BM170" s="320"/>
      <c r="BN170" s="320"/>
      <c r="BO170" s="320"/>
      <c r="BP170" s="320"/>
      <c r="BQ170" s="320"/>
      <c r="BR170" s="320"/>
      <c r="BS170" s="320"/>
      <c r="BT170" s="320"/>
      <c r="BU170" s="320"/>
      <c r="BV170" s="320"/>
      <c r="BW170" s="320"/>
      <c r="BX170" s="320"/>
      <c r="BY170" s="320"/>
      <c r="BZ170" s="320"/>
      <c r="CA170" s="320"/>
      <c r="CB170" s="320"/>
      <c r="CC170" s="320"/>
      <c r="CD170" s="320"/>
      <c r="CE170" s="320"/>
      <c r="CF170" s="320"/>
      <c r="CG170" s="320"/>
      <c r="CH170" s="320"/>
      <c r="CI170" s="320"/>
      <c r="CJ170" s="320"/>
      <c r="CK170" s="320"/>
      <c r="CL170" s="320"/>
      <c r="CM170" s="320"/>
      <c r="CN170" s="320"/>
      <c r="CO170" s="320"/>
      <c r="CP170" s="320"/>
      <c r="CQ170" s="320"/>
      <c r="CR170" s="320"/>
      <c r="CS170" s="320"/>
      <c r="CT170" s="320"/>
      <c r="CU170" s="320"/>
      <c r="CV170" s="320"/>
      <c r="CW170" s="320"/>
      <c r="CX170" s="320"/>
      <c r="CY170" s="320"/>
      <c r="CZ170" s="320"/>
      <c r="DA170" s="320"/>
      <c r="DB170" s="320"/>
      <c r="DC170" s="320"/>
      <c r="DD170" s="320"/>
      <c r="DE170" s="320"/>
      <c r="DF170" s="320"/>
      <c r="DG170" s="320"/>
      <c r="DH170" s="320"/>
      <c r="DI170" s="320"/>
      <c r="DJ170" s="320"/>
      <c r="DK170" s="320"/>
      <c r="DL170" s="320"/>
      <c r="DM170" s="320"/>
      <c r="DN170" s="320"/>
      <c r="DO170" s="320"/>
      <c r="DP170" s="320"/>
      <c r="DQ170" s="320"/>
      <c r="DR170" s="320"/>
      <c r="DS170" s="320"/>
      <c r="DT170" s="320"/>
      <c r="DU170" s="320"/>
      <c r="DV170" s="320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</row>
    <row r="171">
      <c r="A171" s="170"/>
      <c r="B171" s="170"/>
      <c r="C171" s="170"/>
      <c r="D171" s="170"/>
      <c r="E171" s="171"/>
      <c r="F171" s="320"/>
      <c r="G171" s="320"/>
      <c r="H171" s="320"/>
      <c r="I171" s="320"/>
      <c r="J171" s="320"/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0"/>
      <c r="X171" s="320"/>
      <c r="Y171" s="320"/>
      <c r="Z171" s="320"/>
      <c r="AA171" s="320"/>
      <c r="AB171" s="320"/>
      <c r="AC171" s="320"/>
      <c r="AD171" s="320"/>
      <c r="AE171" s="320"/>
      <c r="AF171" s="320"/>
      <c r="AG171" s="320"/>
      <c r="AH171" s="320"/>
      <c r="AI171" s="320"/>
      <c r="AJ171" s="320"/>
      <c r="AK171" s="320"/>
      <c r="AL171" s="320"/>
      <c r="AM171" s="320"/>
      <c r="AN171" s="320"/>
      <c r="AO171" s="320"/>
      <c r="AP171" s="320"/>
      <c r="AQ171" s="320"/>
      <c r="AR171" s="320"/>
      <c r="AS171" s="320"/>
      <c r="AT171" s="320"/>
      <c r="AU171" s="320"/>
      <c r="AV171" s="320"/>
      <c r="AW171" s="320"/>
      <c r="AX171" s="320"/>
      <c r="AY171" s="320"/>
      <c r="AZ171" s="320"/>
      <c r="BA171" s="320"/>
      <c r="BB171" s="320"/>
      <c r="BC171" s="320"/>
      <c r="BD171" s="320"/>
      <c r="BE171" s="320"/>
      <c r="BF171" s="320"/>
      <c r="BG171" s="320"/>
      <c r="BH171" s="320"/>
      <c r="BI171" s="320"/>
      <c r="BJ171" s="320"/>
      <c r="BK171" s="320"/>
      <c r="BL171" s="320"/>
      <c r="BM171" s="320"/>
      <c r="BN171" s="320"/>
      <c r="BO171" s="320"/>
      <c r="BP171" s="320"/>
      <c r="BQ171" s="320"/>
      <c r="BR171" s="320"/>
      <c r="BS171" s="320"/>
      <c r="BT171" s="320"/>
      <c r="BU171" s="320"/>
      <c r="BV171" s="320"/>
      <c r="BW171" s="320"/>
      <c r="BX171" s="320"/>
      <c r="BY171" s="320"/>
      <c r="BZ171" s="320"/>
      <c r="CA171" s="320"/>
      <c r="CB171" s="320"/>
      <c r="CC171" s="320"/>
      <c r="CD171" s="320"/>
      <c r="CE171" s="320"/>
      <c r="CF171" s="320"/>
      <c r="CG171" s="320"/>
      <c r="CH171" s="320"/>
      <c r="CI171" s="320"/>
      <c r="CJ171" s="320"/>
      <c r="CK171" s="320"/>
      <c r="CL171" s="320"/>
      <c r="CM171" s="320"/>
      <c r="CN171" s="320"/>
      <c r="CO171" s="320"/>
      <c r="CP171" s="320"/>
      <c r="CQ171" s="320"/>
      <c r="CR171" s="320"/>
      <c r="CS171" s="320"/>
      <c r="CT171" s="320"/>
      <c r="CU171" s="320"/>
      <c r="CV171" s="320"/>
      <c r="CW171" s="320"/>
      <c r="CX171" s="320"/>
      <c r="CY171" s="320"/>
      <c r="CZ171" s="320"/>
      <c r="DA171" s="320"/>
      <c r="DB171" s="320"/>
      <c r="DC171" s="320"/>
      <c r="DD171" s="320"/>
      <c r="DE171" s="320"/>
      <c r="DF171" s="320"/>
      <c r="DG171" s="320"/>
      <c r="DH171" s="320"/>
      <c r="DI171" s="320"/>
      <c r="DJ171" s="320"/>
      <c r="DK171" s="320"/>
      <c r="DL171" s="320"/>
      <c r="DM171" s="320"/>
      <c r="DN171" s="320"/>
      <c r="DO171" s="320"/>
      <c r="DP171" s="320"/>
      <c r="DQ171" s="320"/>
      <c r="DR171" s="320"/>
      <c r="DS171" s="320"/>
      <c r="DT171" s="320"/>
      <c r="DU171" s="320"/>
      <c r="DV171" s="320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</row>
    <row r="172">
      <c r="A172" s="170"/>
      <c r="B172" s="170"/>
      <c r="C172" s="170"/>
      <c r="D172" s="170"/>
      <c r="E172" s="171"/>
      <c r="F172" s="320"/>
      <c r="G172" s="320"/>
      <c r="H172" s="320"/>
      <c r="I172" s="320"/>
      <c r="J172" s="320"/>
      <c r="K172" s="320"/>
      <c r="L172" s="320"/>
      <c r="M172" s="320"/>
      <c r="N172" s="320"/>
      <c r="O172" s="320"/>
      <c r="P172" s="320"/>
      <c r="Q172" s="320"/>
      <c r="R172" s="320"/>
      <c r="S172" s="320"/>
      <c r="T172" s="320"/>
      <c r="U172" s="320"/>
      <c r="V172" s="320"/>
      <c r="W172" s="320"/>
      <c r="X172" s="320"/>
      <c r="Y172" s="320"/>
      <c r="Z172" s="320"/>
      <c r="AA172" s="320"/>
      <c r="AB172" s="320"/>
      <c r="AC172" s="320"/>
      <c r="AD172" s="320"/>
      <c r="AE172" s="320"/>
      <c r="AF172" s="320"/>
      <c r="AG172" s="320"/>
      <c r="AH172" s="320"/>
      <c r="AI172" s="320"/>
      <c r="AJ172" s="320"/>
      <c r="AK172" s="320"/>
      <c r="AL172" s="320"/>
      <c r="AM172" s="320"/>
      <c r="AN172" s="320"/>
      <c r="AO172" s="320"/>
      <c r="AP172" s="320"/>
      <c r="AQ172" s="320"/>
      <c r="AR172" s="320"/>
      <c r="AS172" s="320"/>
      <c r="AT172" s="320"/>
      <c r="AU172" s="320"/>
      <c r="AV172" s="320"/>
      <c r="AW172" s="320"/>
      <c r="AX172" s="320"/>
      <c r="AY172" s="320"/>
      <c r="AZ172" s="320"/>
      <c r="BA172" s="320"/>
      <c r="BB172" s="320"/>
      <c r="BC172" s="320"/>
      <c r="BD172" s="320"/>
      <c r="BE172" s="320"/>
      <c r="BF172" s="320"/>
      <c r="BG172" s="320"/>
      <c r="BH172" s="320"/>
      <c r="BI172" s="320"/>
      <c r="BJ172" s="320"/>
      <c r="BK172" s="320"/>
      <c r="BL172" s="320"/>
      <c r="BM172" s="320"/>
      <c r="BN172" s="320"/>
      <c r="BO172" s="320"/>
      <c r="BP172" s="320"/>
      <c r="BQ172" s="320"/>
      <c r="BR172" s="320"/>
      <c r="BS172" s="320"/>
      <c r="BT172" s="320"/>
      <c r="BU172" s="320"/>
      <c r="BV172" s="320"/>
      <c r="BW172" s="320"/>
      <c r="BX172" s="320"/>
      <c r="BY172" s="320"/>
      <c r="BZ172" s="320"/>
      <c r="CA172" s="320"/>
      <c r="CB172" s="320"/>
      <c r="CC172" s="320"/>
      <c r="CD172" s="320"/>
      <c r="CE172" s="320"/>
      <c r="CF172" s="320"/>
      <c r="CG172" s="320"/>
      <c r="CH172" s="320"/>
      <c r="CI172" s="320"/>
      <c r="CJ172" s="320"/>
      <c r="CK172" s="320"/>
      <c r="CL172" s="320"/>
      <c r="CM172" s="320"/>
      <c r="CN172" s="320"/>
      <c r="CO172" s="320"/>
      <c r="CP172" s="320"/>
      <c r="CQ172" s="320"/>
      <c r="CR172" s="320"/>
      <c r="CS172" s="320"/>
      <c r="CT172" s="320"/>
      <c r="CU172" s="320"/>
      <c r="CV172" s="320"/>
      <c r="CW172" s="320"/>
      <c r="CX172" s="320"/>
      <c r="CY172" s="320"/>
      <c r="CZ172" s="320"/>
      <c r="DA172" s="320"/>
      <c r="DB172" s="320"/>
      <c r="DC172" s="320"/>
      <c r="DD172" s="320"/>
      <c r="DE172" s="320"/>
      <c r="DF172" s="320"/>
      <c r="DG172" s="320"/>
      <c r="DH172" s="320"/>
      <c r="DI172" s="320"/>
      <c r="DJ172" s="320"/>
      <c r="DK172" s="320"/>
      <c r="DL172" s="320"/>
      <c r="DM172" s="320"/>
      <c r="DN172" s="320"/>
      <c r="DO172" s="320"/>
      <c r="DP172" s="320"/>
      <c r="DQ172" s="320"/>
      <c r="DR172" s="320"/>
      <c r="DS172" s="320"/>
      <c r="DT172" s="320"/>
      <c r="DU172" s="320"/>
      <c r="DV172" s="320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</row>
    <row r="173">
      <c r="A173" s="170"/>
      <c r="B173" s="170"/>
      <c r="C173" s="170"/>
      <c r="D173" s="170"/>
      <c r="E173" s="171"/>
      <c r="F173" s="320"/>
      <c r="G173" s="320"/>
      <c r="H173" s="320"/>
      <c r="I173" s="320"/>
      <c r="J173" s="320"/>
      <c r="K173" s="320"/>
      <c r="L173" s="320"/>
      <c r="M173" s="320"/>
      <c r="N173" s="320"/>
      <c r="O173" s="320"/>
      <c r="P173" s="320"/>
      <c r="Q173" s="320"/>
      <c r="R173" s="320"/>
      <c r="S173" s="320"/>
      <c r="T173" s="320"/>
      <c r="U173" s="320"/>
      <c r="V173" s="320"/>
      <c r="W173" s="320"/>
      <c r="X173" s="320"/>
      <c r="Y173" s="320"/>
      <c r="Z173" s="320"/>
      <c r="AA173" s="320"/>
      <c r="AB173" s="320"/>
      <c r="AC173" s="320"/>
      <c r="AD173" s="320"/>
      <c r="AE173" s="320"/>
      <c r="AF173" s="320"/>
      <c r="AG173" s="320"/>
      <c r="AH173" s="320"/>
      <c r="AI173" s="320"/>
      <c r="AJ173" s="320"/>
      <c r="AK173" s="320"/>
      <c r="AL173" s="320"/>
      <c r="AM173" s="320"/>
      <c r="AN173" s="320"/>
      <c r="AO173" s="320"/>
      <c r="AP173" s="320"/>
      <c r="AQ173" s="320"/>
      <c r="AR173" s="320"/>
      <c r="AS173" s="320"/>
      <c r="AT173" s="320"/>
      <c r="AU173" s="320"/>
      <c r="AV173" s="320"/>
      <c r="AW173" s="320"/>
      <c r="AX173" s="320"/>
      <c r="AY173" s="320"/>
      <c r="AZ173" s="320"/>
      <c r="BA173" s="320"/>
      <c r="BB173" s="320"/>
      <c r="BC173" s="320"/>
      <c r="BD173" s="320"/>
      <c r="BE173" s="320"/>
      <c r="BF173" s="320"/>
      <c r="BG173" s="320"/>
      <c r="BH173" s="320"/>
      <c r="BI173" s="320"/>
      <c r="BJ173" s="320"/>
      <c r="BK173" s="320"/>
      <c r="BL173" s="320"/>
      <c r="BM173" s="320"/>
      <c r="BN173" s="320"/>
      <c r="BO173" s="320"/>
      <c r="BP173" s="320"/>
      <c r="BQ173" s="320"/>
      <c r="BR173" s="320"/>
      <c r="BS173" s="320"/>
      <c r="BT173" s="320"/>
      <c r="BU173" s="320"/>
      <c r="BV173" s="320"/>
      <c r="BW173" s="320"/>
      <c r="BX173" s="320"/>
      <c r="BY173" s="320"/>
      <c r="BZ173" s="320"/>
      <c r="CA173" s="320"/>
      <c r="CB173" s="320"/>
      <c r="CC173" s="320"/>
      <c r="CD173" s="320"/>
      <c r="CE173" s="320"/>
      <c r="CF173" s="320"/>
      <c r="CG173" s="320"/>
      <c r="CH173" s="320"/>
      <c r="CI173" s="320"/>
      <c r="CJ173" s="320"/>
      <c r="CK173" s="320"/>
      <c r="CL173" s="320"/>
      <c r="CM173" s="320"/>
      <c r="CN173" s="320"/>
      <c r="CO173" s="320"/>
      <c r="CP173" s="320"/>
      <c r="CQ173" s="320"/>
      <c r="CR173" s="320"/>
      <c r="CS173" s="320"/>
      <c r="CT173" s="320"/>
      <c r="CU173" s="320"/>
      <c r="CV173" s="320"/>
      <c r="CW173" s="320"/>
      <c r="CX173" s="320"/>
      <c r="CY173" s="320"/>
      <c r="CZ173" s="320"/>
      <c r="DA173" s="320"/>
      <c r="DB173" s="320"/>
      <c r="DC173" s="320"/>
      <c r="DD173" s="320"/>
      <c r="DE173" s="320"/>
      <c r="DF173" s="320"/>
      <c r="DG173" s="320"/>
      <c r="DH173" s="320"/>
      <c r="DI173" s="320"/>
      <c r="DJ173" s="320"/>
      <c r="DK173" s="320"/>
      <c r="DL173" s="320"/>
      <c r="DM173" s="320"/>
      <c r="DN173" s="320"/>
      <c r="DO173" s="320"/>
      <c r="DP173" s="320"/>
      <c r="DQ173" s="320"/>
      <c r="DR173" s="320"/>
      <c r="DS173" s="320"/>
      <c r="DT173" s="320"/>
      <c r="DU173" s="320"/>
      <c r="DV173" s="320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</row>
    <row r="174">
      <c r="A174" s="170"/>
      <c r="B174" s="170"/>
      <c r="C174" s="170"/>
      <c r="D174" s="170"/>
      <c r="E174" s="171"/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  <c r="Q174" s="320"/>
      <c r="R174" s="320"/>
      <c r="S174" s="320"/>
      <c r="T174" s="320"/>
      <c r="U174" s="320"/>
      <c r="V174" s="320"/>
      <c r="W174" s="320"/>
      <c r="X174" s="320"/>
      <c r="Y174" s="320"/>
      <c r="Z174" s="320"/>
      <c r="AA174" s="320"/>
      <c r="AB174" s="320"/>
      <c r="AC174" s="320"/>
      <c r="AD174" s="320"/>
      <c r="AE174" s="320"/>
      <c r="AF174" s="320"/>
      <c r="AG174" s="320"/>
      <c r="AH174" s="320"/>
      <c r="AI174" s="320"/>
      <c r="AJ174" s="320"/>
      <c r="AK174" s="320"/>
      <c r="AL174" s="320"/>
      <c r="AM174" s="320"/>
      <c r="AN174" s="320"/>
      <c r="AO174" s="320"/>
      <c r="AP174" s="320"/>
      <c r="AQ174" s="320"/>
      <c r="AR174" s="320"/>
      <c r="AS174" s="320"/>
      <c r="AT174" s="320"/>
      <c r="AU174" s="320"/>
      <c r="AV174" s="320"/>
      <c r="AW174" s="320"/>
      <c r="AX174" s="320"/>
      <c r="AY174" s="320"/>
      <c r="AZ174" s="320"/>
      <c r="BA174" s="320"/>
      <c r="BB174" s="320"/>
      <c r="BC174" s="320"/>
      <c r="BD174" s="320"/>
      <c r="BE174" s="320"/>
      <c r="BF174" s="320"/>
      <c r="BG174" s="320"/>
      <c r="BH174" s="320"/>
      <c r="BI174" s="320"/>
      <c r="BJ174" s="320"/>
      <c r="BK174" s="320"/>
      <c r="BL174" s="320"/>
      <c r="BM174" s="320"/>
      <c r="BN174" s="320"/>
      <c r="BO174" s="320"/>
      <c r="BP174" s="320"/>
      <c r="BQ174" s="320"/>
      <c r="BR174" s="320"/>
      <c r="BS174" s="320"/>
      <c r="BT174" s="320"/>
      <c r="BU174" s="320"/>
      <c r="BV174" s="320"/>
      <c r="BW174" s="320"/>
      <c r="BX174" s="320"/>
      <c r="BY174" s="320"/>
      <c r="BZ174" s="320"/>
      <c r="CA174" s="320"/>
      <c r="CB174" s="320"/>
      <c r="CC174" s="320"/>
      <c r="CD174" s="320"/>
      <c r="CE174" s="320"/>
      <c r="CF174" s="320"/>
      <c r="CG174" s="320"/>
      <c r="CH174" s="320"/>
      <c r="CI174" s="320"/>
      <c r="CJ174" s="320"/>
      <c r="CK174" s="320"/>
      <c r="CL174" s="320"/>
      <c r="CM174" s="320"/>
      <c r="CN174" s="320"/>
      <c r="CO174" s="320"/>
      <c r="CP174" s="320"/>
      <c r="CQ174" s="320"/>
      <c r="CR174" s="320"/>
      <c r="CS174" s="320"/>
      <c r="CT174" s="320"/>
      <c r="CU174" s="320"/>
      <c r="CV174" s="320"/>
      <c r="CW174" s="320"/>
      <c r="CX174" s="320"/>
      <c r="CY174" s="320"/>
      <c r="CZ174" s="320"/>
      <c r="DA174" s="320"/>
      <c r="DB174" s="320"/>
      <c r="DC174" s="320"/>
      <c r="DD174" s="320"/>
      <c r="DE174" s="320"/>
      <c r="DF174" s="320"/>
      <c r="DG174" s="320"/>
      <c r="DH174" s="320"/>
      <c r="DI174" s="320"/>
      <c r="DJ174" s="320"/>
      <c r="DK174" s="320"/>
      <c r="DL174" s="320"/>
      <c r="DM174" s="320"/>
      <c r="DN174" s="320"/>
      <c r="DO174" s="320"/>
      <c r="DP174" s="320"/>
      <c r="DQ174" s="320"/>
      <c r="DR174" s="320"/>
      <c r="DS174" s="320"/>
      <c r="DT174" s="320"/>
      <c r="DU174" s="320"/>
      <c r="DV174" s="320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</row>
    <row r="175">
      <c r="A175" s="170"/>
      <c r="B175" s="170"/>
      <c r="C175" s="170"/>
      <c r="D175" s="170"/>
      <c r="E175" s="171"/>
      <c r="F175" s="320"/>
      <c r="G175" s="320"/>
      <c r="H175" s="320"/>
      <c r="I175" s="320"/>
      <c r="J175" s="320"/>
      <c r="K175" s="320"/>
      <c r="L175" s="320"/>
      <c r="M175" s="320"/>
      <c r="N175" s="320"/>
      <c r="O175" s="320"/>
      <c r="P175" s="320"/>
      <c r="Q175" s="320"/>
      <c r="R175" s="320"/>
      <c r="S175" s="320"/>
      <c r="T175" s="320"/>
      <c r="U175" s="320"/>
      <c r="V175" s="320"/>
      <c r="W175" s="320"/>
      <c r="X175" s="320"/>
      <c r="Y175" s="320"/>
      <c r="Z175" s="320"/>
      <c r="AA175" s="320"/>
      <c r="AB175" s="320"/>
      <c r="AC175" s="320"/>
      <c r="AD175" s="320"/>
      <c r="AE175" s="320"/>
      <c r="AF175" s="320"/>
      <c r="AG175" s="320"/>
      <c r="AH175" s="320"/>
      <c r="AI175" s="320"/>
      <c r="AJ175" s="320"/>
      <c r="AK175" s="320"/>
      <c r="AL175" s="320"/>
      <c r="AM175" s="320"/>
      <c r="AN175" s="320"/>
      <c r="AO175" s="320"/>
      <c r="AP175" s="320"/>
      <c r="AQ175" s="320"/>
      <c r="AR175" s="320"/>
      <c r="AS175" s="320"/>
      <c r="AT175" s="320"/>
      <c r="AU175" s="320"/>
      <c r="AV175" s="320"/>
      <c r="AW175" s="320"/>
      <c r="AX175" s="320"/>
      <c r="AY175" s="320"/>
      <c r="AZ175" s="320"/>
      <c r="BA175" s="320"/>
      <c r="BB175" s="320"/>
      <c r="BC175" s="320"/>
      <c r="BD175" s="320"/>
      <c r="BE175" s="320"/>
      <c r="BF175" s="320"/>
      <c r="BG175" s="320"/>
      <c r="BH175" s="320"/>
      <c r="BI175" s="320"/>
      <c r="BJ175" s="320"/>
      <c r="BK175" s="320"/>
      <c r="BL175" s="320"/>
      <c r="BM175" s="320"/>
      <c r="BN175" s="320"/>
      <c r="BO175" s="320"/>
      <c r="BP175" s="320"/>
      <c r="BQ175" s="320"/>
      <c r="BR175" s="320"/>
      <c r="BS175" s="320"/>
      <c r="BT175" s="320"/>
      <c r="BU175" s="320"/>
      <c r="BV175" s="320"/>
      <c r="BW175" s="320"/>
      <c r="BX175" s="320"/>
      <c r="BY175" s="320"/>
      <c r="BZ175" s="320"/>
      <c r="CA175" s="320"/>
      <c r="CB175" s="320"/>
      <c r="CC175" s="320"/>
      <c r="CD175" s="320"/>
      <c r="CE175" s="320"/>
      <c r="CF175" s="320"/>
      <c r="CG175" s="320"/>
      <c r="CH175" s="320"/>
      <c r="CI175" s="320"/>
      <c r="CJ175" s="320"/>
      <c r="CK175" s="320"/>
      <c r="CL175" s="320"/>
      <c r="CM175" s="320"/>
      <c r="CN175" s="320"/>
      <c r="CO175" s="320"/>
      <c r="CP175" s="320"/>
      <c r="CQ175" s="320"/>
      <c r="CR175" s="320"/>
      <c r="CS175" s="320"/>
      <c r="CT175" s="320"/>
      <c r="CU175" s="320"/>
      <c r="CV175" s="320"/>
      <c r="CW175" s="320"/>
      <c r="CX175" s="320"/>
      <c r="CY175" s="320"/>
      <c r="CZ175" s="320"/>
      <c r="DA175" s="320"/>
      <c r="DB175" s="320"/>
      <c r="DC175" s="320"/>
      <c r="DD175" s="320"/>
      <c r="DE175" s="320"/>
      <c r="DF175" s="320"/>
      <c r="DG175" s="320"/>
      <c r="DH175" s="320"/>
      <c r="DI175" s="320"/>
      <c r="DJ175" s="320"/>
      <c r="DK175" s="320"/>
      <c r="DL175" s="320"/>
      <c r="DM175" s="320"/>
      <c r="DN175" s="320"/>
      <c r="DO175" s="320"/>
      <c r="DP175" s="320"/>
      <c r="DQ175" s="320"/>
      <c r="DR175" s="320"/>
      <c r="DS175" s="320"/>
      <c r="DT175" s="320"/>
      <c r="DU175" s="320"/>
      <c r="DV175" s="320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</row>
    <row r="176">
      <c r="A176" s="170"/>
      <c r="B176" s="170"/>
      <c r="C176" s="170"/>
      <c r="D176" s="170"/>
      <c r="E176" s="171"/>
      <c r="F176" s="320"/>
      <c r="G176" s="320"/>
      <c r="H176" s="320"/>
      <c r="I176" s="320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20"/>
      <c r="W176" s="320"/>
      <c r="X176" s="320"/>
      <c r="Y176" s="320"/>
      <c r="Z176" s="320"/>
      <c r="AA176" s="320"/>
      <c r="AB176" s="320"/>
      <c r="AC176" s="320"/>
      <c r="AD176" s="320"/>
      <c r="AE176" s="320"/>
      <c r="AF176" s="320"/>
      <c r="AG176" s="320"/>
      <c r="AH176" s="320"/>
      <c r="AI176" s="320"/>
      <c r="AJ176" s="320"/>
      <c r="AK176" s="320"/>
      <c r="AL176" s="320"/>
      <c r="AM176" s="320"/>
      <c r="AN176" s="320"/>
      <c r="AO176" s="320"/>
      <c r="AP176" s="320"/>
      <c r="AQ176" s="320"/>
      <c r="AR176" s="320"/>
      <c r="AS176" s="320"/>
      <c r="AT176" s="320"/>
      <c r="AU176" s="320"/>
      <c r="AV176" s="320"/>
      <c r="AW176" s="320"/>
      <c r="AX176" s="320"/>
      <c r="AY176" s="320"/>
      <c r="AZ176" s="320"/>
      <c r="BA176" s="320"/>
      <c r="BB176" s="320"/>
      <c r="BC176" s="320"/>
      <c r="BD176" s="320"/>
      <c r="BE176" s="320"/>
      <c r="BF176" s="320"/>
      <c r="BG176" s="320"/>
      <c r="BH176" s="320"/>
      <c r="BI176" s="320"/>
      <c r="BJ176" s="320"/>
      <c r="BK176" s="320"/>
      <c r="BL176" s="320"/>
      <c r="BM176" s="320"/>
      <c r="BN176" s="320"/>
      <c r="BO176" s="320"/>
      <c r="BP176" s="320"/>
      <c r="BQ176" s="320"/>
      <c r="BR176" s="320"/>
      <c r="BS176" s="320"/>
      <c r="BT176" s="320"/>
      <c r="BU176" s="320"/>
      <c r="BV176" s="320"/>
      <c r="BW176" s="320"/>
      <c r="BX176" s="320"/>
      <c r="BY176" s="320"/>
      <c r="BZ176" s="320"/>
      <c r="CA176" s="320"/>
      <c r="CB176" s="320"/>
      <c r="CC176" s="320"/>
      <c r="CD176" s="320"/>
      <c r="CE176" s="320"/>
      <c r="CF176" s="320"/>
      <c r="CG176" s="320"/>
      <c r="CH176" s="320"/>
      <c r="CI176" s="320"/>
      <c r="CJ176" s="320"/>
      <c r="CK176" s="320"/>
      <c r="CL176" s="320"/>
      <c r="CM176" s="320"/>
      <c r="CN176" s="320"/>
      <c r="CO176" s="320"/>
      <c r="CP176" s="320"/>
      <c r="CQ176" s="320"/>
      <c r="CR176" s="320"/>
      <c r="CS176" s="320"/>
      <c r="CT176" s="320"/>
      <c r="CU176" s="320"/>
      <c r="CV176" s="320"/>
      <c r="CW176" s="320"/>
      <c r="CX176" s="320"/>
      <c r="CY176" s="320"/>
      <c r="CZ176" s="320"/>
      <c r="DA176" s="320"/>
      <c r="DB176" s="320"/>
      <c r="DC176" s="320"/>
      <c r="DD176" s="320"/>
      <c r="DE176" s="320"/>
      <c r="DF176" s="320"/>
      <c r="DG176" s="320"/>
      <c r="DH176" s="320"/>
      <c r="DI176" s="320"/>
      <c r="DJ176" s="320"/>
      <c r="DK176" s="320"/>
      <c r="DL176" s="320"/>
      <c r="DM176" s="320"/>
      <c r="DN176" s="320"/>
      <c r="DO176" s="320"/>
      <c r="DP176" s="320"/>
      <c r="DQ176" s="320"/>
      <c r="DR176" s="320"/>
      <c r="DS176" s="320"/>
      <c r="DT176" s="320"/>
      <c r="DU176" s="320"/>
      <c r="DV176" s="320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</row>
    <row r="177">
      <c r="A177" s="170"/>
      <c r="B177" s="170"/>
      <c r="C177" s="170"/>
      <c r="D177" s="170"/>
      <c r="E177" s="171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20"/>
      <c r="W177" s="320"/>
      <c r="X177" s="320"/>
      <c r="Y177" s="320"/>
      <c r="Z177" s="320"/>
      <c r="AA177" s="320"/>
      <c r="AB177" s="320"/>
      <c r="AC177" s="320"/>
      <c r="AD177" s="320"/>
      <c r="AE177" s="320"/>
      <c r="AF177" s="320"/>
      <c r="AG177" s="320"/>
      <c r="AH177" s="320"/>
      <c r="AI177" s="320"/>
      <c r="AJ177" s="320"/>
      <c r="AK177" s="320"/>
      <c r="AL177" s="320"/>
      <c r="AM177" s="320"/>
      <c r="AN177" s="320"/>
      <c r="AO177" s="320"/>
      <c r="AP177" s="320"/>
      <c r="AQ177" s="320"/>
      <c r="AR177" s="320"/>
      <c r="AS177" s="320"/>
      <c r="AT177" s="320"/>
      <c r="AU177" s="320"/>
      <c r="AV177" s="320"/>
      <c r="AW177" s="320"/>
      <c r="AX177" s="320"/>
      <c r="AY177" s="320"/>
      <c r="AZ177" s="320"/>
      <c r="BA177" s="320"/>
      <c r="BB177" s="320"/>
      <c r="BC177" s="320"/>
      <c r="BD177" s="320"/>
      <c r="BE177" s="320"/>
      <c r="BF177" s="320"/>
      <c r="BG177" s="320"/>
      <c r="BH177" s="320"/>
      <c r="BI177" s="320"/>
      <c r="BJ177" s="320"/>
      <c r="BK177" s="320"/>
      <c r="BL177" s="320"/>
      <c r="BM177" s="320"/>
      <c r="BN177" s="320"/>
      <c r="BO177" s="320"/>
      <c r="BP177" s="320"/>
      <c r="BQ177" s="320"/>
      <c r="BR177" s="320"/>
      <c r="BS177" s="320"/>
      <c r="BT177" s="320"/>
      <c r="BU177" s="320"/>
      <c r="BV177" s="320"/>
      <c r="BW177" s="320"/>
      <c r="BX177" s="320"/>
      <c r="BY177" s="320"/>
      <c r="BZ177" s="320"/>
      <c r="CA177" s="320"/>
      <c r="CB177" s="320"/>
      <c r="CC177" s="320"/>
      <c r="CD177" s="320"/>
      <c r="CE177" s="320"/>
      <c r="CF177" s="320"/>
      <c r="CG177" s="320"/>
      <c r="CH177" s="320"/>
      <c r="CI177" s="320"/>
      <c r="CJ177" s="320"/>
      <c r="CK177" s="320"/>
      <c r="CL177" s="320"/>
      <c r="CM177" s="320"/>
      <c r="CN177" s="320"/>
      <c r="CO177" s="320"/>
      <c r="CP177" s="320"/>
      <c r="CQ177" s="320"/>
      <c r="CR177" s="320"/>
      <c r="CS177" s="320"/>
      <c r="CT177" s="320"/>
      <c r="CU177" s="320"/>
      <c r="CV177" s="320"/>
      <c r="CW177" s="320"/>
      <c r="CX177" s="320"/>
      <c r="CY177" s="320"/>
      <c r="CZ177" s="320"/>
      <c r="DA177" s="320"/>
      <c r="DB177" s="320"/>
      <c r="DC177" s="320"/>
      <c r="DD177" s="320"/>
      <c r="DE177" s="320"/>
      <c r="DF177" s="320"/>
      <c r="DG177" s="320"/>
      <c r="DH177" s="320"/>
      <c r="DI177" s="320"/>
      <c r="DJ177" s="320"/>
      <c r="DK177" s="320"/>
      <c r="DL177" s="320"/>
      <c r="DM177" s="320"/>
      <c r="DN177" s="320"/>
      <c r="DO177" s="320"/>
      <c r="DP177" s="320"/>
      <c r="DQ177" s="320"/>
      <c r="DR177" s="320"/>
      <c r="DS177" s="320"/>
      <c r="DT177" s="320"/>
      <c r="DU177" s="320"/>
      <c r="DV177" s="320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</row>
    <row r="178">
      <c r="A178" s="170"/>
      <c r="B178" s="170"/>
      <c r="C178" s="170"/>
      <c r="D178" s="170"/>
      <c r="E178" s="171"/>
      <c r="F178" s="320"/>
      <c r="G178" s="320"/>
      <c r="H178" s="320"/>
      <c r="I178" s="320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0"/>
      <c r="Z178" s="320"/>
      <c r="AA178" s="320"/>
      <c r="AB178" s="320"/>
      <c r="AC178" s="320"/>
      <c r="AD178" s="320"/>
      <c r="AE178" s="320"/>
      <c r="AF178" s="320"/>
      <c r="AG178" s="320"/>
      <c r="AH178" s="320"/>
      <c r="AI178" s="320"/>
      <c r="AJ178" s="320"/>
      <c r="AK178" s="320"/>
      <c r="AL178" s="320"/>
      <c r="AM178" s="320"/>
      <c r="AN178" s="320"/>
      <c r="AO178" s="320"/>
      <c r="AP178" s="320"/>
      <c r="AQ178" s="320"/>
      <c r="AR178" s="320"/>
      <c r="AS178" s="320"/>
      <c r="AT178" s="320"/>
      <c r="AU178" s="320"/>
      <c r="AV178" s="320"/>
      <c r="AW178" s="320"/>
      <c r="AX178" s="320"/>
      <c r="AY178" s="320"/>
      <c r="AZ178" s="320"/>
      <c r="BA178" s="320"/>
      <c r="BB178" s="320"/>
      <c r="BC178" s="320"/>
      <c r="BD178" s="320"/>
      <c r="BE178" s="320"/>
      <c r="BF178" s="320"/>
      <c r="BG178" s="320"/>
      <c r="BH178" s="320"/>
      <c r="BI178" s="320"/>
      <c r="BJ178" s="320"/>
      <c r="BK178" s="320"/>
      <c r="BL178" s="320"/>
      <c r="BM178" s="320"/>
      <c r="BN178" s="320"/>
      <c r="BO178" s="320"/>
      <c r="BP178" s="320"/>
      <c r="BQ178" s="320"/>
      <c r="BR178" s="320"/>
      <c r="BS178" s="320"/>
      <c r="BT178" s="320"/>
      <c r="BU178" s="320"/>
      <c r="BV178" s="320"/>
      <c r="BW178" s="320"/>
      <c r="BX178" s="320"/>
      <c r="BY178" s="320"/>
      <c r="BZ178" s="320"/>
      <c r="CA178" s="320"/>
      <c r="CB178" s="320"/>
      <c r="CC178" s="320"/>
      <c r="CD178" s="320"/>
      <c r="CE178" s="320"/>
      <c r="CF178" s="320"/>
      <c r="CG178" s="320"/>
      <c r="CH178" s="320"/>
      <c r="CI178" s="320"/>
      <c r="CJ178" s="320"/>
      <c r="CK178" s="320"/>
      <c r="CL178" s="320"/>
      <c r="CM178" s="320"/>
      <c r="CN178" s="320"/>
      <c r="CO178" s="320"/>
      <c r="CP178" s="320"/>
      <c r="CQ178" s="320"/>
      <c r="CR178" s="320"/>
      <c r="CS178" s="320"/>
      <c r="CT178" s="320"/>
      <c r="CU178" s="320"/>
      <c r="CV178" s="320"/>
      <c r="CW178" s="320"/>
      <c r="CX178" s="320"/>
      <c r="CY178" s="320"/>
      <c r="CZ178" s="320"/>
      <c r="DA178" s="320"/>
      <c r="DB178" s="320"/>
      <c r="DC178" s="320"/>
      <c r="DD178" s="320"/>
      <c r="DE178" s="320"/>
      <c r="DF178" s="320"/>
      <c r="DG178" s="320"/>
      <c r="DH178" s="320"/>
      <c r="DI178" s="320"/>
      <c r="DJ178" s="320"/>
      <c r="DK178" s="320"/>
      <c r="DL178" s="320"/>
      <c r="DM178" s="320"/>
      <c r="DN178" s="320"/>
      <c r="DO178" s="320"/>
      <c r="DP178" s="320"/>
      <c r="DQ178" s="320"/>
      <c r="DR178" s="320"/>
      <c r="DS178" s="320"/>
      <c r="DT178" s="320"/>
      <c r="DU178" s="320"/>
      <c r="DV178" s="320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</row>
    <row r="179">
      <c r="A179" s="170"/>
      <c r="B179" s="170"/>
      <c r="C179" s="170"/>
      <c r="D179" s="170"/>
      <c r="E179" s="171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0"/>
      <c r="AB179" s="320"/>
      <c r="AC179" s="320"/>
      <c r="AD179" s="320"/>
      <c r="AE179" s="320"/>
      <c r="AF179" s="320"/>
      <c r="AG179" s="320"/>
      <c r="AH179" s="320"/>
      <c r="AI179" s="320"/>
      <c r="AJ179" s="320"/>
      <c r="AK179" s="320"/>
      <c r="AL179" s="320"/>
      <c r="AM179" s="320"/>
      <c r="AN179" s="320"/>
      <c r="AO179" s="320"/>
      <c r="AP179" s="320"/>
      <c r="AQ179" s="320"/>
      <c r="AR179" s="320"/>
      <c r="AS179" s="320"/>
      <c r="AT179" s="320"/>
      <c r="AU179" s="320"/>
      <c r="AV179" s="320"/>
      <c r="AW179" s="320"/>
      <c r="AX179" s="320"/>
      <c r="AY179" s="320"/>
      <c r="AZ179" s="320"/>
      <c r="BA179" s="320"/>
      <c r="BB179" s="320"/>
      <c r="BC179" s="320"/>
      <c r="BD179" s="320"/>
      <c r="BE179" s="320"/>
      <c r="BF179" s="320"/>
      <c r="BG179" s="320"/>
      <c r="BH179" s="320"/>
      <c r="BI179" s="320"/>
      <c r="BJ179" s="320"/>
      <c r="BK179" s="320"/>
      <c r="BL179" s="320"/>
      <c r="BM179" s="320"/>
      <c r="BN179" s="320"/>
      <c r="BO179" s="320"/>
      <c r="BP179" s="320"/>
      <c r="BQ179" s="320"/>
      <c r="BR179" s="320"/>
      <c r="BS179" s="320"/>
      <c r="BT179" s="320"/>
      <c r="BU179" s="320"/>
      <c r="BV179" s="320"/>
      <c r="BW179" s="320"/>
      <c r="BX179" s="320"/>
      <c r="BY179" s="320"/>
      <c r="BZ179" s="320"/>
      <c r="CA179" s="320"/>
      <c r="CB179" s="320"/>
      <c r="CC179" s="320"/>
      <c r="CD179" s="320"/>
      <c r="CE179" s="320"/>
      <c r="CF179" s="320"/>
      <c r="CG179" s="320"/>
      <c r="CH179" s="320"/>
      <c r="CI179" s="320"/>
      <c r="CJ179" s="320"/>
      <c r="CK179" s="320"/>
      <c r="CL179" s="320"/>
      <c r="CM179" s="320"/>
      <c r="CN179" s="320"/>
      <c r="CO179" s="320"/>
      <c r="CP179" s="320"/>
      <c r="CQ179" s="320"/>
      <c r="CR179" s="320"/>
      <c r="CS179" s="320"/>
      <c r="CT179" s="320"/>
      <c r="CU179" s="320"/>
      <c r="CV179" s="320"/>
      <c r="CW179" s="320"/>
      <c r="CX179" s="320"/>
      <c r="CY179" s="320"/>
      <c r="CZ179" s="320"/>
      <c r="DA179" s="320"/>
      <c r="DB179" s="320"/>
      <c r="DC179" s="320"/>
      <c r="DD179" s="320"/>
      <c r="DE179" s="320"/>
      <c r="DF179" s="320"/>
      <c r="DG179" s="320"/>
      <c r="DH179" s="320"/>
      <c r="DI179" s="320"/>
      <c r="DJ179" s="320"/>
      <c r="DK179" s="320"/>
      <c r="DL179" s="320"/>
      <c r="DM179" s="320"/>
      <c r="DN179" s="320"/>
      <c r="DO179" s="320"/>
      <c r="DP179" s="320"/>
      <c r="DQ179" s="320"/>
      <c r="DR179" s="320"/>
      <c r="DS179" s="320"/>
      <c r="DT179" s="320"/>
      <c r="DU179" s="320"/>
      <c r="DV179" s="320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</row>
    <row r="180">
      <c r="A180" s="170"/>
      <c r="B180" s="170"/>
      <c r="C180" s="170"/>
      <c r="D180" s="170"/>
      <c r="E180" s="171"/>
      <c r="F180" s="320"/>
      <c r="G180" s="320"/>
      <c r="H180" s="320"/>
      <c r="I180" s="320"/>
      <c r="J180" s="320"/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0"/>
      <c r="V180" s="320"/>
      <c r="W180" s="320"/>
      <c r="X180" s="320"/>
      <c r="Y180" s="320"/>
      <c r="Z180" s="320"/>
      <c r="AA180" s="320"/>
      <c r="AB180" s="320"/>
      <c r="AC180" s="320"/>
      <c r="AD180" s="320"/>
      <c r="AE180" s="320"/>
      <c r="AF180" s="320"/>
      <c r="AG180" s="320"/>
      <c r="AH180" s="320"/>
      <c r="AI180" s="320"/>
      <c r="AJ180" s="320"/>
      <c r="AK180" s="320"/>
      <c r="AL180" s="320"/>
      <c r="AM180" s="320"/>
      <c r="AN180" s="320"/>
      <c r="AO180" s="320"/>
      <c r="AP180" s="320"/>
      <c r="AQ180" s="320"/>
      <c r="AR180" s="320"/>
      <c r="AS180" s="320"/>
      <c r="AT180" s="320"/>
      <c r="AU180" s="320"/>
      <c r="AV180" s="320"/>
      <c r="AW180" s="320"/>
      <c r="AX180" s="320"/>
      <c r="AY180" s="320"/>
      <c r="AZ180" s="320"/>
      <c r="BA180" s="320"/>
      <c r="BB180" s="320"/>
      <c r="BC180" s="320"/>
      <c r="BD180" s="320"/>
      <c r="BE180" s="320"/>
      <c r="BF180" s="320"/>
      <c r="BG180" s="320"/>
      <c r="BH180" s="320"/>
      <c r="BI180" s="320"/>
      <c r="BJ180" s="320"/>
      <c r="BK180" s="320"/>
      <c r="BL180" s="320"/>
      <c r="BM180" s="320"/>
      <c r="BN180" s="320"/>
      <c r="BO180" s="320"/>
      <c r="BP180" s="320"/>
      <c r="BQ180" s="320"/>
      <c r="BR180" s="320"/>
      <c r="BS180" s="320"/>
      <c r="BT180" s="320"/>
      <c r="BU180" s="320"/>
      <c r="BV180" s="320"/>
      <c r="BW180" s="320"/>
      <c r="BX180" s="320"/>
      <c r="BY180" s="320"/>
      <c r="BZ180" s="320"/>
      <c r="CA180" s="320"/>
      <c r="CB180" s="320"/>
      <c r="CC180" s="320"/>
      <c r="CD180" s="320"/>
      <c r="CE180" s="320"/>
      <c r="CF180" s="320"/>
      <c r="CG180" s="320"/>
      <c r="CH180" s="320"/>
      <c r="CI180" s="320"/>
      <c r="CJ180" s="320"/>
      <c r="CK180" s="320"/>
      <c r="CL180" s="320"/>
      <c r="CM180" s="320"/>
      <c r="CN180" s="320"/>
      <c r="CO180" s="320"/>
      <c r="CP180" s="320"/>
      <c r="CQ180" s="320"/>
      <c r="CR180" s="320"/>
      <c r="CS180" s="320"/>
      <c r="CT180" s="320"/>
      <c r="CU180" s="320"/>
      <c r="CV180" s="320"/>
      <c r="CW180" s="320"/>
      <c r="CX180" s="320"/>
      <c r="CY180" s="320"/>
      <c r="CZ180" s="320"/>
      <c r="DA180" s="320"/>
      <c r="DB180" s="320"/>
      <c r="DC180" s="320"/>
      <c r="DD180" s="320"/>
      <c r="DE180" s="320"/>
      <c r="DF180" s="320"/>
      <c r="DG180" s="320"/>
      <c r="DH180" s="320"/>
      <c r="DI180" s="320"/>
      <c r="DJ180" s="320"/>
      <c r="DK180" s="320"/>
      <c r="DL180" s="320"/>
      <c r="DM180" s="320"/>
      <c r="DN180" s="320"/>
      <c r="DO180" s="320"/>
      <c r="DP180" s="320"/>
      <c r="DQ180" s="320"/>
      <c r="DR180" s="320"/>
      <c r="DS180" s="320"/>
      <c r="DT180" s="320"/>
      <c r="DU180" s="320"/>
      <c r="DV180" s="320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</row>
    <row r="181">
      <c r="A181" s="170"/>
      <c r="B181" s="170"/>
      <c r="C181" s="170"/>
      <c r="D181" s="170"/>
      <c r="E181" s="171"/>
      <c r="F181" s="320"/>
      <c r="G181" s="320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  <c r="V181" s="320"/>
      <c r="W181" s="320"/>
      <c r="X181" s="320"/>
      <c r="Y181" s="320"/>
      <c r="Z181" s="320"/>
      <c r="AA181" s="320"/>
      <c r="AB181" s="320"/>
      <c r="AC181" s="320"/>
      <c r="AD181" s="320"/>
      <c r="AE181" s="320"/>
      <c r="AF181" s="320"/>
      <c r="AG181" s="320"/>
      <c r="AH181" s="320"/>
      <c r="AI181" s="320"/>
      <c r="AJ181" s="320"/>
      <c r="AK181" s="320"/>
      <c r="AL181" s="320"/>
      <c r="AM181" s="320"/>
      <c r="AN181" s="320"/>
      <c r="AO181" s="320"/>
      <c r="AP181" s="320"/>
      <c r="AQ181" s="320"/>
      <c r="AR181" s="320"/>
      <c r="AS181" s="320"/>
      <c r="AT181" s="320"/>
      <c r="AU181" s="320"/>
      <c r="AV181" s="320"/>
      <c r="AW181" s="320"/>
      <c r="AX181" s="320"/>
      <c r="AY181" s="320"/>
      <c r="AZ181" s="320"/>
      <c r="BA181" s="320"/>
      <c r="BB181" s="320"/>
      <c r="BC181" s="320"/>
      <c r="BD181" s="320"/>
      <c r="BE181" s="320"/>
      <c r="BF181" s="320"/>
      <c r="BG181" s="320"/>
      <c r="BH181" s="320"/>
      <c r="BI181" s="320"/>
      <c r="BJ181" s="320"/>
      <c r="BK181" s="320"/>
      <c r="BL181" s="320"/>
      <c r="BM181" s="320"/>
      <c r="BN181" s="320"/>
      <c r="BO181" s="320"/>
      <c r="BP181" s="320"/>
      <c r="BQ181" s="320"/>
      <c r="BR181" s="320"/>
      <c r="BS181" s="320"/>
      <c r="BT181" s="320"/>
      <c r="BU181" s="320"/>
      <c r="BV181" s="320"/>
      <c r="BW181" s="320"/>
      <c r="BX181" s="320"/>
      <c r="BY181" s="320"/>
      <c r="BZ181" s="320"/>
      <c r="CA181" s="320"/>
      <c r="CB181" s="320"/>
      <c r="CC181" s="320"/>
      <c r="CD181" s="320"/>
      <c r="CE181" s="320"/>
      <c r="CF181" s="320"/>
      <c r="CG181" s="320"/>
      <c r="CH181" s="320"/>
      <c r="CI181" s="320"/>
      <c r="CJ181" s="320"/>
      <c r="CK181" s="320"/>
      <c r="CL181" s="320"/>
      <c r="CM181" s="320"/>
      <c r="CN181" s="320"/>
      <c r="CO181" s="320"/>
      <c r="CP181" s="320"/>
      <c r="CQ181" s="320"/>
      <c r="CR181" s="320"/>
      <c r="CS181" s="320"/>
      <c r="CT181" s="320"/>
      <c r="CU181" s="320"/>
      <c r="CV181" s="320"/>
      <c r="CW181" s="320"/>
      <c r="CX181" s="320"/>
      <c r="CY181" s="320"/>
      <c r="CZ181" s="320"/>
      <c r="DA181" s="320"/>
      <c r="DB181" s="320"/>
      <c r="DC181" s="320"/>
      <c r="DD181" s="320"/>
      <c r="DE181" s="320"/>
      <c r="DF181" s="320"/>
      <c r="DG181" s="320"/>
      <c r="DH181" s="320"/>
      <c r="DI181" s="320"/>
      <c r="DJ181" s="320"/>
      <c r="DK181" s="320"/>
      <c r="DL181" s="320"/>
      <c r="DM181" s="320"/>
      <c r="DN181" s="320"/>
      <c r="DO181" s="320"/>
      <c r="DP181" s="320"/>
      <c r="DQ181" s="320"/>
      <c r="DR181" s="320"/>
      <c r="DS181" s="320"/>
      <c r="DT181" s="320"/>
      <c r="DU181" s="320"/>
      <c r="DV181" s="320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</row>
    <row r="182">
      <c r="A182" s="170"/>
      <c r="B182" s="170"/>
      <c r="C182" s="170"/>
      <c r="D182" s="170"/>
      <c r="E182" s="171"/>
      <c r="F182" s="320"/>
      <c r="G182" s="320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320"/>
      <c r="AH182" s="320"/>
      <c r="AI182" s="320"/>
      <c r="AJ182" s="320"/>
      <c r="AK182" s="320"/>
      <c r="AL182" s="320"/>
      <c r="AM182" s="320"/>
      <c r="AN182" s="320"/>
      <c r="AO182" s="320"/>
      <c r="AP182" s="320"/>
      <c r="AQ182" s="320"/>
      <c r="AR182" s="320"/>
      <c r="AS182" s="320"/>
      <c r="AT182" s="320"/>
      <c r="AU182" s="320"/>
      <c r="AV182" s="320"/>
      <c r="AW182" s="320"/>
      <c r="AX182" s="320"/>
      <c r="AY182" s="320"/>
      <c r="AZ182" s="320"/>
      <c r="BA182" s="320"/>
      <c r="BB182" s="320"/>
      <c r="BC182" s="320"/>
      <c r="BD182" s="320"/>
      <c r="BE182" s="320"/>
      <c r="BF182" s="320"/>
      <c r="BG182" s="320"/>
      <c r="BH182" s="320"/>
      <c r="BI182" s="320"/>
      <c r="BJ182" s="320"/>
      <c r="BK182" s="320"/>
      <c r="BL182" s="320"/>
      <c r="BM182" s="320"/>
      <c r="BN182" s="320"/>
      <c r="BO182" s="320"/>
      <c r="BP182" s="320"/>
      <c r="BQ182" s="320"/>
      <c r="BR182" s="320"/>
      <c r="BS182" s="320"/>
      <c r="BT182" s="320"/>
      <c r="BU182" s="320"/>
      <c r="BV182" s="320"/>
      <c r="BW182" s="320"/>
      <c r="BX182" s="320"/>
      <c r="BY182" s="320"/>
      <c r="BZ182" s="320"/>
      <c r="CA182" s="320"/>
      <c r="CB182" s="320"/>
      <c r="CC182" s="320"/>
      <c r="CD182" s="320"/>
      <c r="CE182" s="320"/>
      <c r="CF182" s="320"/>
      <c r="CG182" s="320"/>
      <c r="CH182" s="320"/>
      <c r="CI182" s="320"/>
      <c r="CJ182" s="320"/>
      <c r="CK182" s="320"/>
      <c r="CL182" s="320"/>
      <c r="CM182" s="320"/>
      <c r="CN182" s="320"/>
      <c r="CO182" s="320"/>
      <c r="CP182" s="320"/>
      <c r="CQ182" s="320"/>
      <c r="CR182" s="320"/>
      <c r="CS182" s="320"/>
      <c r="CT182" s="320"/>
      <c r="CU182" s="320"/>
      <c r="CV182" s="320"/>
      <c r="CW182" s="320"/>
      <c r="CX182" s="320"/>
      <c r="CY182" s="320"/>
      <c r="CZ182" s="320"/>
      <c r="DA182" s="320"/>
      <c r="DB182" s="320"/>
      <c r="DC182" s="320"/>
      <c r="DD182" s="320"/>
      <c r="DE182" s="320"/>
      <c r="DF182" s="320"/>
      <c r="DG182" s="320"/>
      <c r="DH182" s="320"/>
      <c r="DI182" s="320"/>
      <c r="DJ182" s="320"/>
      <c r="DK182" s="320"/>
      <c r="DL182" s="320"/>
      <c r="DM182" s="320"/>
      <c r="DN182" s="320"/>
      <c r="DO182" s="320"/>
      <c r="DP182" s="320"/>
      <c r="DQ182" s="320"/>
      <c r="DR182" s="320"/>
      <c r="DS182" s="320"/>
      <c r="DT182" s="320"/>
      <c r="DU182" s="320"/>
      <c r="DV182" s="320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</row>
    <row r="183">
      <c r="A183" s="170"/>
      <c r="B183" s="170"/>
      <c r="C183" s="170"/>
      <c r="D183" s="170"/>
      <c r="E183" s="171"/>
      <c r="F183" s="320"/>
      <c r="G183" s="320"/>
      <c r="H183" s="320"/>
      <c r="I183" s="320"/>
      <c r="J183" s="320"/>
      <c r="K183" s="320"/>
      <c r="L183" s="320"/>
      <c r="M183" s="320"/>
      <c r="N183" s="320"/>
      <c r="O183" s="320"/>
      <c r="P183" s="320"/>
      <c r="Q183" s="320"/>
      <c r="R183" s="320"/>
      <c r="S183" s="320"/>
      <c r="T183" s="320"/>
      <c r="U183" s="320"/>
      <c r="V183" s="320"/>
      <c r="W183" s="320"/>
      <c r="X183" s="320"/>
      <c r="Y183" s="320"/>
      <c r="Z183" s="320"/>
      <c r="AA183" s="320"/>
      <c r="AB183" s="320"/>
      <c r="AC183" s="320"/>
      <c r="AD183" s="320"/>
      <c r="AE183" s="320"/>
      <c r="AF183" s="320"/>
      <c r="AG183" s="320"/>
      <c r="AH183" s="320"/>
      <c r="AI183" s="320"/>
      <c r="AJ183" s="320"/>
      <c r="AK183" s="320"/>
      <c r="AL183" s="320"/>
      <c r="AM183" s="320"/>
      <c r="AN183" s="320"/>
      <c r="AO183" s="320"/>
      <c r="AP183" s="320"/>
      <c r="AQ183" s="320"/>
      <c r="AR183" s="320"/>
      <c r="AS183" s="320"/>
      <c r="AT183" s="320"/>
      <c r="AU183" s="320"/>
      <c r="AV183" s="320"/>
      <c r="AW183" s="320"/>
      <c r="AX183" s="320"/>
      <c r="AY183" s="320"/>
      <c r="AZ183" s="320"/>
      <c r="BA183" s="320"/>
      <c r="BB183" s="320"/>
      <c r="BC183" s="320"/>
      <c r="BD183" s="320"/>
      <c r="BE183" s="320"/>
      <c r="BF183" s="320"/>
      <c r="BG183" s="320"/>
      <c r="BH183" s="320"/>
      <c r="BI183" s="320"/>
      <c r="BJ183" s="320"/>
      <c r="BK183" s="320"/>
      <c r="BL183" s="320"/>
      <c r="BM183" s="320"/>
      <c r="BN183" s="320"/>
      <c r="BO183" s="320"/>
      <c r="BP183" s="320"/>
      <c r="BQ183" s="320"/>
      <c r="BR183" s="320"/>
      <c r="BS183" s="320"/>
      <c r="BT183" s="320"/>
      <c r="BU183" s="320"/>
      <c r="BV183" s="320"/>
      <c r="BW183" s="320"/>
      <c r="BX183" s="320"/>
      <c r="BY183" s="320"/>
      <c r="BZ183" s="320"/>
      <c r="CA183" s="320"/>
      <c r="CB183" s="320"/>
      <c r="CC183" s="320"/>
      <c r="CD183" s="320"/>
      <c r="CE183" s="320"/>
      <c r="CF183" s="320"/>
      <c r="CG183" s="320"/>
      <c r="CH183" s="320"/>
      <c r="CI183" s="320"/>
      <c r="CJ183" s="320"/>
      <c r="CK183" s="320"/>
      <c r="CL183" s="320"/>
      <c r="CM183" s="320"/>
      <c r="CN183" s="320"/>
      <c r="CO183" s="320"/>
      <c r="CP183" s="320"/>
      <c r="CQ183" s="320"/>
      <c r="CR183" s="320"/>
      <c r="CS183" s="320"/>
      <c r="CT183" s="320"/>
      <c r="CU183" s="320"/>
      <c r="CV183" s="320"/>
      <c r="CW183" s="320"/>
      <c r="CX183" s="320"/>
      <c r="CY183" s="320"/>
      <c r="CZ183" s="320"/>
      <c r="DA183" s="320"/>
      <c r="DB183" s="320"/>
      <c r="DC183" s="320"/>
      <c r="DD183" s="320"/>
      <c r="DE183" s="320"/>
      <c r="DF183" s="320"/>
      <c r="DG183" s="320"/>
      <c r="DH183" s="320"/>
      <c r="DI183" s="320"/>
      <c r="DJ183" s="320"/>
      <c r="DK183" s="320"/>
      <c r="DL183" s="320"/>
      <c r="DM183" s="320"/>
      <c r="DN183" s="320"/>
      <c r="DO183" s="320"/>
      <c r="DP183" s="320"/>
      <c r="DQ183" s="320"/>
      <c r="DR183" s="320"/>
      <c r="DS183" s="320"/>
      <c r="DT183" s="320"/>
      <c r="DU183" s="320"/>
      <c r="DV183" s="320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</row>
    <row r="184">
      <c r="A184" s="170"/>
      <c r="B184" s="170"/>
      <c r="C184" s="170"/>
      <c r="D184" s="170"/>
      <c r="E184" s="171"/>
      <c r="F184" s="320"/>
      <c r="G184" s="320"/>
      <c r="H184" s="320"/>
      <c r="I184" s="320"/>
      <c r="J184" s="320"/>
      <c r="K184" s="320"/>
      <c r="L184" s="320"/>
      <c r="M184" s="320"/>
      <c r="N184" s="320"/>
      <c r="O184" s="320"/>
      <c r="P184" s="320"/>
      <c r="Q184" s="320"/>
      <c r="R184" s="320"/>
      <c r="S184" s="320"/>
      <c r="T184" s="320"/>
      <c r="U184" s="320"/>
      <c r="V184" s="320"/>
      <c r="W184" s="320"/>
      <c r="X184" s="320"/>
      <c r="Y184" s="320"/>
      <c r="Z184" s="320"/>
      <c r="AA184" s="320"/>
      <c r="AB184" s="320"/>
      <c r="AC184" s="320"/>
      <c r="AD184" s="320"/>
      <c r="AE184" s="320"/>
      <c r="AF184" s="320"/>
      <c r="AG184" s="320"/>
      <c r="AH184" s="320"/>
      <c r="AI184" s="320"/>
      <c r="AJ184" s="320"/>
      <c r="AK184" s="320"/>
      <c r="AL184" s="320"/>
      <c r="AM184" s="320"/>
      <c r="AN184" s="320"/>
      <c r="AO184" s="320"/>
      <c r="AP184" s="320"/>
      <c r="AQ184" s="320"/>
      <c r="AR184" s="320"/>
      <c r="AS184" s="320"/>
      <c r="AT184" s="320"/>
      <c r="AU184" s="320"/>
      <c r="AV184" s="320"/>
      <c r="AW184" s="320"/>
      <c r="AX184" s="320"/>
      <c r="AY184" s="320"/>
      <c r="AZ184" s="320"/>
      <c r="BA184" s="320"/>
      <c r="BB184" s="320"/>
      <c r="BC184" s="320"/>
      <c r="BD184" s="320"/>
      <c r="BE184" s="320"/>
      <c r="BF184" s="320"/>
      <c r="BG184" s="320"/>
      <c r="BH184" s="320"/>
      <c r="BI184" s="320"/>
      <c r="BJ184" s="320"/>
      <c r="BK184" s="320"/>
      <c r="BL184" s="320"/>
      <c r="BM184" s="320"/>
      <c r="BN184" s="320"/>
      <c r="BO184" s="320"/>
      <c r="BP184" s="320"/>
      <c r="BQ184" s="320"/>
      <c r="BR184" s="320"/>
      <c r="BS184" s="320"/>
      <c r="BT184" s="320"/>
      <c r="BU184" s="320"/>
      <c r="BV184" s="320"/>
      <c r="BW184" s="320"/>
      <c r="BX184" s="320"/>
      <c r="BY184" s="320"/>
      <c r="BZ184" s="320"/>
      <c r="CA184" s="320"/>
      <c r="CB184" s="320"/>
      <c r="CC184" s="320"/>
      <c r="CD184" s="320"/>
      <c r="CE184" s="320"/>
      <c r="CF184" s="320"/>
      <c r="CG184" s="320"/>
      <c r="CH184" s="320"/>
      <c r="CI184" s="320"/>
      <c r="CJ184" s="320"/>
      <c r="CK184" s="320"/>
      <c r="CL184" s="320"/>
      <c r="CM184" s="320"/>
      <c r="CN184" s="320"/>
      <c r="CO184" s="320"/>
      <c r="CP184" s="320"/>
      <c r="CQ184" s="320"/>
      <c r="CR184" s="320"/>
      <c r="CS184" s="320"/>
      <c r="CT184" s="320"/>
      <c r="CU184" s="320"/>
      <c r="CV184" s="320"/>
      <c r="CW184" s="320"/>
      <c r="CX184" s="320"/>
      <c r="CY184" s="320"/>
      <c r="CZ184" s="320"/>
      <c r="DA184" s="320"/>
      <c r="DB184" s="320"/>
      <c r="DC184" s="320"/>
      <c r="DD184" s="320"/>
      <c r="DE184" s="320"/>
      <c r="DF184" s="320"/>
      <c r="DG184" s="320"/>
      <c r="DH184" s="320"/>
      <c r="DI184" s="320"/>
      <c r="DJ184" s="320"/>
      <c r="DK184" s="320"/>
      <c r="DL184" s="320"/>
      <c r="DM184" s="320"/>
      <c r="DN184" s="320"/>
      <c r="DO184" s="320"/>
      <c r="DP184" s="320"/>
      <c r="DQ184" s="320"/>
      <c r="DR184" s="320"/>
      <c r="DS184" s="320"/>
      <c r="DT184" s="320"/>
      <c r="DU184" s="320"/>
      <c r="DV184" s="320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</row>
    <row r="185">
      <c r="A185" s="170"/>
      <c r="B185" s="170"/>
      <c r="C185" s="170"/>
      <c r="D185" s="170"/>
      <c r="E185" s="171"/>
      <c r="F185" s="320"/>
      <c r="G185" s="320"/>
      <c r="H185" s="320"/>
      <c r="I185" s="320"/>
      <c r="J185" s="320"/>
      <c r="K185" s="320"/>
      <c r="L185" s="320"/>
      <c r="M185" s="320"/>
      <c r="N185" s="320"/>
      <c r="O185" s="320"/>
      <c r="P185" s="320"/>
      <c r="Q185" s="320"/>
      <c r="R185" s="320"/>
      <c r="S185" s="320"/>
      <c r="T185" s="320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/>
      <c r="AM185" s="320"/>
      <c r="AN185" s="320"/>
      <c r="AO185" s="320"/>
      <c r="AP185" s="320"/>
      <c r="AQ185" s="320"/>
      <c r="AR185" s="320"/>
      <c r="AS185" s="320"/>
      <c r="AT185" s="320"/>
      <c r="AU185" s="320"/>
      <c r="AV185" s="320"/>
      <c r="AW185" s="320"/>
      <c r="AX185" s="320"/>
      <c r="AY185" s="320"/>
      <c r="AZ185" s="320"/>
      <c r="BA185" s="320"/>
      <c r="BB185" s="320"/>
      <c r="BC185" s="320"/>
      <c r="BD185" s="320"/>
      <c r="BE185" s="320"/>
      <c r="BF185" s="320"/>
      <c r="BG185" s="320"/>
      <c r="BH185" s="320"/>
      <c r="BI185" s="320"/>
      <c r="BJ185" s="320"/>
      <c r="BK185" s="320"/>
      <c r="BL185" s="320"/>
      <c r="BM185" s="320"/>
      <c r="BN185" s="320"/>
      <c r="BO185" s="320"/>
      <c r="BP185" s="320"/>
      <c r="BQ185" s="320"/>
      <c r="BR185" s="320"/>
      <c r="BS185" s="320"/>
      <c r="BT185" s="320"/>
      <c r="BU185" s="320"/>
      <c r="BV185" s="320"/>
      <c r="BW185" s="320"/>
      <c r="BX185" s="320"/>
      <c r="BY185" s="320"/>
      <c r="BZ185" s="320"/>
      <c r="CA185" s="320"/>
      <c r="CB185" s="320"/>
      <c r="CC185" s="320"/>
      <c r="CD185" s="320"/>
      <c r="CE185" s="320"/>
      <c r="CF185" s="320"/>
      <c r="CG185" s="320"/>
      <c r="CH185" s="320"/>
      <c r="CI185" s="320"/>
      <c r="CJ185" s="320"/>
      <c r="CK185" s="320"/>
      <c r="CL185" s="320"/>
      <c r="CM185" s="320"/>
      <c r="CN185" s="320"/>
      <c r="CO185" s="320"/>
      <c r="CP185" s="320"/>
      <c r="CQ185" s="320"/>
      <c r="CR185" s="320"/>
      <c r="CS185" s="320"/>
      <c r="CT185" s="320"/>
      <c r="CU185" s="320"/>
      <c r="CV185" s="320"/>
      <c r="CW185" s="320"/>
      <c r="CX185" s="320"/>
      <c r="CY185" s="320"/>
      <c r="CZ185" s="320"/>
      <c r="DA185" s="320"/>
      <c r="DB185" s="320"/>
      <c r="DC185" s="320"/>
      <c r="DD185" s="320"/>
      <c r="DE185" s="320"/>
      <c r="DF185" s="320"/>
      <c r="DG185" s="320"/>
      <c r="DH185" s="320"/>
      <c r="DI185" s="320"/>
      <c r="DJ185" s="320"/>
      <c r="DK185" s="320"/>
      <c r="DL185" s="320"/>
      <c r="DM185" s="320"/>
      <c r="DN185" s="320"/>
      <c r="DO185" s="320"/>
      <c r="DP185" s="320"/>
      <c r="DQ185" s="320"/>
      <c r="DR185" s="320"/>
      <c r="DS185" s="320"/>
      <c r="DT185" s="320"/>
      <c r="DU185" s="320"/>
      <c r="DV185" s="320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</row>
    <row r="186">
      <c r="A186" s="170"/>
      <c r="B186" s="170"/>
      <c r="C186" s="170"/>
      <c r="D186" s="170"/>
      <c r="E186" s="171"/>
      <c r="F186" s="320"/>
      <c r="G186" s="320"/>
      <c r="H186" s="320"/>
      <c r="I186" s="320"/>
      <c r="J186" s="320"/>
      <c r="K186" s="320"/>
      <c r="L186" s="320"/>
      <c r="M186" s="320"/>
      <c r="N186" s="320"/>
      <c r="O186" s="320"/>
      <c r="P186" s="320"/>
      <c r="Q186" s="320"/>
      <c r="R186" s="320"/>
      <c r="S186" s="320"/>
      <c r="T186" s="320"/>
      <c r="U186" s="320"/>
      <c r="V186" s="320"/>
      <c r="W186" s="320"/>
      <c r="X186" s="320"/>
      <c r="Y186" s="320"/>
      <c r="Z186" s="320"/>
      <c r="AA186" s="320"/>
      <c r="AB186" s="320"/>
      <c r="AC186" s="320"/>
      <c r="AD186" s="320"/>
      <c r="AE186" s="320"/>
      <c r="AF186" s="320"/>
      <c r="AG186" s="320"/>
      <c r="AH186" s="320"/>
      <c r="AI186" s="320"/>
      <c r="AJ186" s="320"/>
      <c r="AK186" s="320"/>
      <c r="AL186" s="320"/>
      <c r="AM186" s="320"/>
      <c r="AN186" s="320"/>
      <c r="AO186" s="320"/>
      <c r="AP186" s="320"/>
      <c r="AQ186" s="320"/>
      <c r="AR186" s="320"/>
      <c r="AS186" s="320"/>
      <c r="AT186" s="320"/>
      <c r="AU186" s="320"/>
      <c r="AV186" s="320"/>
      <c r="AW186" s="320"/>
      <c r="AX186" s="320"/>
      <c r="AY186" s="320"/>
      <c r="AZ186" s="320"/>
      <c r="BA186" s="320"/>
      <c r="BB186" s="320"/>
      <c r="BC186" s="320"/>
      <c r="BD186" s="320"/>
      <c r="BE186" s="320"/>
      <c r="BF186" s="320"/>
      <c r="BG186" s="320"/>
      <c r="BH186" s="320"/>
      <c r="BI186" s="320"/>
      <c r="BJ186" s="320"/>
      <c r="BK186" s="320"/>
      <c r="BL186" s="320"/>
      <c r="BM186" s="320"/>
      <c r="BN186" s="320"/>
      <c r="BO186" s="320"/>
      <c r="BP186" s="320"/>
      <c r="BQ186" s="320"/>
      <c r="BR186" s="320"/>
      <c r="BS186" s="320"/>
      <c r="BT186" s="320"/>
      <c r="BU186" s="320"/>
      <c r="BV186" s="320"/>
      <c r="BW186" s="320"/>
      <c r="BX186" s="320"/>
      <c r="BY186" s="320"/>
      <c r="BZ186" s="320"/>
      <c r="CA186" s="320"/>
      <c r="CB186" s="320"/>
      <c r="CC186" s="320"/>
      <c r="CD186" s="320"/>
      <c r="CE186" s="320"/>
      <c r="CF186" s="320"/>
      <c r="CG186" s="320"/>
      <c r="CH186" s="320"/>
      <c r="CI186" s="320"/>
      <c r="CJ186" s="320"/>
      <c r="CK186" s="320"/>
      <c r="CL186" s="320"/>
      <c r="CM186" s="320"/>
      <c r="CN186" s="320"/>
      <c r="CO186" s="320"/>
      <c r="CP186" s="320"/>
      <c r="CQ186" s="320"/>
      <c r="CR186" s="320"/>
      <c r="CS186" s="320"/>
      <c r="CT186" s="320"/>
      <c r="CU186" s="320"/>
      <c r="CV186" s="320"/>
      <c r="CW186" s="320"/>
      <c r="CX186" s="320"/>
      <c r="CY186" s="320"/>
      <c r="CZ186" s="320"/>
      <c r="DA186" s="320"/>
      <c r="DB186" s="320"/>
      <c r="DC186" s="320"/>
      <c r="DD186" s="320"/>
      <c r="DE186" s="320"/>
      <c r="DF186" s="320"/>
      <c r="DG186" s="320"/>
      <c r="DH186" s="320"/>
      <c r="DI186" s="320"/>
      <c r="DJ186" s="320"/>
      <c r="DK186" s="320"/>
      <c r="DL186" s="320"/>
      <c r="DM186" s="320"/>
      <c r="DN186" s="320"/>
      <c r="DO186" s="320"/>
      <c r="DP186" s="320"/>
      <c r="DQ186" s="320"/>
      <c r="DR186" s="320"/>
      <c r="DS186" s="320"/>
      <c r="DT186" s="320"/>
      <c r="DU186" s="320"/>
      <c r="DV186" s="320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</row>
    <row r="187">
      <c r="A187" s="170"/>
      <c r="B187" s="170"/>
      <c r="C187" s="170"/>
      <c r="D187" s="170"/>
      <c r="E187" s="171"/>
      <c r="F187" s="320"/>
      <c r="G187" s="320"/>
      <c r="H187" s="320"/>
      <c r="I187" s="320"/>
      <c r="J187" s="320"/>
      <c r="K187" s="320"/>
      <c r="L187" s="320"/>
      <c r="M187" s="320"/>
      <c r="N187" s="320"/>
      <c r="O187" s="320"/>
      <c r="P187" s="320"/>
      <c r="Q187" s="320"/>
      <c r="R187" s="320"/>
      <c r="S187" s="320"/>
      <c r="T187" s="320"/>
      <c r="U187" s="320"/>
      <c r="V187" s="320"/>
      <c r="W187" s="320"/>
      <c r="X187" s="320"/>
      <c r="Y187" s="320"/>
      <c r="Z187" s="320"/>
      <c r="AA187" s="320"/>
      <c r="AB187" s="320"/>
      <c r="AC187" s="320"/>
      <c r="AD187" s="320"/>
      <c r="AE187" s="320"/>
      <c r="AF187" s="320"/>
      <c r="AG187" s="320"/>
      <c r="AH187" s="320"/>
      <c r="AI187" s="320"/>
      <c r="AJ187" s="320"/>
      <c r="AK187" s="320"/>
      <c r="AL187" s="320"/>
      <c r="AM187" s="320"/>
      <c r="AN187" s="320"/>
      <c r="AO187" s="320"/>
      <c r="AP187" s="320"/>
      <c r="AQ187" s="320"/>
      <c r="AR187" s="320"/>
      <c r="AS187" s="320"/>
      <c r="AT187" s="320"/>
      <c r="AU187" s="320"/>
      <c r="AV187" s="320"/>
      <c r="AW187" s="320"/>
      <c r="AX187" s="320"/>
      <c r="AY187" s="320"/>
      <c r="AZ187" s="320"/>
      <c r="BA187" s="320"/>
      <c r="BB187" s="320"/>
      <c r="BC187" s="320"/>
      <c r="BD187" s="320"/>
      <c r="BE187" s="320"/>
      <c r="BF187" s="320"/>
      <c r="BG187" s="320"/>
      <c r="BH187" s="320"/>
      <c r="BI187" s="320"/>
      <c r="BJ187" s="320"/>
      <c r="BK187" s="320"/>
      <c r="BL187" s="320"/>
      <c r="BM187" s="320"/>
      <c r="BN187" s="320"/>
      <c r="BO187" s="320"/>
      <c r="BP187" s="320"/>
      <c r="BQ187" s="320"/>
      <c r="BR187" s="320"/>
      <c r="BS187" s="320"/>
      <c r="BT187" s="320"/>
      <c r="BU187" s="320"/>
      <c r="BV187" s="320"/>
      <c r="BW187" s="320"/>
      <c r="BX187" s="320"/>
      <c r="BY187" s="320"/>
      <c r="BZ187" s="320"/>
      <c r="CA187" s="320"/>
      <c r="CB187" s="320"/>
      <c r="CC187" s="320"/>
      <c r="CD187" s="320"/>
      <c r="CE187" s="320"/>
      <c r="CF187" s="320"/>
      <c r="CG187" s="320"/>
      <c r="CH187" s="320"/>
      <c r="CI187" s="320"/>
      <c r="CJ187" s="320"/>
      <c r="CK187" s="320"/>
      <c r="CL187" s="320"/>
      <c r="CM187" s="320"/>
      <c r="CN187" s="320"/>
      <c r="CO187" s="320"/>
      <c r="CP187" s="320"/>
      <c r="CQ187" s="320"/>
      <c r="CR187" s="320"/>
      <c r="CS187" s="320"/>
      <c r="CT187" s="320"/>
      <c r="CU187" s="320"/>
      <c r="CV187" s="320"/>
      <c r="CW187" s="320"/>
      <c r="CX187" s="320"/>
      <c r="CY187" s="320"/>
      <c r="CZ187" s="320"/>
      <c r="DA187" s="320"/>
      <c r="DB187" s="320"/>
      <c r="DC187" s="320"/>
      <c r="DD187" s="320"/>
      <c r="DE187" s="320"/>
      <c r="DF187" s="320"/>
      <c r="DG187" s="320"/>
      <c r="DH187" s="320"/>
      <c r="DI187" s="320"/>
      <c r="DJ187" s="320"/>
      <c r="DK187" s="320"/>
      <c r="DL187" s="320"/>
      <c r="DM187" s="320"/>
      <c r="DN187" s="320"/>
      <c r="DO187" s="320"/>
      <c r="DP187" s="320"/>
      <c r="DQ187" s="320"/>
      <c r="DR187" s="320"/>
      <c r="DS187" s="320"/>
      <c r="DT187" s="320"/>
      <c r="DU187" s="320"/>
      <c r="DV187" s="320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</row>
    <row r="188">
      <c r="A188" s="170"/>
      <c r="B188" s="170"/>
      <c r="C188" s="170"/>
      <c r="D188" s="170"/>
      <c r="E188" s="171"/>
      <c r="F188" s="320"/>
      <c r="G188" s="320"/>
      <c r="H188" s="320"/>
      <c r="I188" s="320"/>
      <c r="J188" s="320"/>
      <c r="K188" s="320"/>
      <c r="L188" s="320"/>
      <c r="M188" s="320"/>
      <c r="N188" s="320"/>
      <c r="O188" s="320"/>
      <c r="P188" s="320"/>
      <c r="Q188" s="320"/>
      <c r="R188" s="320"/>
      <c r="S188" s="320"/>
      <c r="T188" s="320"/>
      <c r="U188" s="320"/>
      <c r="V188" s="320"/>
      <c r="W188" s="320"/>
      <c r="X188" s="320"/>
      <c r="Y188" s="320"/>
      <c r="Z188" s="320"/>
      <c r="AA188" s="320"/>
      <c r="AB188" s="320"/>
      <c r="AC188" s="320"/>
      <c r="AD188" s="320"/>
      <c r="AE188" s="320"/>
      <c r="AF188" s="320"/>
      <c r="AG188" s="320"/>
      <c r="AH188" s="320"/>
      <c r="AI188" s="320"/>
      <c r="AJ188" s="320"/>
      <c r="AK188" s="320"/>
      <c r="AL188" s="320"/>
      <c r="AM188" s="320"/>
      <c r="AN188" s="320"/>
      <c r="AO188" s="320"/>
      <c r="AP188" s="320"/>
      <c r="AQ188" s="320"/>
      <c r="AR188" s="320"/>
      <c r="AS188" s="320"/>
      <c r="AT188" s="320"/>
      <c r="AU188" s="320"/>
      <c r="AV188" s="320"/>
      <c r="AW188" s="320"/>
      <c r="AX188" s="320"/>
      <c r="AY188" s="320"/>
      <c r="AZ188" s="320"/>
      <c r="BA188" s="320"/>
      <c r="BB188" s="320"/>
      <c r="BC188" s="320"/>
      <c r="BD188" s="320"/>
      <c r="BE188" s="320"/>
      <c r="BF188" s="320"/>
      <c r="BG188" s="320"/>
      <c r="BH188" s="320"/>
      <c r="BI188" s="320"/>
      <c r="BJ188" s="320"/>
      <c r="BK188" s="320"/>
      <c r="BL188" s="320"/>
      <c r="BM188" s="320"/>
      <c r="BN188" s="320"/>
      <c r="BO188" s="320"/>
      <c r="BP188" s="320"/>
      <c r="BQ188" s="320"/>
      <c r="BR188" s="320"/>
      <c r="BS188" s="320"/>
      <c r="BT188" s="320"/>
      <c r="BU188" s="320"/>
      <c r="BV188" s="320"/>
      <c r="BW188" s="320"/>
      <c r="BX188" s="320"/>
      <c r="BY188" s="320"/>
      <c r="BZ188" s="320"/>
      <c r="CA188" s="320"/>
      <c r="CB188" s="320"/>
      <c r="CC188" s="320"/>
      <c r="CD188" s="320"/>
      <c r="CE188" s="320"/>
      <c r="CF188" s="320"/>
      <c r="CG188" s="320"/>
      <c r="CH188" s="320"/>
      <c r="CI188" s="320"/>
      <c r="CJ188" s="320"/>
      <c r="CK188" s="320"/>
      <c r="CL188" s="320"/>
      <c r="CM188" s="320"/>
      <c r="CN188" s="320"/>
      <c r="CO188" s="320"/>
      <c r="CP188" s="320"/>
      <c r="CQ188" s="320"/>
      <c r="CR188" s="320"/>
      <c r="CS188" s="320"/>
      <c r="CT188" s="320"/>
      <c r="CU188" s="320"/>
      <c r="CV188" s="320"/>
      <c r="CW188" s="320"/>
      <c r="CX188" s="320"/>
      <c r="CY188" s="320"/>
      <c r="CZ188" s="320"/>
      <c r="DA188" s="320"/>
      <c r="DB188" s="320"/>
      <c r="DC188" s="320"/>
      <c r="DD188" s="320"/>
      <c r="DE188" s="320"/>
      <c r="DF188" s="320"/>
      <c r="DG188" s="320"/>
      <c r="DH188" s="320"/>
      <c r="DI188" s="320"/>
      <c r="DJ188" s="320"/>
      <c r="DK188" s="320"/>
      <c r="DL188" s="320"/>
      <c r="DM188" s="320"/>
      <c r="DN188" s="320"/>
      <c r="DO188" s="320"/>
      <c r="DP188" s="320"/>
      <c r="DQ188" s="320"/>
      <c r="DR188" s="320"/>
      <c r="DS188" s="320"/>
      <c r="DT188" s="320"/>
      <c r="DU188" s="320"/>
      <c r="DV188" s="320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</row>
    <row r="189">
      <c r="A189" s="170"/>
      <c r="B189" s="170"/>
      <c r="C189" s="170"/>
      <c r="D189" s="170"/>
      <c r="E189" s="171"/>
      <c r="F189" s="320"/>
      <c r="G189" s="320"/>
      <c r="H189" s="320"/>
      <c r="I189" s="320"/>
      <c r="J189" s="320"/>
      <c r="K189" s="320"/>
      <c r="L189" s="320"/>
      <c r="M189" s="320"/>
      <c r="N189" s="320"/>
      <c r="O189" s="320"/>
      <c r="P189" s="320"/>
      <c r="Q189" s="320"/>
      <c r="R189" s="320"/>
      <c r="S189" s="320"/>
      <c r="T189" s="320"/>
      <c r="U189" s="320"/>
      <c r="V189" s="320"/>
      <c r="W189" s="320"/>
      <c r="X189" s="320"/>
      <c r="Y189" s="320"/>
      <c r="Z189" s="320"/>
      <c r="AA189" s="320"/>
      <c r="AB189" s="320"/>
      <c r="AC189" s="320"/>
      <c r="AD189" s="320"/>
      <c r="AE189" s="320"/>
      <c r="AF189" s="320"/>
      <c r="AG189" s="320"/>
      <c r="AH189" s="320"/>
      <c r="AI189" s="320"/>
      <c r="AJ189" s="320"/>
      <c r="AK189" s="320"/>
      <c r="AL189" s="320"/>
      <c r="AM189" s="320"/>
      <c r="AN189" s="320"/>
      <c r="AO189" s="320"/>
      <c r="AP189" s="320"/>
      <c r="AQ189" s="320"/>
      <c r="AR189" s="320"/>
      <c r="AS189" s="320"/>
      <c r="AT189" s="320"/>
      <c r="AU189" s="320"/>
      <c r="AV189" s="320"/>
      <c r="AW189" s="320"/>
      <c r="AX189" s="320"/>
      <c r="AY189" s="320"/>
      <c r="AZ189" s="320"/>
      <c r="BA189" s="320"/>
      <c r="BB189" s="320"/>
      <c r="BC189" s="320"/>
      <c r="BD189" s="320"/>
      <c r="BE189" s="320"/>
      <c r="BF189" s="320"/>
      <c r="BG189" s="320"/>
      <c r="BH189" s="320"/>
      <c r="BI189" s="320"/>
      <c r="BJ189" s="320"/>
      <c r="BK189" s="320"/>
      <c r="BL189" s="320"/>
      <c r="BM189" s="320"/>
      <c r="BN189" s="320"/>
      <c r="BO189" s="320"/>
      <c r="BP189" s="320"/>
      <c r="BQ189" s="320"/>
      <c r="BR189" s="320"/>
      <c r="BS189" s="320"/>
      <c r="BT189" s="320"/>
      <c r="BU189" s="320"/>
      <c r="BV189" s="320"/>
      <c r="BW189" s="320"/>
      <c r="BX189" s="320"/>
      <c r="BY189" s="320"/>
      <c r="BZ189" s="320"/>
      <c r="CA189" s="320"/>
      <c r="CB189" s="320"/>
      <c r="CC189" s="320"/>
      <c r="CD189" s="320"/>
      <c r="CE189" s="320"/>
      <c r="CF189" s="320"/>
      <c r="CG189" s="320"/>
      <c r="CH189" s="320"/>
      <c r="CI189" s="320"/>
      <c r="CJ189" s="320"/>
      <c r="CK189" s="320"/>
      <c r="CL189" s="320"/>
      <c r="CM189" s="320"/>
      <c r="CN189" s="320"/>
      <c r="CO189" s="320"/>
      <c r="CP189" s="320"/>
      <c r="CQ189" s="320"/>
      <c r="CR189" s="320"/>
      <c r="CS189" s="320"/>
      <c r="CT189" s="320"/>
      <c r="CU189" s="320"/>
      <c r="CV189" s="320"/>
      <c r="CW189" s="320"/>
      <c r="CX189" s="320"/>
      <c r="CY189" s="320"/>
      <c r="CZ189" s="320"/>
      <c r="DA189" s="320"/>
      <c r="DB189" s="320"/>
      <c r="DC189" s="320"/>
      <c r="DD189" s="320"/>
      <c r="DE189" s="320"/>
      <c r="DF189" s="320"/>
      <c r="DG189" s="320"/>
      <c r="DH189" s="320"/>
      <c r="DI189" s="320"/>
      <c r="DJ189" s="320"/>
      <c r="DK189" s="320"/>
      <c r="DL189" s="320"/>
      <c r="DM189" s="320"/>
      <c r="DN189" s="320"/>
      <c r="DO189" s="320"/>
      <c r="DP189" s="320"/>
      <c r="DQ189" s="320"/>
      <c r="DR189" s="320"/>
      <c r="DS189" s="320"/>
      <c r="DT189" s="320"/>
      <c r="DU189" s="320"/>
      <c r="DV189" s="320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</row>
    <row r="190">
      <c r="A190" s="170"/>
      <c r="B190" s="170"/>
      <c r="C190" s="170"/>
      <c r="D190" s="170"/>
      <c r="E190" s="171"/>
      <c r="F190" s="320"/>
      <c r="G190" s="320"/>
      <c r="H190" s="320"/>
      <c r="I190" s="320"/>
      <c r="J190" s="320"/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20"/>
      <c r="W190" s="320"/>
      <c r="X190" s="320"/>
      <c r="Y190" s="320"/>
      <c r="Z190" s="320"/>
      <c r="AA190" s="320"/>
      <c r="AB190" s="320"/>
      <c r="AC190" s="320"/>
      <c r="AD190" s="320"/>
      <c r="AE190" s="320"/>
      <c r="AF190" s="320"/>
      <c r="AG190" s="320"/>
      <c r="AH190" s="320"/>
      <c r="AI190" s="320"/>
      <c r="AJ190" s="320"/>
      <c r="AK190" s="320"/>
      <c r="AL190" s="320"/>
      <c r="AM190" s="320"/>
      <c r="AN190" s="320"/>
      <c r="AO190" s="320"/>
      <c r="AP190" s="320"/>
      <c r="AQ190" s="320"/>
      <c r="AR190" s="320"/>
      <c r="AS190" s="320"/>
      <c r="AT190" s="320"/>
      <c r="AU190" s="320"/>
      <c r="AV190" s="320"/>
      <c r="AW190" s="320"/>
      <c r="AX190" s="320"/>
      <c r="AY190" s="320"/>
      <c r="AZ190" s="320"/>
      <c r="BA190" s="320"/>
      <c r="BB190" s="320"/>
      <c r="BC190" s="320"/>
      <c r="BD190" s="320"/>
      <c r="BE190" s="320"/>
      <c r="BF190" s="320"/>
      <c r="BG190" s="320"/>
      <c r="BH190" s="320"/>
      <c r="BI190" s="320"/>
      <c r="BJ190" s="320"/>
      <c r="BK190" s="320"/>
      <c r="BL190" s="320"/>
      <c r="BM190" s="320"/>
      <c r="BN190" s="320"/>
      <c r="BO190" s="320"/>
      <c r="BP190" s="320"/>
      <c r="BQ190" s="320"/>
      <c r="BR190" s="320"/>
      <c r="BS190" s="320"/>
      <c r="BT190" s="320"/>
      <c r="BU190" s="320"/>
      <c r="BV190" s="320"/>
      <c r="BW190" s="320"/>
      <c r="BX190" s="320"/>
      <c r="BY190" s="320"/>
      <c r="BZ190" s="320"/>
      <c r="CA190" s="320"/>
      <c r="CB190" s="320"/>
      <c r="CC190" s="320"/>
      <c r="CD190" s="320"/>
      <c r="CE190" s="320"/>
      <c r="CF190" s="320"/>
      <c r="CG190" s="320"/>
      <c r="CH190" s="320"/>
      <c r="CI190" s="320"/>
      <c r="CJ190" s="320"/>
      <c r="CK190" s="320"/>
      <c r="CL190" s="320"/>
      <c r="CM190" s="320"/>
      <c r="CN190" s="320"/>
      <c r="CO190" s="320"/>
      <c r="CP190" s="320"/>
      <c r="CQ190" s="320"/>
      <c r="CR190" s="320"/>
      <c r="CS190" s="320"/>
      <c r="CT190" s="320"/>
      <c r="CU190" s="320"/>
      <c r="CV190" s="320"/>
      <c r="CW190" s="320"/>
      <c r="CX190" s="320"/>
      <c r="CY190" s="320"/>
      <c r="CZ190" s="320"/>
      <c r="DA190" s="320"/>
      <c r="DB190" s="320"/>
      <c r="DC190" s="320"/>
      <c r="DD190" s="320"/>
      <c r="DE190" s="320"/>
      <c r="DF190" s="320"/>
      <c r="DG190" s="320"/>
      <c r="DH190" s="320"/>
      <c r="DI190" s="320"/>
      <c r="DJ190" s="320"/>
      <c r="DK190" s="320"/>
      <c r="DL190" s="320"/>
      <c r="DM190" s="320"/>
      <c r="DN190" s="320"/>
      <c r="DO190" s="320"/>
      <c r="DP190" s="320"/>
      <c r="DQ190" s="320"/>
      <c r="DR190" s="320"/>
      <c r="DS190" s="320"/>
      <c r="DT190" s="320"/>
      <c r="DU190" s="320"/>
      <c r="DV190" s="320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</row>
    <row r="191">
      <c r="A191" s="170"/>
      <c r="B191" s="170"/>
      <c r="C191" s="170"/>
      <c r="D191" s="170"/>
      <c r="E191" s="171"/>
      <c r="F191" s="320"/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0"/>
      <c r="X191" s="320"/>
      <c r="Y191" s="320"/>
      <c r="Z191" s="320"/>
      <c r="AA191" s="320"/>
      <c r="AB191" s="320"/>
      <c r="AC191" s="320"/>
      <c r="AD191" s="320"/>
      <c r="AE191" s="320"/>
      <c r="AF191" s="320"/>
      <c r="AG191" s="320"/>
      <c r="AH191" s="320"/>
      <c r="AI191" s="320"/>
      <c r="AJ191" s="320"/>
      <c r="AK191" s="320"/>
      <c r="AL191" s="320"/>
      <c r="AM191" s="320"/>
      <c r="AN191" s="320"/>
      <c r="AO191" s="320"/>
      <c r="AP191" s="320"/>
      <c r="AQ191" s="320"/>
      <c r="AR191" s="320"/>
      <c r="AS191" s="320"/>
      <c r="AT191" s="320"/>
      <c r="AU191" s="320"/>
      <c r="AV191" s="320"/>
      <c r="AW191" s="320"/>
      <c r="AX191" s="320"/>
      <c r="AY191" s="320"/>
      <c r="AZ191" s="320"/>
      <c r="BA191" s="320"/>
      <c r="BB191" s="320"/>
      <c r="BC191" s="320"/>
      <c r="BD191" s="320"/>
      <c r="BE191" s="320"/>
      <c r="BF191" s="320"/>
      <c r="BG191" s="320"/>
      <c r="BH191" s="320"/>
      <c r="BI191" s="320"/>
      <c r="BJ191" s="320"/>
      <c r="BK191" s="320"/>
      <c r="BL191" s="320"/>
      <c r="BM191" s="320"/>
      <c r="BN191" s="320"/>
      <c r="BO191" s="320"/>
      <c r="BP191" s="320"/>
      <c r="BQ191" s="320"/>
      <c r="BR191" s="320"/>
      <c r="BS191" s="320"/>
      <c r="BT191" s="320"/>
      <c r="BU191" s="320"/>
      <c r="BV191" s="320"/>
      <c r="BW191" s="320"/>
      <c r="BX191" s="320"/>
      <c r="BY191" s="320"/>
      <c r="BZ191" s="320"/>
      <c r="CA191" s="320"/>
      <c r="CB191" s="320"/>
      <c r="CC191" s="320"/>
      <c r="CD191" s="320"/>
      <c r="CE191" s="320"/>
      <c r="CF191" s="320"/>
      <c r="CG191" s="320"/>
      <c r="CH191" s="320"/>
      <c r="CI191" s="320"/>
      <c r="CJ191" s="320"/>
      <c r="CK191" s="320"/>
      <c r="CL191" s="320"/>
      <c r="CM191" s="320"/>
      <c r="CN191" s="320"/>
      <c r="CO191" s="320"/>
      <c r="CP191" s="320"/>
      <c r="CQ191" s="320"/>
      <c r="CR191" s="320"/>
      <c r="CS191" s="320"/>
      <c r="CT191" s="320"/>
      <c r="CU191" s="320"/>
      <c r="CV191" s="320"/>
      <c r="CW191" s="320"/>
      <c r="CX191" s="320"/>
      <c r="CY191" s="320"/>
      <c r="CZ191" s="320"/>
      <c r="DA191" s="320"/>
      <c r="DB191" s="320"/>
      <c r="DC191" s="320"/>
      <c r="DD191" s="320"/>
      <c r="DE191" s="320"/>
      <c r="DF191" s="320"/>
      <c r="DG191" s="320"/>
      <c r="DH191" s="320"/>
      <c r="DI191" s="320"/>
      <c r="DJ191" s="320"/>
      <c r="DK191" s="320"/>
      <c r="DL191" s="320"/>
      <c r="DM191" s="320"/>
      <c r="DN191" s="320"/>
      <c r="DO191" s="320"/>
      <c r="DP191" s="320"/>
      <c r="DQ191" s="320"/>
      <c r="DR191" s="320"/>
      <c r="DS191" s="320"/>
      <c r="DT191" s="320"/>
      <c r="DU191" s="320"/>
      <c r="DV191" s="320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</row>
    <row r="192">
      <c r="A192" s="170"/>
      <c r="B192" s="170"/>
      <c r="C192" s="170"/>
      <c r="D192" s="170"/>
      <c r="E192" s="171"/>
      <c r="F192" s="320"/>
      <c r="G192" s="320"/>
      <c r="H192" s="320"/>
      <c r="I192" s="320"/>
      <c r="J192" s="320"/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20"/>
      <c r="W192" s="320"/>
      <c r="X192" s="320"/>
      <c r="Y192" s="320"/>
      <c r="Z192" s="320"/>
      <c r="AA192" s="320"/>
      <c r="AB192" s="320"/>
      <c r="AC192" s="320"/>
      <c r="AD192" s="320"/>
      <c r="AE192" s="320"/>
      <c r="AF192" s="320"/>
      <c r="AG192" s="320"/>
      <c r="AH192" s="320"/>
      <c r="AI192" s="320"/>
      <c r="AJ192" s="320"/>
      <c r="AK192" s="320"/>
      <c r="AL192" s="320"/>
      <c r="AM192" s="320"/>
      <c r="AN192" s="320"/>
      <c r="AO192" s="320"/>
      <c r="AP192" s="320"/>
      <c r="AQ192" s="320"/>
      <c r="AR192" s="320"/>
      <c r="AS192" s="320"/>
      <c r="AT192" s="320"/>
      <c r="AU192" s="320"/>
      <c r="AV192" s="320"/>
      <c r="AW192" s="320"/>
      <c r="AX192" s="320"/>
      <c r="AY192" s="320"/>
      <c r="AZ192" s="320"/>
      <c r="BA192" s="320"/>
      <c r="BB192" s="320"/>
      <c r="BC192" s="320"/>
      <c r="BD192" s="320"/>
      <c r="BE192" s="320"/>
      <c r="BF192" s="320"/>
      <c r="BG192" s="320"/>
      <c r="BH192" s="320"/>
      <c r="BI192" s="320"/>
      <c r="BJ192" s="320"/>
      <c r="BK192" s="320"/>
      <c r="BL192" s="320"/>
      <c r="BM192" s="320"/>
      <c r="BN192" s="320"/>
      <c r="BO192" s="320"/>
      <c r="BP192" s="320"/>
      <c r="BQ192" s="320"/>
      <c r="BR192" s="320"/>
      <c r="BS192" s="320"/>
      <c r="BT192" s="320"/>
      <c r="BU192" s="320"/>
      <c r="BV192" s="320"/>
      <c r="BW192" s="320"/>
      <c r="BX192" s="320"/>
      <c r="BY192" s="320"/>
      <c r="BZ192" s="320"/>
      <c r="CA192" s="320"/>
      <c r="CB192" s="320"/>
      <c r="CC192" s="320"/>
      <c r="CD192" s="320"/>
      <c r="CE192" s="320"/>
      <c r="CF192" s="320"/>
      <c r="CG192" s="320"/>
      <c r="CH192" s="320"/>
      <c r="CI192" s="320"/>
      <c r="CJ192" s="320"/>
      <c r="CK192" s="320"/>
      <c r="CL192" s="320"/>
      <c r="CM192" s="320"/>
      <c r="CN192" s="320"/>
      <c r="CO192" s="320"/>
      <c r="CP192" s="320"/>
      <c r="CQ192" s="320"/>
      <c r="CR192" s="320"/>
      <c r="CS192" s="320"/>
      <c r="CT192" s="320"/>
      <c r="CU192" s="320"/>
      <c r="CV192" s="320"/>
      <c r="CW192" s="320"/>
      <c r="CX192" s="320"/>
      <c r="CY192" s="320"/>
      <c r="CZ192" s="320"/>
      <c r="DA192" s="320"/>
      <c r="DB192" s="320"/>
      <c r="DC192" s="320"/>
      <c r="DD192" s="320"/>
      <c r="DE192" s="320"/>
      <c r="DF192" s="320"/>
      <c r="DG192" s="320"/>
      <c r="DH192" s="320"/>
      <c r="DI192" s="320"/>
      <c r="DJ192" s="320"/>
      <c r="DK192" s="320"/>
      <c r="DL192" s="320"/>
      <c r="DM192" s="320"/>
      <c r="DN192" s="320"/>
      <c r="DO192" s="320"/>
      <c r="DP192" s="320"/>
      <c r="DQ192" s="320"/>
      <c r="DR192" s="320"/>
      <c r="DS192" s="320"/>
      <c r="DT192" s="320"/>
      <c r="DU192" s="320"/>
      <c r="DV192" s="320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</row>
    <row r="193">
      <c r="A193" s="170"/>
      <c r="B193" s="170"/>
      <c r="C193" s="170"/>
      <c r="D193" s="170"/>
      <c r="E193" s="171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20"/>
      <c r="W193" s="320"/>
      <c r="X193" s="320"/>
      <c r="Y193" s="320"/>
      <c r="Z193" s="320"/>
      <c r="AA193" s="320"/>
      <c r="AB193" s="320"/>
      <c r="AC193" s="320"/>
      <c r="AD193" s="320"/>
      <c r="AE193" s="320"/>
      <c r="AF193" s="320"/>
      <c r="AG193" s="320"/>
      <c r="AH193" s="320"/>
      <c r="AI193" s="320"/>
      <c r="AJ193" s="320"/>
      <c r="AK193" s="320"/>
      <c r="AL193" s="320"/>
      <c r="AM193" s="320"/>
      <c r="AN193" s="320"/>
      <c r="AO193" s="320"/>
      <c r="AP193" s="320"/>
      <c r="AQ193" s="320"/>
      <c r="AR193" s="320"/>
      <c r="AS193" s="320"/>
      <c r="AT193" s="320"/>
      <c r="AU193" s="320"/>
      <c r="AV193" s="320"/>
      <c r="AW193" s="320"/>
      <c r="AX193" s="320"/>
      <c r="AY193" s="320"/>
      <c r="AZ193" s="320"/>
      <c r="BA193" s="320"/>
      <c r="BB193" s="320"/>
      <c r="BC193" s="320"/>
      <c r="BD193" s="320"/>
      <c r="BE193" s="320"/>
      <c r="BF193" s="320"/>
      <c r="BG193" s="320"/>
      <c r="BH193" s="320"/>
      <c r="BI193" s="320"/>
      <c r="BJ193" s="320"/>
      <c r="BK193" s="320"/>
      <c r="BL193" s="320"/>
      <c r="BM193" s="320"/>
      <c r="BN193" s="320"/>
      <c r="BO193" s="320"/>
      <c r="BP193" s="320"/>
      <c r="BQ193" s="320"/>
      <c r="BR193" s="320"/>
      <c r="BS193" s="320"/>
      <c r="BT193" s="320"/>
      <c r="BU193" s="320"/>
      <c r="BV193" s="320"/>
      <c r="BW193" s="320"/>
      <c r="BX193" s="320"/>
      <c r="BY193" s="320"/>
      <c r="BZ193" s="320"/>
      <c r="CA193" s="320"/>
      <c r="CB193" s="320"/>
      <c r="CC193" s="320"/>
      <c r="CD193" s="320"/>
      <c r="CE193" s="320"/>
      <c r="CF193" s="320"/>
      <c r="CG193" s="320"/>
      <c r="CH193" s="320"/>
      <c r="CI193" s="320"/>
      <c r="CJ193" s="320"/>
      <c r="CK193" s="320"/>
      <c r="CL193" s="320"/>
      <c r="CM193" s="320"/>
      <c r="CN193" s="320"/>
      <c r="CO193" s="320"/>
      <c r="CP193" s="320"/>
      <c r="CQ193" s="320"/>
      <c r="CR193" s="320"/>
      <c r="CS193" s="320"/>
      <c r="CT193" s="320"/>
      <c r="CU193" s="320"/>
      <c r="CV193" s="320"/>
      <c r="CW193" s="320"/>
      <c r="CX193" s="320"/>
      <c r="CY193" s="320"/>
      <c r="CZ193" s="320"/>
      <c r="DA193" s="320"/>
      <c r="DB193" s="320"/>
      <c r="DC193" s="320"/>
      <c r="DD193" s="320"/>
      <c r="DE193" s="320"/>
      <c r="DF193" s="320"/>
      <c r="DG193" s="320"/>
      <c r="DH193" s="320"/>
      <c r="DI193" s="320"/>
      <c r="DJ193" s="320"/>
      <c r="DK193" s="320"/>
      <c r="DL193" s="320"/>
      <c r="DM193" s="320"/>
      <c r="DN193" s="320"/>
      <c r="DO193" s="320"/>
      <c r="DP193" s="320"/>
      <c r="DQ193" s="320"/>
      <c r="DR193" s="320"/>
      <c r="DS193" s="320"/>
      <c r="DT193" s="320"/>
      <c r="DU193" s="320"/>
      <c r="DV193" s="320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</row>
    <row r="194">
      <c r="A194" s="170"/>
      <c r="B194" s="170"/>
      <c r="C194" s="170"/>
      <c r="D194" s="170"/>
      <c r="E194" s="171"/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0"/>
      <c r="W194" s="320"/>
      <c r="X194" s="320"/>
      <c r="Y194" s="320"/>
      <c r="Z194" s="320"/>
      <c r="AA194" s="320"/>
      <c r="AB194" s="320"/>
      <c r="AC194" s="320"/>
      <c r="AD194" s="320"/>
      <c r="AE194" s="320"/>
      <c r="AF194" s="320"/>
      <c r="AG194" s="320"/>
      <c r="AH194" s="320"/>
      <c r="AI194" s="320"/>
      <c r="AJ194" s="320"/>
      <c r="AK194" s="320"/>
      <c r="AL194" s="320"/>
      <c r="AM194" s="320"/>
      <c r="AN194" s="320"/>
      <c r="AO194" s="320"/>
      <c r="AP194" s="320"/>
      <c r="AQ194" s="320"/>
      <c r="AR194" s="320"/>
      <c r="AS194" s="320"/>
      <c r="AT194" s="320"/>
      <c r="AU194" s="320"/>
      <c r="AV194" s="320"/>
      <c r="AW194" s="320"/>
      <c r="AX194" s="320"/>
      <c r="AY194" s="320"/>
      <c r="AZ194" s="320"/>
      <c r="BA194" s="320"/>
      <c r="BB194" s="320"/>
      <c r="BC194" s="320"/>
      <c r="BD194" s="320"/>
      <c r="BE194" s="320"/>
      <c r="BF194" s="320"/>
      <c r="BG194" s="320"/>
      <c r="BH194" s="320"/>
      <c r="BI194" s="320"/>
      <c r="BJ194" s="320"/>
      <c r="BK194" s="320"/>
      <c r="BL194" s="320"/>
      <c r="BM194" s="320"/>
      <c r="BN194" s="320"/>
      <c r="BO194" s="320"/>
      <c r="BP194" s="320"/>
      <c r="BQ194" s="320"/>
      <c r="BR194" s="320"/>
      <c r="BS194" s="320"/>
      <c r="BT194" s="320"/>
      <c r="BU194" s="320"/>
      <c r="BV194" s="320"/>
      <c r="BW194" s="320"/>
      <c r="BX194" s="320"/>
      <c r="BY194" s="320"/>
      <c r="BZ194" s="320"/>
      <c r="CA194" s="320"/>
      <c r="CB194" s="320"/>
      <c r="CC194" s="320"/>
      <c r="CD194" s="320"/>
      <c r="CE194" s="320"/>
      <c r="CF194" s="320"/>
      <c r="CG194" s="320"/>
      <c r="CH194" s="320"/>
      <c r="CI194" s="320"/>
      <c r="CJ194" s="320"/>
      <c r="CK194" s="320"/>
      <c r="CL194" s="320"/>
      <c r="CM194" s="320"/>
      <c r="CN194" s="320"/>
      <c r="CO194" s="320"/>
      <c r="CP194" s="320"/>
      <c r="CQ194" s="320"/>
      <c r="CR194" s="320"/>
      <c r="CS194" s="320"/>
      <c r="CT194" s="320"/>
      <c r="CU194" s="320"/>
      <c r="CV194" s="320"/>
      <c r="CW194" s="320"/>
      <c r="CX194" s="320"/>
      <c r="CY194" s="320"/>
      <c r="CZ194" s="320"/>
      <c r="DA194" s="320"/>
      <c r="DB194" s="320"/>
      <c r="DC194" s="320"/>
      <c r="DD194" s="320"/>
      <c r="DE194" s="320"/>
      <c r="DF194" s="320"/>
      <c r="DG194" s="320"/>
      <c r="DH194" s="320"/>
      <c r="DI194" s="320"/>
      <c r="DJ194" s="320"/>
      <c r="DK194" s="320"/>
      <c r="DL194" s="320"/>
      <c r="DM194" s="320"/>
      <c r="DN194" s="320"/>
      <c r="DO194" s="320"/>
      <c r="DP194" s="320"/>
      <c r="DQ194" s="320"/>
      <c r="DR194" s="320"/>
      <c r="DS194" s="320"/>
      <c r="DT194" s="320"/>
      <c r="DU194" s="320"/>
      <c r="DV194" s="320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</row>
    <row r="195">
      <c r="A195" s="170"/>
      <c r="B195" s="170"/>
      <c r="C195" s="170"/>
      <c r="D195" s="170"/>
      <c r="E195" s="171"/>
      <c r="F195" s="320"/>
      <c r="G195" s="320"/>
      <c r="H195" s="320"/>
      <c r="I195" s="320"/>
      <c r="J195" s="320"/>
      <c r="K195" s="320"/>
      <c r="L195" s="320"/>
      <c r="M195" s="320"/>
      <c r="N195" s="320"/>
      <c r="O195" s="320"/>
      <c r="P195" s="320"/>
      <c r="Q195" s="320"/>
      <c r="R195" s="320"/>
      <c r="S195" s="320"/>
      <c r="T195" s="320"/>
      <c r="U195" s="320"/>
      <c r="V195" s="320"/>
      <c r="W195" s="320"/>
      <c r="X195" s="320"/>
      <c r="Y195" s="320"/>
      <c r="Z195" s="320"/>
      <c r="AA195" s="320"/>
      <c r="AB195" s="320"/>
      <c r="AC195" s="320"/>
      <c r="AD195" s="320"/>
      <c r="AE195" s="320"/>
      <c r="AF195" s="320"/>
      <c r="AG195" s="320"/>
      <c r="AH195" s="320"/>
      <c r="AI195" s="320"/>
      <c r="AJ195" s="320"/>
      <c r="AK195" s="320"/>
      <c r="AL195" s="320"/>
      <c r="AM195" s="320"/>
      <c r="AN195" s="320"/>
      <c r="AO195" s="320"/>
      <c r="AP195" s="320"/>
      <c r="AQ195" s="320"/>
      <c r="AR195" s="320"/>
      <c r="AS195" s="320"/>
      <c r="AT195" s="320"/>
      <c r="AU195" s="320"/>
      <c r="AV195" s="320"/>
      <c r="AW195" s="320"/>
      <c r="AX195" s="320"/>
      <c r="AY195" s="320"/>
      <c r="AZ195" s="320"/>
      <c r="BA195" s="320"/>
      <c r="BB195" s="320"/>
      <c r="BC195" s="320"/>
      <c r="BD195" s="320"/>
      <c r="BE195" s="320"/>
      <c r="BF195" s="320"/>
      <c r="BG195" s="320"/>
      <c r="BH195" s="320"/>
      <c r="BI195" s="320"/>
      <c r="BJ195" s="320"/>
      <c r="BK195" s="320"/>
      <c r="BL195" s="320"/>
      <c r="BM195" s="320"/>
      <c r="BN195" s="320"/>
      <c r="BO195" s="320"/>
      <c r="BP195" s="320"/>
      <c r="BQ195" s="320"/>
      <c r="BR195" s="320"/>
      <c r="BS195" s="320"/>
      <c r="BT195" s="320"/>
      <c r="BU195" s="320"/>
      <c r="BV195" s="320"/>
      <c r="BW195" s="320"/>
      <c r="BX195" s="320"/>
      <c r="BY195" s="320"/>
      <c r="BZ195" s="320"/>
      <c r="CA195" s="320"/>
      <c r="CB195" s="320"/>
      <c r="CC195" s="320"/>
      <c r="CD195" s="320"/>
      <c r="CE195" s="320"/>
      <c r="CF195" s="320"/>
      <c r="CG195" s="320"/>
      <c r="CH195" s="320"/>
      <c r="CI195" s="320"/>
      <c r="CJ195" s="320"/>
      <c r="CK195" s="320"/>
      <c r="CL195" s="320"/>
      <c r="CM195" s="320"/>
      <c r="CN195" s="320"/>
      <c r="CO195" s="320"/>
      <c r="CP195" s="320"/>
      <c r="CQ195" s="320"/>
      <c r="CR195" s="320"/>
      <c r="CS195" s="320"/>
      <c r="CT195" s="320"/>
      <c r="CU195" s="320"/>
      <c r="CV195" s="320"/>
      <c r="CW195" s="320"/>
      <c r="CX195" s="320"/>
      <c r="CY195" s="320"/>
      <c r="CZ195" s="320"/>
      <c r="DA195" s="320"/>
      <c r="DB195" s="320"/>
      <c r="DC195" s="320"/>
      <c r="DD195" s="320"/>
      <c r="DE195" s="320"/>
      <c r="DF195" s="320"/>
      <c r="DG195" s="320"/>
      <c r="DH195" s="320"/>
      <c r="DI195" s="320"/>
      <c r="DJ195" s="320"/>
      <c r="DK195" s="320"/>
      <c r="DL195" s="320"/>
      <c r="DM195" s="320"/>
      <c r="DN195" s="320"/>
      <c r="DO195" s="320"/>
      <c r="DP195" s="320"/>
      <c r="DQ195" s="320"/>
      <c r="DR195" s="320"/>
      <c r="DS195" s="320"/>
      <c r="DT195" s="320"/>
      <c r="DU195" s="320"/>
      <c r="DV195" s="320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</row>
    <row r="196">
      <c r="A196" s="170"/>
      <c r="B196" s="170"/>
      <c r="C196" s="170"/>
      <c r="D196" s="170"/>
      <c r="E196" s="171"/>
      <c r="F196" s="320"/>
      <c r="G196" s="320"/>
      <c r="H196" s="320"/>
      <c r="I196" s="320"/>
      <c r="J196" s="320"/>
      <c r="K196" s="320"/>
      <c r="L196" s="320"/>
      <c r="M196" s="320"/>
      <c r="N196" s="320"/>
      <c r="O196" s="320"/>
      <c r="P196" s="320"/>
      <c r="Q196" s="320"/>
      <c r="R196" s="320"/>
      <c r="S196" s="320"/>
      <c r="T196" s="320"/>
      <c r="U196" s="320"/>
      <c r="V196" s="320"/>
      <c r="W196" s="320"/>
      <c r="X196" s="320"/>
      <c r="Y196" s="320"/>
      <c r="Z196" s="320"/>
      <c r="AA196" s="320"/>
      <c r="AB196" s="320"/>
      <c r="AC196" s="320"/>
      <c r="AD196" s="320"/>
      <c r="AE196" s="320"/>
      <c r="AF196" s="320"/>
      <c r="AG196" s="320"/>
      <c r="AH196" s="320"/>
      <c r="AI196" s="320"/>
      <c r="AJ196" s="320"/>
      <c r="AK196" s="320"/>
      <c r="AL196" s="320"/>
      <c r="AM196" s="320"/>
      <c r="AN196" s="320"/>
      <c r="AO196" s="320"/>
      <c r="AP196" s="320"/>
      <c r="AQ196" s="320"/>
      <c r="AR196" s="320"/>
      <c r="AS196" s="320"/>
      <c r="AT196" s="320"/>
      <c r="AU196" s="320"/>
      <c r="AV196" s="320"/>
      <c r="AW196" s="320"/>
      <c r="AX196" s="320"/>
      <c r="AY196" s="320"/>
      <c r="AZ196" s="320"/>
      <c r="BA196" s="320"/>
      <c r="BB196" s="320"/>
      <c r="BC196" s="320"/>
      <c r="BD196" s="320"/>
      <c r="BE196" s="320"/>
      <c r="BF196" s="320"/>
      <c r="BG196" s="320"/>
      <c r="BH196" s="320"/>
      <c r="BI196" s="320"/>
      <c r="BJ196" s="320"/>
      <c r="BK196" s="320"/>
      <c r="BL196" s="320"/>
      <c r="BM196" s="320"/>
      <c r="BN196" s="320"/>
      <c r="BO196" s="320"/>
      <c r="BP196" s="320"/>
      <c r="BQ196" s="320"/>
      <c r="BR196" s="320"/>
      <c r="BS196" s="320"/>
      <c r="BT196" s="320"/>
      <c r="BU196" s="320"/>
      <c r="BV196" s="320"/>
      <c r="BW196" s="320"/>
      <c r="BX196" s="320"/>
      <c r="BY196" s="320"/>
      <c r="BZ196" s="320"/>
      <c r="CA196" s="320"/>
      <c r="CB196" s="320"/>
      <c r="CC196" s="320"/>
      <c r="CD196" s="320"/>
      <c r="CE196" s="320"/>
      <c r="CF196" s="320"/>
      <c r="CG196" s="320"/>
      <c r="CH196" s="320"/>
      <c r="CI196" s="320"/>
      <c r="CJ196" s="320"/>
      <c r="CK196" s="320"/>
      <c r="CL196" s="320"/>
      <c r="CM196" s="320"/>
      <c r="CN196" s="320"/>
      <c r="CO196" s="320"/>
      <c r="CP196" s="320"/>
      <c r="CQ196" s="320"/>
      <c r="CR196" s="320"/>
      <c r="CS196" s="320"/>
      <c r="CT196" s="320"/>
      <c r="CU196" s="320"/>
      <c r="CV196" s="320"/>
      <c r="CW196" s="320"/>
      <c r="CX196" s="320"/>
      <c r="CY196" s="320"/>
      <c r="CZ196" s="320"/>
      <c r="DA196" s="320"/>
      <c r="DB196" s="320"/>
      <c r="DC196" s="320"/>
      <c r="DD196" s="320"/>
      <c r="DE196" s="320"/>
      <c r="DF196" s="320"/>
      <c r="DG196" s="320"/>
      <c r="DH196" s="320"/>
      <c r="DI196" s="320"/>
      <c r="DJ196" s="320"/>
      <c r="DK196" s="320"/>
      <c r="DL196" s="320"/>
      <c r="DM196" s="320"/>
      <c r="DN196" s="320"/>
      <c r="DO196" s="320"/>
      <c r="DP196" s="320"/>
      <c r="DQ196" s="320"/>
      <c r="DR196" s="320"/>
      <c r="DS196" s="320"/>
      <c r="DT196" s="320"/>
      <c r="DU196" s="320"/>
      <c r="DV196" s="320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</row>
    <row r="197">
      <c r="A197" s="170"/>
      <c r="B197" s="170"/>
      <c r="C197" s="170"/>
      <c r="D197" s="170"/>
      <c r="E197" s="171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0"/>
      <c r="U197" s="320"/>
      <c r="V197" s="320"/>
      <c r="W197" s="320"/>
      <c r="X197" s="320"/>
      <c r="Y197" s="320"/>
      <c r="Z197" s="320"/>
      <c r="AA197" s="320"/>
      <c r="AB197" s="320"/>
      <c r="AC197" s="320"/>
      <c r="AD197" s="320"/>
      <c r="AE197" s="320"/>
      <c r="AF197" s="320"/>
      <c r="AG197" s="320"/>
      <c r="AH197" s="320"/>
      <c r="AI197" s="320"/>
      <c r="AJ197" s="320"/>
      <c r="AK197" s="320"/>
      <c r="AL197" s="320"/>
      <c r="AM197" s="320"/>
      <c r="AN197" s="320"/>
      <c r="AO197" s="320"/>
      <c r="AP197" s="320"/>
      <c r="AQ197" s="320"/>
      <c r="AR197" s="320"/>
      <c r="AS197" s="320"/>
      <c r="AT197" s="320"/>
      <c r="AU197" s="320"/>
      <c r="AV197" s="320"/>
      <c r="AW197" s="320"/>
      <c r="AX197" s="320"/>
      <c r="AY197" s="320"/>
      <c r="AZ197" s="320"/>
      <c r="BA197" s="320"/>
      <c r="BB197" s="320"/>
      <c r="BC197" s="320"/>
      <c r="BD197" s="320"/>
      <c r="BE197" s="320"/>
      <c r="BF197" s="320"/>
      <c r="BG197" s="320"/>
      <c r="BH197" s="320"/>
      <c r="BI197" s="320"/>
      <c r="BJ197" s="320"/>
      <c r="BK197" s="320"/>
      <c r="BL197" s="320"/>
      <c r="BM197" s="320"/>
      <c r="BN197" s="320"/>
      <c r="BO197" s="320"/>
      <c r="BP197" s="320"/>
      <c r="BQ197" s="320"/>
      <c r="BR197" s="320"/>
      <c r="BS197" s="320"/>
      <c r="BT197" s="320"/>
      <c r="BU197" s="320"/>
      <c r="BV197" s="320"/>
      <c r="BW197" s="320"/>
      <c r="BX197" s="320"/>
      <c r="BY197" s="320"/>
      <c r="BZ197" s="320"/>
      <c r="CA197" s="320"/>
      <c r="CB197" s="320"/>
      <c r="CC197" s="320"/>
      <c r="CD197" s="320"/>
      <c r="CE197" s="320"/>
      <c r="CF197" s="320"/>
      <c r="CG197" s="320"/>
      <c r="CH197" s="320"/>
      <c r="CI197" s="320"/>
      <c r="CJ197" s="320"/>
      <c r="CK197" s="320"/>
      <c r="CL197" s="320"/>
      <c r="CM197" s="320"/>
      <c r="CN197" s="320"/>
      <c r="CO197" s="320"/>
      <c r="CP197" s="320"/>
      <c r="CQ197" s="320"/>
      <c r="CR197" s="320"/>
      <c r="CS197" s="320"/>
      <c r="CT197" s="320"/>
      <c r="CU197" s="320"/>
      <c r="CV197" s="320"/>
      <c r="CW197" s="320"/>
      <c r="CX197" s="320"/>
      <c r="CY197" s="320"/>
      <c r="CZ197" s="320"/>
      <c r="DA197" s="320"/>
      <c r="DB197" s="320"/>
      <c r="DC197" s="320"/>
      <c r="DD197" s="320"/>
      <c r="DE197" s="320"/>
      <c r="DF197" s="320"/>
      <c r="DG197" s="320"/>
      <c r="DH197" s="320"/>
      <c r="DI197" s="320"/>
      <c r="DJ197" s="320"/>
      <c r="DK197" s="320"/>
      <c r="DL197" s="320"/>
      <c r="DM197" s="320"/>
      <c r="DN197" s="320"/>
      <c r="DO197" s="320"/>
      <c r="DP197" s="320"/>
      <c r="DQ197" s="320"/>
      <c r="DR197" s="320"/>
      <c r="DS197" s="320"/>
      <c r="DT197" s="320"/>
      <c r="DU197" s="320"/>
      <c r="DV197" s="320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</row>
    <row r="198">
      <c r="A198" s="170"/>
      <c r="B198" s="170"/>
      <c r="C198" s="170"/>
      <c r="D198" s="170"/>
      <c r="E198" s="171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0"/>
      <c r="Q198" s="320"/>
      <c r="R198" s="320"/>
      <c r="S198" s="320"/>
      <c r="T198" s="320"/>
      <c r="U198" s="320"/>
      <c r="V198" s="320"/>
      <c r="W198" s="320"/>
      <c r="X198" s="320"/>
      <c r="Y198" s="320"/>
      <c r="Z198" s="320"/>
      <c r="AA198" s="320"/>
      <c r="AB198" s="320"/>
      <c r="AC198" s="320"/>
      <c r="AD198" s="320"/>
      <c r="AE198" s="320"/>
      <c r="AF198" s="320"/>
      <c r="AG198" s="320"/>
      <c r="AH198" s="320"/>
      <c r="AI198" s="320"/>
      <c r="AJ198" s="320"/>
      <c r="AK198" s="320"/>
      <c r="AL198" s="320"/>
      <c r="AM198" s="320"/>
      <c r="AN198" s="320"/>
      <c r="AO198" s="320"/>
      <c r="AP198" s="320"/>
      <c r="AQ198" s="320"/>
      <c r="AR198" s="320"/>
      <c r="AS198" s="320"/>
      <c r="AT198" s="320"/>
      <c r="AU198" s="320"/>
      <c r="AV198" s="320"/>
      <c r="AW198" s="320"/>
      <c r="AX198" s="320"/>
      <c r="AY198" s="320"/>
      <c r="AZ198" s="320"/>
      <c r="BA198" s="320"/>
      <c r="BB198" s="320"/>
      <c r="BC198" s="320"/>
      <c r="BD198" s="320"/>
      <c r="BE198" s="320"/>
      <c r="BF198" s="320"/>
      <c r="BG198" s="320"/>
      <c r="BH198" s="320"/>
      <c r="BI198" s="320"/>
      <c r="BJ198" s="320"/>
      <c r="BK198" s="320"/>
      <c r="BL198" s="320"/>
      <c r="BM198" s="320"/>
      <c r="BN198" s="320"/>
      <c r="BO198" s="320"/>
      <c r="BP198" s="320"/>
      <c r="BQ198" s="320"/>
      <c r="BR198" s="320"/>
      <c r="BS198" s="320"/>
      <c r="BT198" s="320"/>
      <c r="BU198" s="320"/>
      <c r="BV198" s="320"/>
      <c r="BW198" s="320"/>
      <c r="BX198" s="320"/>
      <c r="BY198" s="320"/>
      <c r="BZ198" s="320"/>
      <c r="CA198" s="320"/>
      <c r="CB198" s="320"/>
      <c r="CC198" s="320"/>
      <c r="CD198" s="320"/>
      <c r="CE198" s="320"/>
      <c r="CF198" s="320"/>
      <c r="CG198" s="320"/>
      <c r="CH198" s="320"/>
      <c r="CI198" s="320"/>
      <c r="CJ198" s="320"/>
      <c r="CK198" s="320"/>
      <c r="CL198" s="320"/>
      <c r="CM198" s="320"/>
      <c r="CN198" s="320"/>
      <c r="CO198" s="320"/>
      <c r="CP198" s="320"/>
      <c r="CQ198" s="320"/>
      <c r="CR198" s="320"/>
      <c r="CS198" s="320"/>
      <c r="CT198" s="320"/>
      <c r="CU198" s="320"/>
      <c r="CV198" s="320"/>
      <c r="CW198" s="320"/>
      <c r="CX198" s="320"/>
      <c r="CY198" s="320"/>
      <c r="CZ198" s="320"/>
      <c r="DA198" s="320"/>
      <c r="DB198" s="320"/>
      <c r="DC198" s="320"/>
      <c r="DD198" s="320"/>
      <c r="DE198" s="320"/>
      <c r="DF198" s="320"/>
      <c r="DG198" s="320"/>
      <c r="DH198" s="320"/>
      <c r="DI198" s="320"/>
      <c r="DJ198" s="320"/>
      <c r="DK198" s="320"/>
      <c r="DL198" s="320"/>
      <c r="DM198" s="320"/>
      <c r="DN198" s="320"/>
      <c r="DO198" s="320"/>
      <c r="DP198" s="320"/>
      <c r="DQ198" s="320"/>
      <c r="DR198" s="320"/>
      <c r="DS198" s="320"/>
      <c r="DT198" s="320"/>
      <c r="DU198" s="320"/>
      <c r="DV198" s="320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</row>
    <row r="199">
      <c r="A199" s="170"/>
      <c r="B199" s="170"/>
      <c r="C199" s="170"/>
      <c r="D199" s="170"/>
      <c r="E199" s="171"/>
      <c r="F199" s="320"/>
      <c r="G199" s="320"/>
      <c r="H199" s="320"/>
      <c r="I199" s="320"/>
      <c r="J199" s="320"/>
      <c r="K199" s="320"/>
      <c r="L199" s="320"/>
      <c r="M199" s="320"/>
      <c r="N199" s="320"/>
      <c r="O199" s="320"/>
      <c r="P199" s="320"/>
      <c r="Q199" s="320"/>
      <c r="R199" s="320"/>
      <c r="S199" s="320"/>
      <c r="T199" s="320"/>
      <c r="U199" s="320"/>
      <c r="V199" s="320"/>
      <c r="W199" s="320"/>
      <c r="X199" s="320"/>
      <c r="Y199" s="320"/>
      <c r="Z199" s="320"/>
      <c r="AA199" s="320"/>
      <c r="AB199" s="320"/>
      <c r="AC199" s="320"/>
      <c r="AD199" s="320"/>
      <c r="AE199" s="320"/>
      <c r="AF199" s="320"/>
      <c r="AG199" s="320"/>
      <c r="AH199" s="320"/>
      <c r="AI199" s="320"/>
      <c r="AJ199" s="320"/>
      <c r="AK199" s="320"/>
      <c r="AL199" s="320"/>
      <c r="AM199" s="320"/>
      <c r="AN199" s="320"/>
      <c r="AO199" s="320"/>
      <c r="AP199" s="320"/>
      <c r="AQ199" s="320"/>
      <c r="AR199" s="320"/>
      <c r="AS199" s="320"/>
      <c r="AT199" s="320"/>
      <c r="AU199" s="320"/>
      <c r="AV199" s="320"/>
      <c r="AW199" s="320"/>
      <c r="AX199" s="320"/>
      <c r="AY199" s="320"/>
      <c r="AZ199" s="320"/>
      <c r="BA199" s="320"/>
      <c r="BB199" s="320"/>
      <c r="BC199" s="320"/>
      <c r="BD199" s="320"/>
      <c r="BE199" s="320"/>
      <c r="BF199" s="320"/>
      <c r="BG199" s="320"/>
      <c r="BH199" s="320"/>
      <c r="BI199" s="320"/>
      <c r="BJ199" s="320"/>
      <c r="BK199" s="320"/>
      <c r="BL199" s="320"/>
      <c r="BM199" s="320"/>
      <c r="BN199" s="320"/>
      <c r="BO199" s="320"/>
      <c r="BP199" s="320"/>
      <c r="BQ199" s="320"/>
      <c r="BR199" s="320"/>
      <c r="BS199" s="320"/>
      <c r="BT199" s="320"/>
      <c r="BU199" s="320"/>
      <c r="BV199" s="320"/>
      <c r="BW199" s="320"/>
      <c r="BX199" s="320"/>
      <c r="BY199" s="320"/>
      <c r="BZ199" s="320"/>
      <c r="CA199" s="320"/>
      <c r="CB199" s="320"/>
      <c r="CC199" s="320"/>
      <c r="CD199" s="320"/>
      <c r="CE199" s="320"/>
      <c r="CF199" s="320"/>
      <c r="CG199" s="320"/>
      <c r="CH199" s="320"/>
      <c r="CI199" s="320"/>
      <c r="CJ199" s="320"/>
      <c r="CK199" s="320"/>
      <c r="CL199" s="320"/>
      <c r="CM199" s="320"/>
      <c r="CN199" s="320"/>
      <c r="CO199" s="320"/>
      <c r="CP199" s="320"/>
      <c r="CQ199" s="320"/>
      <c r="CR199" s="320"/>
      <c r="CS199" s="320"/>
      <c r="CT199" s="320"/>
      <c r="CU199" s="320"/>
      <c r="CV199" s="320"/>
      <c r="CW199" s="320"/>
      <c r="CX199" s="320"/>
      <c r="CY199" s="320"/>
      <c r="CZ199" s="320"/>
      <c r="DA199" s="320"/>
      <c r="DB199" s="320"/>
      <c r="DC199" s="320"/>
      <c r="DD199" s="320"/>
      <c r="DE199" s="320"/>
      <c r="DF199" s="320"/>
      <c r="DG199" s="320"/>
      <c r="DH199" s="320"/>
      <c r="DI199" s="320"/>
      <c r="DJ199" s="320"/>
      <c r="DK199" s="320"/>
      <c r="DL199" s="320"/>
      <c r="DM199" s="320"/>
      <c r="DN199" s="320"/>
      <c r="DO199" s="320"/>
      <c r="DP199" s="320"/>
      <c r="DQ199" s="320"/>
      <c r="DR199" s="320"/>
      <c r="DS199" s="320"/>
      <c r="DT199" s="320"/>
      <c r="DU199" s="320"/>
      <c r="DV199" s="320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</row>
    <row r="200">
      <c r="A200" s="170"/>
      <c r="B200" s="170"/>
      <c r="C200" s="170"/>
      <c r="D200" s="170"/>
      <c r="E200" s="171"/>
      <c r="F200" s="320"/>
      <c r="G200" s="320"/>
      <c r="H200" s="320"/>
      <c r="I200" s="320"/>
      <c r="J200" s="320"/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20"/>
      <c r="X200" s="320"/>
      <c r="Y200" s="320"/>
      <c r="Z200" s="320"/>
      <c r="AA200" s="320"/>
      <c r="AB200" s="320"/>
      <c r="AC200" s="320"/>
      <c r="AD200" s="320"/>
      <c r="AE200" s="320"/>
      <c r="AF200" s="320"/>
      <c r="AG200" s="320"/>
      <c r="AH200" s="320"/>
      <c r="AI200" s="320"/>
      <c r="AJ200" s="320"/>
      <c r="AK200" s="320"/>
      <c r="AL200" s="320"/>
      <c r="AM200" s="320"/>
      <c r="AN200" s="320"/>
      <c r="AO200" s="320"/>
      <c r="AP200" s="320"/>
      <c r="AQ200" s="320"/>
      <c r="AR200" s="320"/>
      <c r="AS200" s="320"/>
      <c r="AT200" s="320"/>
      <c r="AU200" s="320"/>
      <c r="AV200" s="320"/>
      <c r="AW200" s="320"/>
      <c r="AX200" s="320"/>
      <c r="AY200" s="320"/>
      <c r="AZ200" s="320"/>
      <c r="BA200" s="320"/>
      <c r="BB200" s="320"/>
      <c r="BC200" s="320"/>
      <c r="BD200" s="320"/>
      <c r="BE200" s="320"/>
      <c r="BF200" s="320"/>
      <c r="BG200" s="320"/>
      <c r="BH200" s="320"/>
      <c r="BI200" s="320"/>
      <c r="BJ200" s="320"/>
      <c r="BK200" s="320"/>
      <c r="BL200" s="320"/>
      <c r="BM200" s="320"/>
      <c r="BN200" s="320"/>
      <c r="BO200" s="320"/>
      <c r="BP200" s="320"/>
      <c r="BQ200" s="320"/>
      <c r="BR200" s="320"/>
      <c r="BS200" s="320"/>
      <c r="BT200" s="320"/>
      <c r="BU200" s="320"/>
      <c r="BV200" s="320"/>
      <c r="BW200" s="320"/>
      <c r="BX200" s="320"/>
      <c r="BY200" s="320"/>
      <c r="BZ200" s="320"/>
      <c r="CA200" s="320"/>
      <c r="CB200" s="320"/>
      <c r="CC200" s="320"/>
      <c r="CD200" s="320"/>
      <c r="CE200" s="320"/>
      <c r="CF200" s="320"/>
      <c r="CG200" s="320"/>
      <c r="CH200" s="320"/>
      <c r="CI200" s="320"/>
      <c r="CJ200" s="320"/>
      <c r="CK200" s="320"/>
      <c r="CL200" s="320"/>
      <c r="CM200" s="320"/>
      <c r="CN200" s="320"/>
      <c r="CO200" s="320"/>
      <c r="CP200" s="320"/>
      <c r="CQ200" s="320"/>
      <c r="CR200" s="320"/>
      <c r="CS200" s="320"/>
      <c r="CT200" s="320"/>
      <c r="CU200" s="320"/>
      <c r="CV200" s="320"/>
      <c r="CW200" s="320"/>
      <c r="CX200" s="320"/>
      <c r="CY200" s="320"/>
      <c r="CZ200" s="320"/>
      <c r="DA200" s="320"/>
      <c r="DB200" s="320"/>
      <c r="DC200" s="320"/>
      <c r="DD200" s="320"/>
      <c r="DE200" s="320"/>
      <c r="DF200" s="320"/>
      <c r="DG200" s="320"/>
      <c r="DH200" s="320"/>
      <c r="DI200" s="320"/>
      <c r="DJ200" s="320"/>
      <c r="DK200" s="320"/>
      <c r="DL200" s="320"/>
      <c r="DM200" s="320"/>
      <c r="DN200" s="320"/>
      <c r="DO200" s="320"/>
      <c r="DP200" s="320"/>
      <c r="DQ200" s="320"/>
      <c r="DR200" s="320"/>
      <c r="DS200" s="320"/>
      <c r="DT200" s="320"/>
      <c r="DU200" s="320"/>
      <c r="DV200" s="320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</row>
    <row r="201">
      <c r="A201" s="170"/>
      <c r="B201" s="170"/>
      <c r="C201" s="170"/>
      <c r="D201" s="170"/>
      <c r="E201" s="171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320"/>
      <c r="AP201" s="320"/>
      <c r="AQ201" s="320"/>
      <c r="AR201" s="320"/>
      <c r="AS201" s="320"/>
      <c r="AT201" s="320"/>
      <c r="AU201" s="320"/>
      <c r="AV201" s="320"/>
      <c r="AW201" s="320"/>
      <c r="AX201" s="320"/>
      <c r="AY201" s="320"/>
      <c r="AZ201" s="320"/>
      <c r="BA201" s="320"/>
      <c r="BB201" s="320"/>
      <c r="BC201" s="320"/>
      <c r="BD201" s="320"/>
      <c r="BE201" s="320"/>
      <c r="BF201" s="320"/>
      <c r="BG201" s="320"/>
      <c r="BH201" s="320"/>
      <c r="BI201" s="320"/>
      <c r="BJ201" s="320"/>
      <c r="BK201" s="320"/>
      <c r="BL201" s="320"/>
      <c r="BM201" s="320"/>
      <c r="BN201" s="320"/>
      <c r="BO201" s="320"/>
      <c r="BP201" s="320"/>
      <c r="BQ201" s="320"/>
      <c r="BR201" s="320"/>
      <c r="BS201" s="320"/>
      <c r="BT201" s="320"/>
      <c r="BU201" s="320"/>
      <c r="BV201" s="320"/>
      <c r="BW201" s="320"/>
      <c r="BX201" s="320"/>
      <c r="BY201" s="320"/>
      <c r="BZ201" s="320"/>
      <c r="CA201" s="320"/>
      <c r="CB201" s="320"/>
      <c r="CC201" s="320"/>
      <c r="CD201" s="320"/>
      <c r="CE201" s="320"/>
      <c r="CF201" s="320"/>
      <c r="CG201" s="320"/>
      <c r="CH201" s="320"/>
      <c r="CI201" s="320"/>
      <c r="CJ201" s="320"/>
      <c r="CK201" s="320"/>
      <c r="CL201" s="320"/>
      <c r="CM201" s="320"/>
      <c r="CN201" s="320"/>
      <c r="CO201" s="320"/>
      <c r="CP201" s="320"/>
      <c r="CQ201" s="320"/>
      <c r="CR201" s="320"/>
      <c r="CS201" s="320"/>
      <c r="CT201" s="320"/>
      <c r="CU201" s="320"/>
      <c r="CV201" s="320"/>
      <c r="CW201" s="320"/>
      <c r="CX201" s="320"/>
      <c r="CY201" s="320"/>
      <c r="CZ201" s="320"/>
      <c r="DA201" s="320"/>
      <c r="DB201" s="320"/>
      <c r="DC201" s="320"/>
      <c r="DD201" s="320"/>
      <c r="DE201" s="320"/>
      <c r="DF201" s="320"/>
      <c r="DG201" s="320"/>
      <c r="DH201" s="320"/>
      <c r="DI201" s="320"/>
      <c r="DJ201" s="320"/>
      <c r="DK201" s="320"/>
      <c r="DL201" s="320"/>
      <c r="DM201" s="320"/>
      <c r="DN201" s="320"/>
      <c r="DO201" s="320"/>
      <c r="DP201" s="320"/>
      <c r="DQ201" s="320"/>
      <c r="DR201" s="320"/>
      <c r="DS201" s="320"/>
      <c r="DT201" s="320"/>
      <c r="DU201" s="320"/>
      <c r="DV201" s="320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</row>
    <row r="202">
      <c r="A202" s="170"/>
      <c r="B202" s="170"/>
      <c r="C202" s="170"/>
      <c r="D202" s="170"/>
      <c r="E202" s="171"/>
      <c r="F202" s="320"/>
      <c r="G202" s="320"/>
      <c r="H202" s="320"/>
      <c r="I202" s="320"/>
      <c r="J202" s="320"/>
      <c r="K202" s="320"/>
      <c r="L202" s="320"/>
      <c r="M202" s="320"/>
      <c r="N202" s="320"/>
      <c r="O202" s="320"/>
      <c r="P202" s="320"/>
      <c r="Q202" s="320"/>
      <c r="R202" s="320"/>
      <c r="S202" s="320"/>
      <c r="T202" s="320"/>
      <c r="U202" s="320"/>
      <c r="V202" s="320"/>
      <c r="W202" s="320"/>
      <c r="X202" s="320"/>
      <c r="Y202" s="320"/>
      <c r="Z202" s="320"/>
      <c r="AA202" s="320"/>
      <c r="AB202" s="320"/>
      <c r="AC202" s="320"/>
      <c r="AD202" s="320"/>
      <c r="AE202" s="320"/>
      <c r="AF202" s="320"/>
      <c r="AG202" s="320"/>
      <c r="AH202" s="320"/>
      <c r="AI202" s="320"/>
      <c r="AJ202" s="320"/>
      <c r="AK202" s="320"/>
      <c r="AL202" s="320"/>
      <c r="AM202" s="320"/>
      <c r="AN202" s="320"/>
      <c r="AO202" s="320"/>
      <c r="AP202" s="320"/>
      <c r="AQ202" s="320"/>
      <c r="AR202" s="320"/>
      <c r="AS202" s="320"/>
      <c r="AT202" s="320"/>
      <c r="AU202" s="320"/>
      <c r="AV202" s="320"/>
      <c r="AW202" s="320"/>
      <c r="AX202" s="320"/>
      <c r="AY202" s="320"/>
      <c r="AZ202" s="320"/>
      <c r="BA202" s="320"/>
      <c r="BB202" s="320"/>
      <c r="BC202" s="320"/>
      <c r="BD202" s="320"/>
      <c r="BE202" s="320"/>
      <c r="BF202" s="320"/>
      <c r="BG202" s="320"/>
      <c r="BH202" s="320"/>
      <c r="BI202" s="320"/>
      <c r="BJ202" s="320"/>
      <c r="BK202" s="320"/>
      <c r="BL202" s="320"/>
      <c r="BM202" s="320"/>
      <c r="BN202" s="320"/>
      <c r="BO202" s="320"/>
      <c r="BP202" s="320"/>
      <c r="BQ202" s="320"/>
      <c r="BR202" s="320"/>
      <c r="BS202" s="320"/>
      <c r="BT202" s="320"/>
      <c r="BU202" s="320"/>
      <c r="BV202" s="320"/>
      <c r="BW202" s="320"/>
      <c r="BX202" s="320"/>
      <c r="BY202" s="320"/>
      <c r="BZ202" s="320"/>
      <c r="CA202" s="320"/>
      <c r="CB202" s="320"/>
      <c r="CC202" s="320"/>
      <c r="CD202" s="320"/>
      <c r="CE202" s="320"/>
      <c r="CF202" s="320"/>
      <c r="CG202" s="320"/>
      <c r="CH202" s="320"/>
      <c r="CI202" s="320"/>
      <c r="CJ202" s="320"/>
      <c r="CK202" s="320"/>
      <c r="CL202" s="320"/>
      <c r="CM202" s="320"/>
      <c r="CN202" s="320"/>
      <c r="CO202" s="320"/>
      <c r="CP202" s="320"/>
      <c r="CQ202" s="320"/>
      <c r="CR202" s="320"/>
      <c r="CS202" s="320"/>
      <c r="CT202" s="320"/>
      <c r="CU202" s="320"/>
      <c r="CV202" s="320"/>
      <c r="CW202" s="320"/>
      <c r="CX202" s="320"/>
      <c r="CY202" s="320"/>
      <c r="CZ202" s="320"/>
      <c r="DA202" s="320"/>
      <c r="DB202" s="320"/>
      <c r="DC202" s="320"/>
      <c r="DD202" s="320"/>
      <c r="DE202" s="320"/>
      <c r="DF202" s="320"/>
      <c r="DG202" s="320"/>
      <c r="DH202" s="320"/>
      <c r="DI202" s="320"/>
      <c r="DJ202" s="320"/>
      <c r="DK202" s="320"/>
      <c r="DL202" s="320"/>
      <c r="DM202" s="320"/>
      <c r="DN202" s="320"/>
      <c r="DO202" s="320"/>
      <c r="DP202" s="320"/>
      <c r="DQ202" s="320"/>
      <c r="DR202" s="320"/>
      <c r="DS202" s="320"/>
      <c r="DT202" s="320"/>
      <c r="DU202" s="320"/>
      <c r="DV202" s="320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</row>
    <row r="203">
      <c r="A203" s="170"/>
      <c r="B203" s="170"/>
      <c r="C203" s="170"/>
      <c r="D203" s="170"/>
      <c r="E203" s="171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0"/>
      <c r="Z203" s="320"/>
      <c r="AA203" s="320"/>
      <c r="AB203" s="320"/>
      <c r="AC203" s="320"/>
      <c r="AD203" s="320"/>
      <c r="AE203" s="320"/>
      <c r="AF203" s="320"/>
      <c r="AG203" s="320"/>
      <c r="AH203" s="320"/>
      <c r="AI203" s="320"/>
      <c r="AJ203" s="320"/>
      <c r="AK203" s="320"/>
      <c r="AL203" s="320"/>
      <c r="AM203" s="320"/>
      <c r="AN203" s="320"/>
      <c r="AO203" s="320"/>
      <c r="AP203" s="320"/>
      <c r="AQ203" s="320"/>
      <c r="AR203" s="320"/>
      <c r="AS203" s="320"/>
      <c r="AT203" s="320"/>
      <c r="AU203" s="320"/>
      <c r="AV203" s="320"/>
      <c r="AW203" s="320"/>
      <c r="AX203" s="320"/>
      <c r="AY203" s="320"/>
      <c r="AZ203" s="320"/>
      <c r="BA203" s="320"/>
      <c r="BB203" s="320"/>
      <c r="BC203" s="320"/>
      <c r="BD203" s="320"/>
      <c r="BE203" s="320"/>
      <c r="BF203" s="320"/>
      <c r="BG203" s="320"/>
      <c r="BH203" s="320"/>
      <c r="BI203" s="320"/>
      <c r="BJ203" s="320"/>
      <c r="BK203" s="320"/>
      <c r="BL203" s="320"/>
      <c r="BM203" s="320"/>
      <c r="BN203" s="320"/>
      <c r="BO203" s="320"/>
      <c r="BP203" s="320"/>
      <c r="BQ203" s="320"/>
      <c r="BR203" s="320"/>
      <c r="BS203" s="320"/>
      <c r="BT203" s="320"/>
      <c r="BU203" s="320"/>
      <c r="BV203" s="320"/>
      <c r="BW203" s="320"/>
      <c r="BX203" s="320"/>
      <c r="BY203" s="320"/>
      <c r="BZ203" s="320"/>
      <c r="CA203" s="320"/>
      <c r="CB203" s="320"/>
      <c r="CC203" s="320"/>
      <c r="CD203" s="320"/>
      <c r="CE203" s="320"/>
      <c r="CF203" s="320"/>
      <c r="CG203" s="320"/>
      <c r="CH203" s="320"/>
      <c r="CI203" s="320"/>
      <c r="CJ203" s="320"/>
      <c r="CK203" s="320"/>
      <c r="CL203" s="320"/>
      <c r="CM203" s="320"/>
      <c r="CN203" s="320"/>
      <c r="CO203" s="320"/>
      <c r="CP203" s="320"/>
      <c r="CQ203" s="320"/>
      <c r="CR203" s="320"/>
      <c r="CS203" s="320"/>
      <c r="CT203" s="320"/>
      <c r="CU203" s="320"/>
      <c r="CV203" s="320"/>
      <c r="CW203" s="320"/>
      <c r="CX203" s="320"/>
      <c r="CY203" s="320"/>
      <c r="CZ203" s="320"/>
      <c r="DA203" s="320"/>
      <c r="DB203" s="320"/>
      <c r="DC203" s="320"/>
      <c r="DD203" s="320"/>
      <c r="DE203" s="320"/>
      <c r="DF203" s="320"/>
      <c r="DG203" s="320"/>
      <c r="DH203" s="320"/>
      <c r="DI203" s="320"/>
      <c r="DJ203" s="320"/>
      <c r="DK203" s="320"/>
      <c r="DL203" s="320"/>
      <c r="DM203" s="320"/>
      <c r="DN203" s="320"/>
      <c r="DO203" s="320"/>
      <c r="DP203" s="320"/>
      <c r="DQ203" s="320"/>
      <c r="DR203" s="320"/>
      <c r="DS203" s="320"/>
      <c r="DT203" s="320"/>
      <c r="DU203" s="320"/>
      <c r="DV203" s="320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</row>
    <row r="204">
      <c r="A204" s="170"/>
      <c r="B204" s="170"/>
      <c r="C204" s="170"/>
      <c r="D204" s="170"/>
      <c r="E204" s="171"/>
      <c r="F204" s="320"/>
      <c r="G204" s="320"/>
      <c r="H204" s="320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0"/>
      <c r="Z204" s="320"/>
      <c r="AA204" s="320"/>
      <c r="AB204" s="320"/>
      <c r="AC204" s="320"/>
      <c r="AD204" s="320"/>
      <c r="AE204" s="320"/>
      <c r="AF204" s="320"/>
      <c r="AG204" s="320"/>
      <c r="AH204" s="320"/>
      <c r="AI204" s="320"/>
      <c r="AJ204" s="320"/>
      <c r="AK204" s="320"/>
      <c r="AL204" s="320"/>
      <c r="AM204" s="320"/>
      <c r="AN204" s="320"/>
      <c r="AO204" s="320"/>
      <c r="AP204" s="320"/>
      <c r="AQ204" s="320"/>
      <c r="AR204" s="320"/>
      <c r="AS204" s="320"/>
      <c r="AT204" s="320"/>
      <c r="AU204" s="320"/>
      <c r="AV204" s="320"/>
      <c r="AW204" s="320"/>
      <c r="AX204" s="320"/>
      <c r="AY204" s="320"/>
      <c r="AZ204" s="320"/>
      <c r="BA204" s="320"/>
      <c r="BB204" s="320"/>
      <c r="BC204" s="320"/>
      <c r="BD204" s="320"/>
      <c r="BE204" s="320"/>
      <c r="BF204" s="320"/>
      <c r="BG204" s="320"/>
      <c r="BH204" s="320"/>
      <c r="BI204" s="320"/>
      <c r="BJ204" s="320"/>
      <c r="BK204" s="320"/>
      <c r="BL204" s="320"/>
      <c r="BM204" s="320"/>
      <c r="BN204" s="320"/>
      <c r="BO204" s="320"/>
      <c r="BP204" s="320"/>
      <c r="BQ204" s="320"/>
      <c r="BR204" s="320"/>
      <c r="BS204" s="320"/>
      <c r="BT204" s="320"/>
      <c r="BU204" s="320"/>
      <c r="BV204" s="320"/>
      <c r="BW204" s="320"/>
      <c r="BX204" s="320"/>
      <c r="BY204" s="320"/>
      <c r="BZ204" s="320"/>
      <c r="CA204" s="320"/>
      <c r="CB204" s="320"/>
      <c r="CC204" s="320"/>
      <c r="CD204" s="320"/>
      <c r="CE204" s="320"/>
      <c r="CF204" s="320"/>
      <c r="CG204" s="320"/>
      <c r="CH204" s="320"/>
      <c r="CI204" s="320"/>
      <c r="CJ204" s="320"/>
      <c r="CK204" s="320"/>
      <c r="CL204" s="320"/>
      <c r="CM204" s="320"/>
      <c r="CN204" s="320"/>
      <c r="CO204" s="320"/>
      <c r="CP204" s="320"/>
      <c r="CQ204" s="320"/>
      <c r="CR204" s="320"/>
      <c r="CS204" s="320"/>
      <c r="CT204" s="320"/>
      <c r="CU204" s="320"/>
      <c r="CV204" s="320"/>
      <c r="CW204" s="320"/>
      <c r="CX204" s="320"/>
      <c r="CY204" s="320"/>
      <c r="CZ204" s="320"/>
      <c r="DA204" s="320"/>
      <c r="DB204" s="320"/>
      <c r="DC204" s="320"/>
      <c r="DD204" s="320"/>
      <c r="DE204" s="320"/>
      <c r="DF204" s="320"/>
      <c r="DG204" s="320"/>
      <c r="DH204" s="320"/>
      <c r="DI204" s="320"/>
      <c r="DJ204" s="320"/>
      <c r="DK204" s="320"/>
      <c r="DL204" s="320"/>
      <c r="DM204" s="320"/>
      <c r="DN204" s="320"/>
      <c r="DO204" s="320"/>
      <c r="DP204" s="320"/>
      <c r="DQ204" s="320"/>
      <c r="DR204" s="320"/>
      <c r="DS204" s="320"/>
      <c r="DT204" s="320"/>
      <c r="DU204" s="320"/>
      <c r="DV204" s="320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</row>
    <row r="205">
      <c r="A205" s="170"/>
      <c r="B205" s="170"/>
      <c r="C205" s="170"/>
      <c r="D205" s="170"/>
      <c r="E205" s="171"/>
      <c r="F205" s="320"/>
      <c r="G205" s="320"/>
      <c r="H205" s="320"/>
      <c r="I205" s="320"/>
      <c r="J205" s="320"/>
      <c r="K205" s="320"/>
      <c r="L205" s="320"/>
      <c r="M205" s="320"/>
      <c r="N205" s="320"/>
      <c r="O205" s="320"/>
      <c r="P205" s="320"/>
      <c r="Q205" s="320"/>
      <c r="R205" s="320"/>
      <c r="S205" s="320"/>
      <c r="T205" s="320"/>
      <c r="U205" s="320"/>
      <c r="V205" s="320"/>
      <c r="W205" s="320"/>
      <c r="X205" s="320"/>
      <c r="Y205" s="320"/>
      <c r="Z205" s="320"/>
      <c r="AA205" s="320"/>
      <c r="AB205" s="320"/>
      <c r="AC205" s="320"/>
      <c r="AD205" s="320"/>
      <c r="AE205" s="320"/>
      <c r="AF205" s="320"/>
      <c r="AG205" s="320"/>
      <c r="AH205" s="320"/>
      <c r="AI205" s="320"/>
      <c r="AJ205" s="320"/>
      <c r="AK205" s="320"/>
      <c r="AL205" s="320"/>
      <c r="AM205" s="320"/>
      <c r="AN205" s="320"/>
      <c r="AO205" s="320"/>
      <c r="AP205" s="320"/>
      <c r="AQ205" s="320"/>
      <c r="AR205" s="320"/>
      <c r="AS205" s="320"/>
      <c r="AT205" s="320"/>
      <c r="AU205" s="320"/>
      <c r="AV205" s="320"/>
      <c r="AW205" s="320"/>
      <c r="AX205" s="320"/>
      <c r="AY205" s="320"/>
      <c r="AZ205" s="320"/>
      <c r="BA205" s="320"/>
      <c r="BB205" s="320"/>
      <c r="BC205" s="320"/>
      <c r="BD205" s="320"/>
      <c r="BE205" s="320"/>
      <c r="BF205" s="320"/>
      <c r="BG205" s="320"/>
      <c r="BH205" s="320"/>
      <c r="BI205" s="320"/>
      <c r="BJ205" s="320"/>
      <c r="BK205" s="320"/>
      <c r="BL205" s="320"/>
      <c r="BM205" s="320"/>
      <c r="BN205" s="320"/>
      <c r="BO205" s="320"/>
      <c r="BP205" s="320"/>
      <c r="BQ205" s="320"/>
      <c r="BR205" s="320"/>
      <c r="BS205" s="320"/>
      <c r="BT205" s="320"/>
      <c r="BU205" s="320"/>
      <c r="BV205" s="320"/>
      <c r="BW205" s="320"/>
      <c r="BX205" s="320"/>
      <c r="BY205" s="320"/>
      <c r="BZ205" s="320"/>
      <c r="CA205" s="320"/>
      <c r="CB205" s="320"/>
      <c r="CC205" s="320"/>
      <c r="CD205" s="320"/>
      <c r="CE205" s="320"/>
      <c r="CF205" s="320"/>
      <c r="CG205" s="320"/>
      <c r="CH205" s="320"/>
      <c r="CI205" s="320"/>
      <c r="CJ205" s="320"/>
      <c r="CK205" s="320"/>
      <c r="CL205" s="320"/>
      <c r="CM205" s="320"/>
      <c r="CN205" s="320"/>
      <c r="CO205" s="320"/>
      <c r="CP205" s="320"/>
      <c r="CQ205" s="320"/>
      <c r="CR205" s="320"/>
      <c r="CS205" s="320"/>
      <c r="CT205" s="320"/>
      <c r="CU205" s="320"/>
      <c r="CV205" s="320"/>
      <c r="CW205" s="320"/>
      <c r="CX205" s="320"/>
      <c r="CY205" s="320"/>
      <c r="CZ205" s="320"/>
      <c r="DA205" s="320"/>
      <c r="DB205" s="320"/>
      <c r="DC205" s="320"/>
      <c r="DD205" s="320"/>
      <c r="DE205" s="320"/>
      <c r="DF205" s="320"/>
      <c r="DG205" s="320"/>
      <c r="DH205" s="320"/>
      <c r="DI205" s="320"/>
      <c r="DJ205" s="320"/>
      <c r="DK205" s="320"/>
      <c r="DL205" s="320"/>
      <c r="DM205" s="320"/>
      <c r="DN205" s="320"/>
      <c r="DO205" s="320"/>
      <c r="DP205" s="320"/>
      <c r="DQ205" s="320"/>
      <c r="DR205" s="320"/>
      <c r="DS205" s="320"/>
      <c r="DT205" s="320"/>
      <c r="DU205" s="320"/>
      <c r="DV205" s="320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</row>
    <row r="206">
      <c r="A206" s="170"/>
      <c r="B206" s="170"/>
      <c r="C206" s="170"/>
      <c r="D206" s="170"/>
      <c r="E206" s="171"/>
      <c r="F206" s="320"/>
      <c r="G206" s="320"/>
      <c r="H206" s="320"/>
      <c r="I206" s="320"/>
      <c r="J206" s="320"/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320"/>
      <c r="W206" s="320"/>
      <c r="X206" s="320"/>
      <c r="Y206" s="320"/>
      <c r="Z206" s="320"/>
      <c r="AA206" s="320"/>
      <c r="AB206" s="320"/>
      <c r="AC206" s="320"/>
      <c r="AD206" s="320"/>
      <c r="AE206" s="320"/>
      <c r="AF206" s="320"/>
      <c r="AG206" s="320"/>
      <c r="AH206" s="320"/>
      <c r="AI206" s="320"/>
      <c r="AJ206" s="320"/>
      <c r="AK206" s="320"/>
      <c r="AL206" s="320"/>
      <c r="AM206" s="320"/>
      <c r="AN206" s="320"/>
      <c r="AO206" s="320"/>
      <c r="AP206" s="320"/>
      <c r="AQ206" s="320"/>
      <c r="AR206" s="320"/>
      <c r="AS206" s="320"/>
      <c r="AT206" s="320"/>
      <c r="AU206" s="320"/>
      <c r="AV206" s="320"/>
      <c r="AW206" s="320"/>
      <c r="AX206" s="320"/>
      <c r="AY206" s="320"/>
      <c r="AZ206" s="320"/>
      <c r="BA206" s="320"/>
      <c r="BB206" s="320"/>
      <c r="BC206" s="320"/>
      <c r="BD206" s="320"/>
      <c r="BE206" s="320"/>
      <c r="BF206" s="320"/>
      <c r="BG206" s="320"/>
      <c r="BH206" s="320"/>
      <c r="BI206" s="320"/>
      <c r="BJ206" s="320"/>
      <c r="BK206" s="320"/>
      <c r="BL206" s="320"/>
      <c r="BM206" s="320"/>
      <c r="BN206" s="320"/>
      <c r="BO206" s="320"/>
      <c r="BP206" s="320"/>
      <c r="BQ206" s="320"/>
      <c r="BR206" s="320"/>
      <c r="BS206" s="320"/>
      <c r="BT206" s="320"/>
      <c r="BU206" s="320"/>
      <c r="BV206" s="320"/>
      <c r="BW206" s="320"/>
      <c r="BX206" s="320"/>
      <c r="BY206" s="320"/>
      <c r="BZ206" s="320"/>
      <c r="CA206" s="320"/>
      <c r="CB206" s="320"/>
      <c r="CC206" s="320"/>
      <c r="CD206" s="320"/>
      <c r="CE206" s="320"/>
      <c r="CF206" s="320"/>
      <c r="CG206" s="320"/>
      <c r="CH206" s="320"/>
      <c r="CI206" s="320"/>
      <c r="CJ206" s="320"/>
      <c r="CK206" s="320"/>
      <c r="CL206" s="320"/>
      <c r="CM206" s="320"/>
      <c r="CN206" s="320"/>
      <c r="CO206" s="320"/>
      <c r="CP206" s="320"/>
      <c r="CQ206" s="320"/>
      <c r="CR206" s="320"/>
      <c r="CS206" s="320"/>
      <c r="CT206" s="320"/>
      <c r="CU206" s="320"/>
      <c r="CV206" s="320"/>
      <c r="CW206" s="320"/>
      <c r="CX206" s="320"/>
      <c r="CY206" s="320"/>
      <c r="CZ206" s="320"/>
      <c r="DA206" s="320"/>
      <c r="DB206" s="320"/>
      <c r="DC206" s="320"/>
      <c r="DD206" s="320"/>
      <c r="DE206" s="320"/>
      <c r="DF206" s="320"/>
      <c r="DG206" s="320"/>
      <c r="DH206" s="320"/>
      <c r="DI206" s="320"/>
      <c r="DJ206" s="320"/>
      <c r="DK206" s="320"/>
      <c r="DL206" s="320"/>
      <c r="DM206" s="320"/>
      <c r="DN206" s="320"/>
      <c r="DO206" s="320"/>
      <c r="DP206" s="320"/>
      <c r="DQ206" s="320"/>
      <c r="DR206" s="320"/>
      <c r="DS206" s="320"/>
      <c r="DT206" s="320"/>
      <c r="DU206" s="320"/>
      <c r="DV206" s="320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</row>
    <row r="207">
      <c r="A207" s="170"/>
      <c r="B207" s="170"/>
      <c r="C207" s="170"/>
      <c r="D207" s="170"/>
      <c r="E207" s="171"/>
      <c r="F207" s="320"/>
      <c r="G207" s="320"/>
      <c r="H207" s="320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20"/>
      <c r="W207" s="320"/>
      <c r="X207" s="320"/>
      <c r="Y207" s="320"/>
      <c r="Z207" s="320"/>
      <c r="AA207" s="320"/>
      <c r="AB207" s="320"/>
      <c r="AC207" s="320"/>
      <c r="AD207" s="320"/>
      <c r="AE207" s="320"/>
      <c r="AF207" s="320"/>
      <c r="AG207" s="320"/>
      <c r="AH207" s="320"/>
      <c r="AI207" s="320"/>
      <c r="AJ207" s="320"/>
      <c r="AK207" s="320"/>
      <c r="AL207" s="320"/>
      <c r="AM207" s="320"/>
      <c r="AN207" s="320"/>
      <c r="AO207" s="320"/>
      <c r="AP207" s="320"/>
      <c r="AQ207" s="320"/>
      <c r="AR207" s="320"/>
      <c r="AS207" s="320"/>
      <c r="AT207" s="320"/>
      <c r="AU207" s="320"/>
      <c r="AV207" s="320"/>
      <c r="AW207" s="320"/>
      <c r="AX207" s="320"/>
      <c r="AY207" s="320"/>
      <c r="AZ207" s="320"/>
      <c r="BA207" s="320"/>
      <c r="BB207" s="320"/>
      <c r="BC207" s="320"/>
      <c r="BD207" s="320"/>
      <c r="BE207" s="320"/>
      <c r="BF207" s="320"/>
      <c r="BG207" s="320"/>
      <c r="BH207" s="320"/>
      <c r="BI207" s="320"/>
      <c r="BJ207" s="320"/>
      <c r="BK207" s="320"/>
      <c r="BL207" s="320"/>
      <c r="BM207" s="320"/>
      <c r="BN207" s="320"/>
      <c r="BO207" s="320"/>
      <c r="BP207" s="320"/>
      <c r="BQ207" s="320"/>
      <c r="BR207" s="320"/>
      <c r="BS207" s="320"/>
      <c r="BT207" s="320"/>
      <c r="BU207" s="320"/>
      <c r="BV207" s="320"/>
      <c r="BW207" s="320"/>
      <c r="BX207" s="320"/>
      <c r="BY207" s="320"/>
      <c r="BZ207" s="320"/>
      <c r="CA207" s="320"/>
      <c r="CB207" s="320"/>
      <c r="CC207" s="320"/>
      <c r="CD207" s="320"/>
      <c r="CE207" s="320"/>
      <c r="CF207" s="320"/>
      <c r="CG207" s="320"/>
      <c r="CH207" s="320"/>
      <c r="CI207" s="320"/>
      <c r="CJ207" s="320"/>
      <c r="CK207" s="320"/>
      <c r="CL207" s="320"/>
      <c r="CM207" s="320"/>
      <c r="CN207" s="320"/>
      <c r="CO207" s="320"/>
      <c r="CP207" s="320"/>
      <c r="CQ207" s="320"/>
      <c r="CR207" s="320"/>
      <c r="CS207" s="320"/>
      <c r="CT207" s="320"/>
      <c r="CU207" s="320"/>
      <c r="CV207" s="320"/>
      <c r="CW207" s="320"/>
      <c r="CX207" s="320"/>
      <c r="CY207" s="320"/>
      <c r="CZ207" s="320"/>
      <c r="DA207" s="320"/>
      <c r="DB207" s="320"/>
      <c r="DC207" s="320"/>
      <c r="DD207" s="320"/>
      <c r="DE207" s="320"/>
      <c r="DF207" s="320"/>
      <c r="DG207" s="320"/>
      <c r="DH207" s="320"/>
      <c r="DI207" s="320"/>
      <c r="DJ207" s="320"/>
      <c r="DK207" s="320"/>
      <c r="DL207" s="320"/>
      <c r="DM207" s="320"/>
      <c r="DN207" s="320"/>
      <c r="DO207" s="320"/>
      <c r="DP207" s="320"/>
      <c r="DQ207" s="320"/>
      <c r="DR207" s="320"/>
      <c r="DS207" s="320"/>
      <c r="DT207" s="320"/>
      <c r="DU207" s="320"/>
      <c r="DV207" s="320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</row>
    <row r="208">
      <c r="A208" s="170"/>
      <c r="B208" s="170"/>
      <c r="C208" s="170"/>
      <c r="D208" s="170"/>
      <c r="E208" s="171"/>
      <c r="F208" s="320"/>
      <c r="G208" s="320"/>
      <c r="H208" s="320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20"/>
      <c r="X208" s="320"/>
      <c r="Y208" s="320"/>
      <c r="Z208" s="320"/>
      <c r="AA208" s="320"/>
      <c r="AB208" s="320"/>
      <c r="AC208" s="320"/>
      <c r="AD208" s="320"/>
      <c r="AE208" s="320"/>
      <c r="AF208" s="320"/>
      <c r="AG208" s="320"/>
      <c r="AH208" s="320"/>
      <c r="AI208" s="320"/>
      <c r="AJ208" s="320"/>
      <c r="AK208" s="320"/>
      <c r="AL208" s="320"/>
      <c r="AM208" s="320"/>
      <c r="AN208" s="320"/>
      <c r="AO208" s="320"/>
      <c r="AP208" s="320"/>
      <c r="AQ208" s="320"/>
      <c r="AR208" s="320"/>
      <c r="AS208" s="320"/>
      <c r="AT208" s="320"/>
      <c r="AU208" s="320"/>
      <c r="AV208" s="320"/>
      <c r="AW208" s="320"/>
      <c r="AX208" s="320"/>
      <c r="AY208" s="320"/>
      <c r="AZ208" s="320"/>
      <c r="BA208" s="320"/>
      <c r="BB208" s="320"/>
      <c r="BC208" s="320"/>
      <c r="BD208" s="320"/>
      <c r="BE208" s="320"/>
      <c r="BF208" s="320"/>
      <c r="BG208" s="320"/>
      <c r="BH208" s="320"/>
      <c r="BI208" s="320"/>
      <c r="BJ208" s="320"/>
      <c r="BK208" s="320"/>
      <c r="BL208" s="320"/>
      <c r="BM208" s="320"/>
      <c r="BN208" s="320"/>
      <c r="BO208" s="320"/>
      <c r="BP208" s="320"/>
      <c r="BQ208" s="320"/>
      <c r="BR208" s="320"/>
      <c r="BS208" s="320"/>
      <c r="BT208" s="320"/>
      <c r="BU208" s="320"/>
      <c r="BV208" s="320"/>
      <c r="BW208" s="320"/>
      <c r="BX208" s="320"/>
      <c r="BY208" s="320"/>
      <c r="BZ208" s="320"/>
      <c r="CA208" s="320"/>
      <c r="CB208" s="320"/>
      <c r="CC208" s="320"/>
      <c r="CD208" s="320"/>
      <c r="CE208" s="320"/>
      <c r="CF208" s="320"/>
      <c r="CG208" s="320"/>
      <c r="CH208" s="320"/>
      <c r="CI208" s="320"/>
      <c r="CJ208" s="320"/>
      <c r="CK208" s="320"/>
      <c r="CL208" s="320"/>
      <c r="CM208" s="320"/>
      <c r="CN208" s="320"/>
      <c r="CO208" s="320"/>
      <c r="CP208" s="320"/>
      <c r="CQ208" s="320"/>
      <c r="CR208" s="320"/>
      <c r="CS208" s="320"/>
      <c r="CT208" s="320"/>
      <c r="CU208" s="320"/>
      <c r="CV208" s="320"/>
      <c r="CW208" s="320"/>
      <c r="CX208" s="320"/>
      <c r="CY208" s="320"/>
      <c r="CZ208" s="320"/>
      <c r="DA208" s="320"/>
      <c r="DB208" s="320"/>
      <c r="DC208" s="320"/>
      <c r="DD208" s="320"/>
      <c r="DE208" s="320"/>
      <c r="DF208" s="320"/>
      <c r="DG208" s="320"/>
      <c r="DH208" s="320"/>
      <c r="DI208" s="320"/>
      <c r="DJ208" s="320"/>
      <c r="DK208" s="320"/>
      <c r="DL208" s="320"/>
      <c r="DM208" s="320"/>
      <c r="DN208" s="320"/>
      <c r="DO208" s="320"/>
      <c r="DP208" s="320"/>
      <c r="DQ208" s="320"/>
      <c r="DR208" s="320"/>
      <c r="DS208" s="320"/>
      <c r="DT208" s="320"/>
      <c r="DU208" s="320"/>
      <c r="DV208" s="320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</row>
    <row r="209">
      <c r="A209" s="170"/>
      <c r="B209" s="170"/>
      <c r="C209" s="170"/>
      <c r="D209" s="170"/>
      <c r="E209" s="171"/>
      <c r="F209" s="320"/>
      <c r="G209" s="320"/>
      <c r="H209" s="320"/>
      <c r="I209" s="320"/>
      <c r="J209" s="320"/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20"/>
      <c r="X209" s="320"/>
      <c r="Y209" s="320"/>
      <c r="Z209" s="320"/>
      <c r="AA209" s="320"/>
      <c r="AB209" s="320"/>
      <c r="AC209" s="320"/>
      <c r="AD209" s="320"/>
      <c r="AE209" s="320"/>
      <c r="AF209" s="320"/>
      <c r="AG209" s="320"/>
      <c r="AH209" s="320"/>
      <c r="AI209" s="320"/>
      <c r="AJ209" s="320"/>
      <c r="AK209" s="320"/>
      <c r="AL209" s="320"/>
      <c r="AM209" s="320"/>
      <c r="AN209" s="320"/>
      <c r="AO209" s="320"/>
      <c r="AP209" s="320"/>
      <c r="AQ209" s="320"/>
      <c r="AR209" s="320"/>
      <c r="AS209" s="320"/>
      <c r="AT209" s="320"/>
      <c r="AU209" s="320"/>
      <c r="AV209" s="320"/>
      <c r="AW209" s="320"/>
      <c r="AX209" s="320"/>
      <c r="AY209" s="320"/>
      <c r="AZ209" s="320"/>
      <c r="BA209" s="320"/>
      <c r="BB209" s="320"/>
      <c r="BC209" s="320"/>
      <c r="BD209" s="320"/>
      <c r="BE209" s="320"/>
      <c r="BF209" s="320"/>
      <c r="BG209" s="320"/>
      <c r="BH209" s="320"/>
      <c r="BI209" s="320"/>
      <c r="BJ209" s="320"/>
      <c r="BK209" s="320"/>
      <c r="BL209" s="320"/>
      <c r="BM209" s="320"/>
      <c r="BN209" s="320"/>
      <c r="BO209" s="320"/>
      <c r="BP209" s="320"/>
      <c r="BQ209" s="320"/>
      <c r="BR209" s="320"/>
      <c r="BS209" s="320"/>
      <c r="BT209" s="320"/>
      <c r="BU209" s="320"/>
      <c r="BV209" s="320"/>
      <c r="BW209" s="320"/>
      <c r="BX209" s="320"/>
      <c r="BY209" s="320"/>
      <c r="BZ209" s="320"/>
      <c r="CA209" s="320"/>
      <c r="CB209" s="320"/>
      <c r="CC209" s="320"/>
      <c r="CD209" s="320"/>
      <c r="CE209" s="320"/>
      <c r="CF209" s="320"/>
      <c r="CG209" s="320"/>
      <c r="CH209" s="320"/>
      <c r="CI209" s="320"/>
      <c r="CJ209" s="320"/>
      <c r="CK209" s="320"/>
      <c r="CL209" s="320"/>
      <c r="CM209" s="320"/>
      <c r="CN209" s="320"/>
      <c r="CO209" s="320"/>
      <c r="CP209" s="320"/>
      <c r="CQ209" s="320"/>
      <c r="CR209" s="320"/>
      <c r="CS209" s="320"/>
      <c r="CT209" s="320"/>
      <c r="CU209" s="320"/>
      <c r="CV209" s="320"/>
      <c r="CW209" s="320"/>
      <c r="CX209" s="320"/>
      <c r="CY209" s="320"/>
      <c r="CZ209" s="320"/>
      <c r="DA209" s="320"/>
      <c r="DB209" s="320"/>
      <c r="DC209" s="320"/>
      <c r="DD209" s="320"/>
      <c r="DE209" s="320"/>
      <c r="DF209" s="320"/>
      <c r="DG209" s="320"/>
      <c r="DH209" s="320"/>
      <c r="DI209" s="320"/>
      <c r="DJ209" s="320"/>
      <c r="DK209" s="320"/>
      <c r="DL209" s="320"/>
      <c r="DM209" s="320"/>
      <c r="DN209" s="320"/>
      <c r="DO209" s="320"/>
      <c r="DP209" s="320"/>
      <c r="DQ209" s="320"/>
      <c r="DR209" s="320"/>
      <c r="DS209" s="320"/>
      <c r="DT209" s="320"/>
      <c r="DU209" s="320"/>
      <c r="DV209" s="320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</row>
    <row r="210">
      <c r="A210" s="170"/>
      <c r="B210" s="170"/>
      <c r="C210" s="170"/>
      <c r="D210" s="170"/>
      <c r="E210" s="171"/>
      <c r="F210" s="320"/>
      <c r="G210" s="320"/>
      <c r="H210" s="320"/>
      <c r="I210" s="320"/>
      <c r="J210" s="320"/>
      <c r="K210" s="320"/>
      <c r="L210" s="320"/>
      <c r="M210" s="320"/>
      <c r="N210" s="320"/>
      <c r="O210" s="320"/>
      <c r="P210" s="320"/>
      <c r="Q210" s="320"/>
      <c r="R210" s="320"/>
      <c r="S210" s="320"/>
      <c r="T210" s="320"/>
      <c r="U210" s="320"/>
      <c r="V210" s="320"/>
      <c r="W210" s="320"/>
      <c r="X210" s="320"/>
      <c r="Y210" s="320"/>
      <c r="Z210" s="320"/>
      <c r="AA210" s="320"/>
      <c r="AB210" s="320"/>
      <c r="AC210" s="320"/>
      <c r="AD210" s="320"/>
      <c r="AE210" s="320"/>
      <c r="AF210" s="320"/>
      <c r="AG210" s="320"/>
      <c r="AH210" s="320"/>
      <c r="AI210" s="320"/>
      <c r="AJ210" s="320"/>
      <c r="AK210" s="320"/>
      <c r="AL210" s="320"/>
      <c r="AM210" s="320"/>
      <c r="AN210" s="320"/>
      <c r="AO210" s="320"/>
      <c r="AP210" s="320"/>
      <c r="AQ210" s="320"/>
      <c r="AR210" s="320"/>
      <c r="AS210" s="320"/>
      <c r="AT210" s="320"/>
      <c r="AU210" s="320"/>
      <c r="AV210" s="320"/>
      <c r="AW210" s="320"/>
      <c r="AX210" s="320"/>
      <c r="AY210" s="320"/>
      <c r="AZ210" s="320"/>
      <c r="BA210" s="320"/>
      <c r="BB210" s="320"/>
      <c r="BC210" s="320"/>
      <c r="BD210" s="320"/>
      <c r="BE210" s="320"/>
      <c r="BF210" s="320"/>
      <c r="BG210" s="320"/>
      <c r="BH210" s="320"/>
      <c r="BI210" s="320"/>
      <c r="BJ210" s="320"/>
      <c r="BK210" s="320"/>
      <c r="BL210" s="320"/>
      <c r="BM210" s="320"/>
      <c r="BN210" s="320"/>
      <c r="BO210" s="320"/>
      <c r="BP210" s="320"/>
      <c r="BQ210" s="320"/>
      <c r="BR210" s="320"/>
      <c r="BS210" s="320"/>
      <c r="BT210" s="320"/>
      <c r="BU210" s="320"/>
      <c r="BV210" s="320"/>
      <c r="BW210" s="320"/>
      <c r="BX210" s="320"/>
      <c r="BY210" s="320"/>
      <c r="BZ210" s="320"/>
      <c r="CA210" s="320"/>
      <c r="CB210" s="320"/>
      <c r="CC210" s="320"/>
      <c r="CD210" s="320"/>
      <c r="CE210" s="320"/>
      <c r="CF210" s="320"/>
      <c r="CG210" s="320"/>
      <c r="CH210" s="320"/>
      <c r="CI210" s="320"/>
      <c r="CJ210" s="320"/>
      <c r="CK210" s="320"/>
      <c r="CL210" s="320"/>
      <c r="CM210" s="320"/>
      <c r="CN210" s="320"/>
      <c r="CO210" s="320"/>
      <c r="CP210" s="320"/>
      <c r="CQ210" s="320"/>
      <c r="CR210" s="320"/>
      <c r="CS210" s="320"/>
      <c r="CT210" s="320"/>
      <c r="CU210" s="320"/>
      <c r="CV210" s="320"/>
      <c r="CW210" s="320"/>
      <c r="CX210" s="320"/>
      <c r="CY210" s="320"/>
      <c r="CZ210" s="320"/>
      <c r="DA210" s="320"/>
      <c r="DB210" s="320"/>
      <c r="DC210" s="320"/>
      <c r="DD210" s="320"/>
      <c r="DE210" s="320"/>
      <c r="DF210" s="320"/>
      <c r="DG210" s="320"/>
      <c r="DH210" s="320"/>
      <c r="DI210" s="320"/>
      <c r="DJ210" s="320"/>
      <c r="DK210" s="320"/>
      <c r="DL210" s="320"/>
      <c r="DM210" s="320"/>
      <c r="DN210" s="320"/>
      <c r="DO210" s="320"/>
      <c r="DP210" s="320"/>
      <c r="DQ210" s="320"/>
      <c r="DR210" s="320"/>
      <c r="DS210" s="320"/>
      <c r="DT210" s="320"/>
      <c r="DU210" s="320"/>
      <c r="DV210" s="320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</row>
    <row r="211">
      <c r="A211" s="170"/>
      <c r="B211" s="170"/>
      <c r="C211" s="170"/>
      <c r="D211" s="170"/>
      <c r="E211" s="171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20"/>
      <c r="X211" s="320"/>
      <c r="Y211" s="320"/>
      <c r="Z211" s="320"/>
      <c r="AA211" s="320"/>
      <c r="AB211" s="320"/>
      <c r="AC211" s="320"/>
      <c r="AD211" s="320"/>
      <c r="AE211" s="320"/>
      <c r="AF211" s="320"/>
      <c r="AG211" s="320"/>
      <c r="AH211" s="320"/>
      <c r="AI211" s="320"/>
      <c r="AJ211" s="320"/>
      <c r="AK211" s="320"/>
      <c r="AL211" s="320"/>
      <c r="AM211" s="320"/>
      <c r="AN211" s="320"/>
      <c r="AO211" s="320"/>
      <c r="AP211" s="320"/>
      <c r="AQ211" s="320"/>
      <c r="AR211" s="320"/>
      <c r="AS211" s="320"/>
      <c r="AT211" s="320"/>
      <c r="AU211" s="320"/>
      <c r="AV211" s="320"/>
      <c r="AW211" s="320"/>
      <c r="AX211" s="320"/>
      <c r="AY211" s="320"/>
      <c r="AZ211" s="320"/>
      <c r="BA211" s="320"/>
      <c r="BB211" s="320"/>
      <c r="BC211" s="320"/>
      <c r="BD211" s="320"/>
      <c r="BE211" s="320"/>
      <c r="BF211" s="320"/>
      <c r="BG211" s="320"/>
      <c r="BH211" s="320"/>
      <c r="BI211" s="320"/>
      <c r="BJ211" s="320"/>
      <c r="BK211" s="320"/>
      <c r="BL211" s="320"/>
      <c r="BM211" s="320"/>
      <c r="BN211" s="320"/>
      <c r="BO211" s="320"/>
      <c r="BP211" s="320"/>
      <c r="BQ211" s="320"/>
      <c r="BR211" s="320"/>
      <c r="BS211" s="320"/>
      <c r="BT211" s="320"/>
      <c r="BU211" s="320"/>
      <c r="BV211" s="320"/>
      <c r="BW211" s="320"/>
      <c r="BX211" s="320"/>
      <c r="BY211" s="320"/>
      <c r="BZ211" s="320"/>
      <c r="CA211" s="320"/>
      <c r="CB211" s="320"/>
      <c r="CC211" s="320"/>
      <c r="CD211" s="320"/>
      <c r="CE211" s="320"/>
      <c r="CF211" s="320"/>
      <c r="CG211" s="320"/>
      <c r="CH211" s="320"/>
      <c r="CI211" s="320"/>
      <c r="CJ211" s="320"/>
      <c r="CK211" s="320"/>
      <c r="CL211" s="320"/>
      <c r="CM211" s="320"/>
      <c r="CN211" s="320"/>
      <c r="CO211" s="320"/>
      <c r="CP211" s="320"/>
      <c r="CQ211" s="320"/>
      <c r="CR211" s="320"/>
      <c r="CS211" s="320"/>
      <c r="CT211" s="320"/>
      <c r="CU211" s="320"/>
      <c r="CV211" s="320"/>
      <c r="CW211" s="320"/>
      <c r="CX211" s="320"/>
      <c r="CY211" s="320"/>
      <c r="CZ211" s="320"/>
      <c r="DA211" s="320"/>
      <c r="DB211" s="320"/>
      <c r="DC211" s="320"/>
      <c r="DD211" s="320"/>
      <c r="DE211" s="320"/>
      <c r="DF211" s="320"/>
      <c r="DG211" s="320"/>
      <c r="DH211" s="320"/>
      <c r="DI211" s="320"/>
      <c r="DJ211" s="320"/>
      <c r="DK211" s="320"/>
      <c r="DL211" s="320"/>
      <c r="DM211" s="320"/>
      <c r="DN211" s="320"/>
      <c r="DO211" s="320"/>
      <c r="DP211" s="320"/>
      <c r="DQ211" s="320"/>
      <c r="DR211" s="320"/>
      <c r="DS211" s="320"/>
      <c r="DT211" s="320"/>
      <c r="DU211" s="320"/>
      <c r="DV211" s="320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</row>
    <row r="212">
      <c r="A212" s="170"/>
      <c r="B212" s="170"/>
      <c r="C212" s="170"/>
      <c r="D212" s="170"/>
      <c r="E212" s="171"/>
      <c r="F212" s="320"/>
      <c r="G212" s="320"/>
      <c r="H212" s="320"/>
      <c r="I212" s="320"/>
      <c r="J212" s="320"/>
      <c r="K212" s="320"/>
      <c r="L212" s="320"/>
      <c r="M212" s="320"/>
      <c r="N212" s="320"/>
      <c r="O212" s="320"/>
      <c r="P212" s="320"/>
      <c r="Q212" s="320"/>
      <c r="R212" s="320"/>
      <c r="S212" s="320"/>
      <c r="T212" s="320"/>
      <c r="U212" s="320"/>
      <c r="V212" s="320"/>
      <c r="W212" s="320"/>
      <c r="X212" s="320"/>
      <c r="Y212" s="320"/>
      <c r="Z212" s="320"/>
      <c r="AA212" s="320"/>
      <c r="AB212" s="320"/>
      <c r="AC212" s="320"/>
      <c r="AD212" s="320"/>
      <c r="AE212" s="320"/>
      <c r="AF212" s="320"/>
      <c r="AG212" s="320"/>
      <c r="AH212" s="320"/>
      <c r="AI212" s="320"/>
      <c r="AJ212" s="320"/>
      <c r="AK212" s="320"/>
      <c r="AL212" s="320"/>
      <c r="AM212" s="320"/>
      <c r="AN212" s="320"/>
      <c r="AO212" s="320"/>
      <c r="AP212" s="320"/>
      <c r="AQ212" s="320"/>
      <c r="AR212" s="320"/>
      <c r="AS212" s="320"/>
      <c r="AT212" s="320"/>
      <c r="AU212" s="320"/>
      <c r="AV212" s="320"/>
      <c r="AW212" s="320"/>
      <c r="AX212" s="320"/>
      <c r="AY212" s="320"/>
      <c r="AZ212" s="320"/>
      <c r="BA212" s="320"/>
      <c r="BB212" s="320"/>
      <c r="BC212" s="320"/>
      <c r="BD212" s="320"/>
      <c r="BE212" s="320"/>
      <c r="BF212" s="320"/>
      <c r="BG212" s="320"/>
      <c r="BH212" s="320"/>
      <c r="BI212" s="320"/>
      <c r="BJ212" s="320"/>
      <c r="BK212" s="320"/>
      <c r="BL212" s="320"/>
      <c r="BM212" s="320"/>
      <c r="BN212" s="320"/>
      <c r="BO212" s="320"/>
      <c r="BP212" s="320"/>
      <c r="BQ212" s="320"/>
      <c r="BR212" s="320"/>
      <c r="BS212" s="320"/>
      <c r="BT212" s="320"/>
      <c r="BU212" s="320"/>
      <c r="BV212" s="320"/>
      <c r="BW212" s="320"/>
      <c r="BX212" s="320"/>
      <c r="BY212" s="320"/>
      <c r="BZ212" s="320"/>
      <c r="CA212" s="320"/>
      <c r="CB212" s="320"/>
      <c r="CC212" s="320"/>
      <c r="CD212" s="320"/>
      <c r="CE212" s="320"/>
      <c r="CF212" s="320"/>
      <c r="CG212" s="320"/>
      <c r="CH212" s="320"/>
      <c r="CI212" s="320"/>
      <c r="CJ212" s="320"/>
      <c r="CK212" s="320"/>
      <c r="CL212" s="320"/>
      <c r="CM212" s="320"/>
      <c r="CN212" s="320"/>
      <c r="CO212" s="320"/>
      <c r="CP212" s="320"/>
      <c r="CQ212" s="320"/>
      <c r="CR212" s="320"/>
      <c r="CS212" s="320"/>
      <c r="CT212" s="320"/>
      <c r="CU212" s="320"/>
      <c r="CV212" s="320"/>
      <c r="CW212" s="320"/>
      <c r="CX212" s="320"/>
      <c r="CY212" s="320"/>
      <c r="CZ212" s="320"/>
      <c r="DA212" s="320"/>
      <c r="DB212" s="320"/>
      <c r="DC212" s="320"/>
      <c r="DD212" s="320"/>
      <c r="DE212" s="320"/>
      <c r="DF212" s="320"/>
      <c r="DG212" s="320"/>
      <c r="DH212" s="320"/>
      <c r="DI212" s="320"/>
      <c r="DJ212" s="320"/>
      <c r="DK212" s="320"/>
      <c r="DL212" s="320"/>
      <c r="DM212" s="320"/>
      <c r="DN212" s="320"/>
      <c r="DO212" s="320"/>
      <c r="DP212" s="320"/>
      <c r="DQ212" s="320"/>
      <c r="DR212" s="320"/>
      <c r="DS212" s="320"/>
      <c r="DT212" s="320"/>
      <c r="DU212" s="320"/>
      <c r="DV212" s="320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</row>
    <row r="213">
      <c r="A213" s="170"/>
      <c r="B213" s="170"/>
      <c r="C213" s="170"/>
      <c r="D213" s="170"/>
      <c r="E213" s="171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20"/>
      <c r="X213" s="320"/>
      <c r="Y213" s="320"/>
      <c r="Z213" s="320"/>
      <c r="AA213" s="320"/>
      <c r="AB213" s="320"/>
      <c r="AC213" s="320"/>
      <c r="AD213" s="320"/>
      <c r="AE213" s="320"/>
      <c r="AF213" s="320"/>
      <c r="AG213" s="320"/>
      <c r="AH213" s="320"/>
      <c r="AI213" s="320"/>
      <c r="AJ213" s="320"/>
      <c r="AK213" s="320"/>
      <c r="AL213" s="320"/>
      <c r="AM213" s="320"/>
      <c r="AN213" s="320"/>
      <c r="AO213" s="320"/>
      <c r="AP213" s="320"/>
      <c r="AQ213" s="320"/>
      <c r="AR213" s="320"/>
      <c r="AS213" s="320"/>
      <c r="AT213" s="320"/>
      <c r="AU213" s="320"/>
      <c r="AV213" s="320"/>
      <c r="AW213" s="320"/>
      <c r="AX213" s="320"/>
      <c r="AY213" s="320"/>
      <c r="AZ213" s="320"/>
      <c r="BA213" s="320"/>
      <c r="BB213" s="320"/>
      <c r="BC213" s="320"/>
      <c r="BD213" s="320"/>
      <c r="BE213" s="320"/>
      <c r="BF213" s="320"/>
      <c r="BG213" s="320"/>
      <c r="BH213" s="320"/>
      <c r="BI213" s="320"/>
      <c r="BJ213" s="320"/>
      <c r="BK213" s="320"/>
      <c r="BL213" s="320"/>
      <c r="BM213" s="320"/>
      <c r="BN213" s="320"/>
      <c r="BO213" s="320"/>
      <c r="BP213" s="320"/>
      <c r="BQ213" s="320"/>
      <c r="BR213" s="320"/>
      <c r="BS213" s="320"/>
      <c r="BT213" s="320"/>
      <c r="BU213" s="320"/>
      <c r="BV213" s="320"/>
      <c r="BW213" s="320"/>
      <c r="BX213" s="320"/>
      <c r="BY213" s="320"/>
      <c r="BZ213" s="320"/>
      <c r="CA213" s="320"/>
      <c r="CB213" s="320"/>
      <c r="CC213" s="320"/>
      <c r="CD213" s="320"/>
      <c r="CE213" s="320"/>
      <c r="CF213" s="320"/>
      <c r="CG213" s="320"/>
      <c r="CH213" s="320"/>
      <c r="CI213" s="320"/>
      <c r="CJ213" s="320"/>
      <c r="CK213" s="320"/>
      <c r="CL213" s="320"/>
      <c r="CM213" s="320"/>
      <c r="CN213" s="320"/>
      <c r="CO213" s="320"/>
      <c r="CP213" s="320"/>
      <c r="CQ213" s="320"/>
      <c r="CR213" s="320"/>
      <c r="CS213" s="320"/>
      <c r="CT213" s="320"/>
      <c r="CU213" s="320"/>
      <c r="CV213" s="320"/>
      <c r="CW213" s="320"/>
      <c r="CX213" s="320"/>
      <c r="CY213" s="320"/>
      <c r="CZ213" s="320"/>
      <c r="DA213" s="320"/>
      <c r="DB213" s="320"/>
      <c r="DC213" s="320"/>
      <c r="DD213" s="320"/>
      <c r="DE213" s="320"/>
      <c r="DF213" s="320"/>
      <c r="DG213" s="320"/>
      <c r="DH213" s="320"/>
      <c r="DI213" s="320"/>
      <c r="DJ213" s="320"/>
      <c r="DK213" s="320"/>
      <c r="DL213" s="320"/>
      <c r="DM213" s="320"/>
      <c r="DN213" s="320"/>
      <c r="DO213" s="320"/>
      <c r="DP213" s="320"/>
      <c r="DQ213" s="320"/>
      <c r="DR213" s="320"/>
      <c r="DS213" s="320"/>
      <c r="DT213" s="320"/>
      <c r="DU213" s="320"/>
      <c r="DV213" s="320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</row>
    <row r="214">
      <c r="A214" s="170"/>
      <c r="B214" s="170"/>
      <c r="C214" s="170"/>
      <c r="D214" s="170"/>
      <c r="E214" s="171"/>
      <c r="F214" s="320"/>
      <c r="G214" s="320"/>
      <c r="H214" s="320"/>
      <c r="I214" s="320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0"/>
      <c r="Z214" s="320"/>
      <c r="AA214" s="320"/>
      <c r="AB214" s="320"/>
      <c r="AC214" s="320"/>
      <c r="AD214" s="320"/>
      <c r="AE214" s="320"/>
      <c r="AF214" s="320"/>
      <c r="AG214" s="320"/>
      <c r="AH214" s="320"/>
      <c r="AI214" s="320"/>
      <c r="AJ214" s="320"/>
      <c r="AK214" s="320"/>
      <c r="AL214" s="320"/>
      <c r="AM214" s="320"/>
      <c r="AN214" s="320"/>
      <c r="AO214" s="320"/>
      <c r="AP214" s="320"/>
      <c r="AQ214" s="320"/>
      <c r="AR214" s="320"/>
      <c r="AS214" s="320"/>
      <c r="AT214" s="320"/>
      <c r="AU214" s="320"/>
      <c r="AV214" s="320"/>
      <c r="AW214" s="320"/>
      <c r="AX214" s="320"/>
      <c r="AY214" s="320"/>
      <c r="AZ214" s="320"/>
      <c r="BA214" s="320"/>
      <c r="BB214" s="320"/>
      <c r="BC214" s="320"/>
      <c r="BD214" s="320"/>
      <c r="BE214" s="320"/>
      <c r="BF214" s="320"/>
      <c r="BG214" s="320"/>
      <c r="BH214" s="320"/>
      <c r="BI214" s="320"/>
      <c r="BJ214" s="320"/>
      <c r="BK214" s="320"/>
      <c r="BL214" s="320"/>
      <c r="BM214" s="320"/>
      <c r="BN214" s="320"/>
      <c r="BO214" s="320"/>
      <c r="BP214" s="320"/>
      <c r="BQ214" s="320"/>
      <c r="BR214" s="320"/>
      <c r="BS214" s="320"/>
      <c r="BT214" s="320"/>
      <c r="BU214" s="320"/>
      <c r="BV214" s="320"/>
      <c r="BW214" s="320"/>
      <c r="BX214" s="320"/>
      <c r="BY214" s="320"/>
      <c r="BZ214" s="320"/>
      <c r="CA214" s="320"/>
      <c r="CB214" s="320"/>
      <c r="CC214" s="320"/>
      <c r="CD214" s="320"/>
      <c r="CE214" s="320"/>
      <c r="CF214" s="320"/>
      <c r="CG214" s="320"/>
      <c r="CH214" s="320"/>
      <c r="CI214" s="320"/>
      <c r="CJ214" s="320"/>
      <c r="CK214" s="320"/>
      <c r="CL214" s="320"/>
      <c r="CM214" s="320"/>
      <c r="CN214" s="320"/>
      <c r="CO214" s="320"/>
      <c r="CP214" s="320"/>
      <c r="CQ214" s="320"/>
      <c r="CR214" s="320"/>
      <c r="CS214" s="320"/>
      <c r="CT214" s="320"/>
      <c r="CU214" s="320"/>
      <c r="CV214" s="320"/>
      <c r="CW214" s="320"/>
      <c r="CX214" s="320"/>
      <c r="CY214" s="320"/>
      <c r="CZ214" s="320"/>
      <c r="DA214" s="320"/>
      <c r="DB214" s="320"/>
      <c r="DC214" s="320"/>
      <c r="DD214" s="320"/>
      <c r="DE214" s="320"/>
      <c r="DF214" s="320"/>
      <c r="DG214" s="320"/>
      <c r="DH214" s="320"/>
      <c r="DI214" s="320"/>
      <c r="DJ214" s="320"/>
      <c r="DK214" s="320"/>
      <c r="DL214" s="320"/>
      <c r="DM214" s="320"/>
      <c r="DN214" s="320"/>
      <c r="DO214" s="320"/>
      <c r="DP214" s="320"/>
      <c r="DQ214" s="320"/>
      <c r="DR214" s="320"/>
      <c r="DS214" s="320"/>
      <c r="DT214" s="320"/>
      <c r="DU214" s="320"/>
      <c r="DV214" s="320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</row>
    <row r="215">
      <c r="A215" s="170"/>
      <c r="B215" s="170"/>
      <c r="C215" s="170"/>
      <c r="D215" s="170"/>
      <c r="E215" s="171"/>
      <c r="F215" s="320"/>
      <c r="G215" s="320"/>
      <c r="H215" s="320"/>
      <c r="I215" s="320"/>
      <c r="J215" s="320"/>
      <c r="K215" s="320"/>
      <c r="L215" s="320"/>
      <c r="M215" s="320"/>
      <c r="N215" s="320"/>
      <c r="O215" s="320"/>
      <c r="P215" s="320"/>
      <c r="Q215" s="320"/>
      <c r="R215" s="320"/>
      <c r="S215" s="320"/>
      <c r="T215" s="320"/>
      <c r="U215" s="320"/>
      <c r="V215" s="320"/>
      <c r="W215" s="320"/>
      <c r="X215" s="320"/>
      <c r="Y215" s="320"/>
      <c r="Z215" s="320"/>
      <c r="AA215" s="320"/>
      <c r="AB215" s="320"/>
      <c r="AC215" s="320"/>
      <c r="AD215" s="320"/>
      <c r="AE215" s="320"/>
      <c r="AF215" s="320"/>
      <c r="AG215" s="320"/>
      <c r="AH215" s="320"/>
      <c r="AI215" s="320"/>
      <c r="AJ215" s="320"/>
      <c r="AK215" s="320"/>
      <c r="AL215" s="320"/>
      <c r="AM215" s="320"/>
      <c r="AN215" s="320"/>
      <c r="AO215" s="320"/>
      <c r="AP215" s="320"/>
      <c r="AQ215" s="320"/>
      <c r="AR215" s="320"/>
      <c r="AS215" s="320"/>
      <c r="AT215" s="320"/>
      <c r="AU215" s="320"/>
      <c r="AV215" s="320"/>
      <c r="AW215" s="320"/>
      <c r="AX215" s="320"/>
      <c r="AY215" s="320"/>
      <c r="AZ215" s="320"/>
      <c r="BA215" s="320"/>
      <c r="BB215" s="320"/>
      <c r="BC215" s="320"/>
      <c r="BD215" s="320"/>
      <c r="BE215" s="320"/>
      <c r="BF215" s="320"/>
      <c r="BG215" s="320"/>
      <c r="BH215" s="320"/>
      <c r="BI215" s="320"/>
      <c r="BJ215" s="320"/>
      <c r="BK215" s="320"/>
      <c r="BL215" s="320"/>
      <c r="BM215" s="320"/>
      <c r="BN215" s="320"/>
      <c r="BO215" s="320"/>
      <c r="BP215" s="320"/>
      <c r="BQ215" s="320"/>
      <c r="BR215" s="320"/>
      <c r="BS215" s="320"/>
      <c r="BT215" s="320"/>
      <c r="BU215" s="320"/>
      <c r="BV215" s="320"/>
      <c r="BW215" s="320"/>
      <c r="BX215" s="320"/>
      <c r="BY215" s="320"/>
      <c r="BZ215" s="320"/>
      <c r="CA215" s="320"/>
      <c r="CB215" s="320"/>
      <c r="CC215" s="320"/>
      <c r="CD215" s="320"/>
      <c r="CE215" s="320"/>
      <c r="CF215" s="320"/>
      <c r="CG215" s="320"/>
      <c r="CH215" s="320"/>
      <c r="CI215" s="320"/>
      <c r="CJ215" s="320"/>
      <c r="CK215" s="320"/>
      <c r="CL215" s="320"/>
      <c r="CM215" s="320"/>
      <c r="CN215" s="320"/>
      <c r="CO215" s="320"/>
      <c r="CP215" s="320"/>
      <c r="CQ215" s="320"/>
      <c r="CR215" s="320"/>
      <c r="CS215" s="320"/>
      <c r="CT215" s="320"/>
      <c r="CU215" s="320"/>
      <c r="CV215" s="320"/>
      <c r="CW215" s="320"/>
      <c r="CX215" s="320"/>
      <c r="CY215" s="320"/>
      <c r="CZ215" s="320"/>
      <c r="DA215" s="320"/>
      <c r="DB215" s="320"/>
      <c r="DC215" s="320"/>
      <c r="DD215" s="320"/>
      <c r="DE215" s="320"/>
      <c r="DF215" s="320"/>
      <c r="DG215" s="320"/>
      <c r="DH215" s="320"/>
      <c r="DI215" s="320"/>
      <c r="DJ215" s="320"/>
      <c r="DK215" s="320"/>
      <c r="DL215" s="320"/>
      <c r="DM215" s="320"/>
      <c r="DN215" s="320"/>
      <c r="DO215" s="320"/>
      <c r="DP215" s="320"/>
      <c r="DQ215" s="320"/>
      <c r="DR215" s="320"/>
      <c r="DS215" s="320"/>
      <c r="DT215" s="320"/>
      <c r="DU215" s="320"/>
      <c r="DV215" s="320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</row>
    <row r="216">
      <c r="A216" s="170"/>
      <c r="B216" s="170"/>
      <c r="C216" s="170"/>
      <c r="D216" s="170"/>
      <c r="E216" s="171"/>
      <c r="F216" s="320"/>
      <c r="G216" s="320"/>
      <c r="H216" s="320"/>
      <c r="I216" s="320"/>
      <c r="J216" s="320"/>
      <c r="K216" s="320"/>
      <c r="L216" s="320"/>
      <c r="M216" s="320"/>
      <c r="N216" s="320"/>
      <c r="O216" s="320"/>
      <c r="P216" s="320"/>
      <c r="Q216" s="320"/>
      <c r="R216" s="320"/>
      <c r="S216" s="320"/>
      <c r="T216" s="320"/>
      <c r="U216" s="320"/>
      <c r="V216" s="320"/>
      <c r="W216" s="320"/>
      <c r="X216" s="320"/>
      <c r="Y216" s="320"/>
      <c r="Z216" s="320"/>
      <c r="AA216" s="320"/>
      <c r="AB216" s="320"/>
      <c r="AC216" s="320"/>
      <c r="AD216" s="320"/>
      <c r="AE216" s="320"/>
      <c r="AF216" s="320"/>
      <c r="AG216" s="320"/>
      <c r="AH216" s="320"/>
      <c r="AI216" s="320"/>
      <c r="AJ216" s="320"/>
      <c r="AK216" s="320"/>
      <c r="AL216" s="320"/>
      <c r="AM216" s="320"/>
      <c r="AN216" s="320"/>
      <c r="AO216" s="320"/>
      <c r="AP216" s="320"/>
      <c r="AQ216" s="320"/>
      <c r="AR216" s="320"/>
      <c r="AS216" s="320"/>
      <c r="AT216" s="320"/>
      <c r="AU216" s="320"/>
      <c r="AV216" s="320"/>
      <c r="AW216" s="320"/>
      <c r="AX216" s="320"/>
      <c r="AY216" s="320"/>
      <c r="AZ216" s="320"/>
      <c r="BA216" s="320"/>
      <c r="BB216" s="320"/>
      <c r="BC216" s="320"/>
      <c r="BD216" s="320"/>
      <c r="BE216" s="320"/>
      <c r="BF216" s="320"/>
      <c r="BG216" s="320"/>
      <c r="BH216" s="320"/>
      <c r="BI216" s="320"/>
      <c r="BJ216" s="320"/>
      <c r="BK216" s="320"/>
      <c r="BL216" s="320"/>
      <c r="BM216" s="320"/>
      <c r="BN216" s="320"/>
      <c r="BO216" s="320"/>
      <c r="BP216" s="320"/>
      <c r="BQ216" s="320"/>
      <c r="BR216" s="320"/>
      <c r="BS216" s="320"/>
      <c r="BT216" s="320"/>
      <c r="BU216" s="320"/>
      <c r="BV216" s="320"/>
      <c r="BW216" s="320"/>
      <c r="BX216" s="320"/>
      <c r="BY216" s="320"/>
      <c r="BZ216" s="320"/>
      <c r="CA216" s="320"/>
      <c r="CB216" s="320"/>
      <c r="CC216" s="320"/>
      <c r="CD216" s="320"/>
      <c r="CE216" s="320"/>
      <c r="CF216" s="320"/>
      <c r="CG216" s="320"/>
      <c r="CH216" s="320"/>
      <c r="CI216" s="320"/>
      <c r="CJ216" s="320"/>
      <c r="CK216" s="320"/>
      <c r="CL216" s="320"/>
      <c r="CM216" s="320"/>
      <c r="CN216" s="320"/>
      <c r="CO216" s="320"/>
      <c r="CP216" s="320"/>
      <c r="CQ216" s="320"/>
      <c r="CR216" s="320"/>
      <c r="CS216" s="320"/>
      <c r="CT216" s="320"/>
      <c r="CU216" s="320"/>
      <c r="CV216" s="320"/>
      <c r="CW216" s="320"/>
      <c r="CX216" s="320"/>
      <c r="CY216" s="320"/>
      <c r="CZ216" s="320"/>
      <c r="DA216" s="320"/>
      <c r="DB216" s="320"/>
      <c r="DC216" s="320"/>
      <c r="DD216" s="320"/>
      <c r="DE216" s="320"/>
      <c r="DF216" s="320"/>
      <c r="DG216" s="320"/>
      <c r="DH216" s="320"/>
      <c r="DI216" s="320"/>
      <c r="DJ216" s="320"/>
      <c r="DK216" s="320"/>
      <c r="DL216" s="320"/>
      <c r="DM216" s="320"/>
      <c r="DN216" s="320"/>
      <c r="DO216" s="320"/>
      <c r="DP216" s="320"/>
      <c r="DQ216" s="320"/>
      <c r="DR216" s="320"/>
      <c r="DS216" s="320"/>
      <c r="DT216" s="320"/>
      <c r="DU216" s="320"/>
      <c r="DV216" s="320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</row>
    <row r="217">
      <c r="A217" s="170"/>
      <c r="B217" s="170"/>
      <c r="C217" s="170"/>
      <c r="D217" s="170"/>
      <c r="E217" s="171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0"/>
      <c r="Z217" s="320"/>
      <c r="AA217" s="320"/>
      <c r="AB217" s="320"/>
      <c r="AC217" s="320"/>
      <c r="AD217" s="320"/>
      <c r="AE217" s="320"/>
      <c r="AF217" s="320"/>
      <c r="AG217" s="320"/>
      <c r="AH217" s="320"/>
      <c r="AI217" s="320"/>
      <c r="AJ217" s="320"/>
      <c r="AK217" s="320"/>
      <c r="AL217" s="320"/>
      <c r="AM217" s="320"/>
      <c r="AN217" s="320"/>
      <c r="AO217" s="320"/>
      <c r="AP217" s="320"/>
      <c r="AQ217" s="320"/>
      <c r="AR217" s="320"/>
      <c r="AS217" s="320"/>
      <c r="AT217" s="320"/>
      <c r="AU217" s="320"/>
      <c r="AV217" s="320"/>
      <c r="AW217" s="320"/>
      <c r="AX217" s="320"/>
      <c r="AY217" s="320"/>
      <c r="AZ217" s="320"/>
      <c r="BA217" s="320"/>
      <c r="BB217" s="320"/>
      <c r="BC217" s="320"/>
      <c r="BD217" s="320"/>
      <c r="BE217" s="320"/>
      <c r="BF217" s="320"/>
      <c r="BG217" s="320"/>
      <c r="BH217" s="320"/>
      <c r="BI217" s="320"/>
      <c r="BJ217" s="320"/>
      <c r="BK217" s="320"/>
      <c r="BL217" s="320"/>
      <c r="BM217" s="320"/>
      <c r="BN217" s="320"/>
      <c r="BO217" s="320"/>
      <c r="BP217" s="320"/>
      <c r="BQ217" s="320"/>
      <c r="BR217" s="320"/>
      <c r="BS217" s="320"/>
      <c r="BT217" s="320"/>
      <c r="BU217" s="320"/>
      <c r="BV217" s="320"/>
      <c r="BW217" s="320"/>
      <c r="BX217" s="320"/>
      <c r="BY217" s="320"/>
      <c r="BZ217" s="320"/>
      <c r="CA217" s="320"/>
      <c r="CB217" s="320"/>
      <c r="CC217" s="320"/>
      <c r="CD217" s="320"/>
      <c r="CE217" s="320"/>
      <c r="CF217" s="320"/>
      <c r="CG217" s="320"/>
      <c r="CH217" s="320"/>
      <c r="CI217" s="320"/>
      <c r="CJ217" s="320"/>
      <c r="CK217" s="320"/>
      <c r="CL217" s="320"/>
      <c r="CM217" s="320"/>
      <c r="CN217" s="320"/>
      <c r="CO217" s="320"/>
      <c r="CP217" s="320"/>
      <c r="CQ217" s="320"/>
      <c r="CR217" s="320"/>
      <c r="CS217" s="320"/>
      <c r="CT217" s="320"/>
      <c r="CU217" s="320"/>
      <c r="CV217" s="320"/>
      <c r="CW217" s="320"/>
      <c r="CX217" s="320"/>
      <c r="CY217" s="320"/>
      <c r="CZ217" s="320"/>
      <c r="DA217" s="320"/>
      <c r="DB217" s="320"/>
      <c r="DC217" s="320"/>
      <c r="DD217" s="320"/>
      <c r="DE217" s="320"/>
      <c r="DF217" s="320"/>
      <c r="DG217" s="320"/>
      <c r="DH217" s="320"/>
      <c r="DI217" s="320"/>
      <c r="DJ217" s="320"/>
      <c r="DK217" s="320"/>
      <c r="DL217" s="320"/>
      <c r="DM217" s="320"/>
      <c r="DN217" s="320"/>
      <c r="DO217" s="320"/>
      <c r="DP217" s="320"/>
      <c r="DQ217" s="320"/>
      <c r="DR217" s="320"/>
      <c r="DS217" s="320"/>
      <c r="DT217" s="320"/>
      <c r="DU217" s="320"/>
      <c r="DV217" s="320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</row>
    <row r="218">
      <c r="A218" s="170"/>
      <c r="B218" s="170"/>
      <c r="C218" s="170"/>
      <c r="D218" s="170"/>
      <c r="E218" s="171"/>
      <c r="F218" s="320"/>
      <c r="G218" s="320"/>
      <c r="H218" s="320"/>
      <c r="I218" s="320"/>
      <c r="J218" s="320"/>
      <c r="K218" s="320"/>
      <c r="L218" s="320"/>
      <c r="M218" s="320"/>
      <c r="N218" s="320"/>
      <c r="O218" s="320"/>
      <c r="P218" s="320"/>
      <c r="Q218" s="320"/>
      <c r="R218" s="320"/>
      <c r="S218" s="320"/>
      <c r="T218" s="320"/>
      <c r="U218" s="320"/>
      <c r="V218" s="320"/>
      <c r="W218" s="320"/>
      <c r="X218" s="320"/>
      <c r="Y218" s="320"/>
      <c r="Z218" s="320"/>
      <c r="AA218" s="320"/>
      <c r="AB218" s="320"/>
      <c r="AC218" s="320"/>
      <c r="AD218" s="320"/>
      <c r="AE218" s="320"/>
      <c r="AF218" s="320"/>
      <c r="AG218" s="320"/>
      <c r="AH218" s="320"/>
      <c r="AI218" s="320"/>
      <c r="AJ218" s="320"/>
      <c r="AK218" s="320"/>
      <c r="AL218" s="320"/>
      <c r="AM218" s="320"/>
      <c r="AN218" s="320"/>
      <c r="AO218" s="320"/>
      <c r="AP218" s="320"/>
      <c r="AQ218" s="320"/>
      <c r="AR218" s="320"/>
      <c r="AS218" s="320"/>
      <c r="AT218" s="320"/>
      <c r="AU218" s="320"/>
      <c r="AV218" s="320"/>
      <c r="AW218" s="320"/>
      <c r="AX218" s="320"/>
      <c r="AY218" s="320"/>
      <c r="AZ218" s="320"/>
      <c r="BA218" s="320"/>
      <c r="BB218" s="320"/>
      <c r="BC218" s="320"/>
      <c r="BD218" s="320"/>
      <c r="BE218" s="320"/>
      <c r="BF218" s="320"/>
      <c r="BG218" s="320"/>
      <c r="BH218" s="320"/>
      <c r="BI218" s="320"/>
      <c r="BJ218" s="320"/>
      <c r="BK218" s="320"/>
      <c r="BL218" s="320"/>
      <c r="BM218" s="320"/>
      <c r="BN218" s="320"/>
      <c r="BO218" s="320"/>
      <c r="BP218" s="320"/>
      <c r="BQ218" s="320"/>
      <c r="BR218" s="320"/>
      <c r="BS218" s="320"/>
      <c r="BT218" s="320"/>
      <c r="BU218" s="320"/>
      <c r="BV218" s="320"/>
      <c r="BW218" s="320"/>
      <c r="BX218" s="320"/>
      <c r="BY218" s="320"/>
      <c r="BZ218" s="320"/>
      <c r="CA218" s="320"/>
      <c r="CB218" s="320"/>
      <c r="CC218" s="320"/>
      <c r="CD218" s="320"/>
      <c r="CE218" s="320"/>
      <c r="CF218" s="320"/>
      <c r="CG218" s="320"/>
      <c r="CH218" s="320"/>
      <c r="CI218" s="320"/>
      <c r="CJ218" s="320"/>
      <c r="CK218" s="320"/>
      <c r="CL218" s="320"/>
      <c r="CM218" s="320"/>
      <c r="CN218" s="320"/>
      <c r="CO218" s="320"/>
      <c r="CP218" s="320"/>
      <c r="CQ218" s="320"/>
      <c r="CR218" s="320"/>
      <c r="CS218" s="320"/>
      <c r="CT218" s="320"/>
      <c r="CU218" s="320"/>
      <c r="CV218" s="320"/>
      <c r="CW218" s="320"/>
      <c r="CX218" s="320"/>
      <c r="CY218" s="320"/>
      <c r="CZ218" s="320"/>
      <c r="DA218" s="320"/>
      <c r="DB218" s="320"/>
      <c r="DC218" s="320"/>
      <c r="DD218" s="320"/>
      <c r="DE218" s="320"/>
      <c r="DF218" s="320"/>
      <c r="DG218" s="320"/>
      <c r="DH218" s="320"/>
      <c r="DI218" s="320"/>
      <c r="DJ218" s="320"/>
      <c r="DK218" s="320"/>
      <c r="DL218" s="320"/>
      <c r="DM218" s="320"/>
      <c r="DN218" s="320"/>
      <c r="DO218" s="320"/>
      <c r="DP218" s="320"/>
      <c r="DQ218" s="320"/>
      <c r="DR218" s="320"/>
      <c r="DS218" s="320"/>
      <c r="DT218" s="320"/>
      <c r="DU218" s="320"/>
      <c r="DV218" s="320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</row>
    <row r="219">
      <c r="A219" s="170"/>
      <c r="B219" s="170"/>
      <c r="C219" s="170"/>
      <c r="D219" s="170"/>
      <c r="E219" s="171"/>
      <c r="F219" s="320"/>
      <c r="G219" s="320"/>
      <c r="H219" s="320"/>
      <c r="I219" s="320"/>
      <c r="J219" s="320"/>
      <c r="K219" s="320"/>
      <c r="L219" s="320"/>
      <c r="M219" s="320"/>
      <c r="N219" s="320"/>
      <c r="O219" s="320"/>
      <c r="P219" s="320"/>
      <c r="Q219" s="320"/>
      <c r="R219" s="320"/>
      <c r="S219" s="320"/>
      <c r="T219" s="320"/>
      <c r="U219" s="320"/>
      <c r="V219" s="320"/>
      <c r="W219" s="320"/>
      <c r="X219" s="320"/>
      <c r="Y219" s="320"/>
      <c r="Z219" s="320"/>
      <c r="AA219" s="320"/>
      <c r="AB219" s="320"/>
      <c r="AC219" s="320"/>
      <c r="AD219" s="320"/>
      <c r="AE219" s="320"/>
      <c r="AF219" s="320"/>
      <c r="AG219" s="320"/>
      <c r="AH219" s="320"/>
      <c r="AI219" s="320"/>
      <c r="AJ219" s="320"/>
      <c r="AK219" s="320"/>
      <c r="AL219" s="320"/>
      <c r="AM219" s="320"/>
      <c r="AN219" s="320"/>
      <c r="AO219" s="320"/>
      <c r="AP219" s="320"/>
      <c r="AQ219" s="320"/>
      <c r="AR219" s="320"/>
      <c r="AS219" s="320"/>
      <c r="AT219" s="320"/>
      <c r="AU219" s="320"/>
      <c r="AV219" s="320"/>
      <c r="AW219" s="320"/>
      <c r="AX219" s="320"/>
      <c r="AY219" s="320"/>
      <c r="AZ219" s="320"/>
      <c r="BA219" s="320"/>
      <c r="BB219" s="320"/>
      <c r="BC219" s="320"/>
      <c r="BD219" s="320"/>
      <c r="BE219" s="320"/>
      <c r="BF219" s="320"/>
      <c r="BG219" s="320"/>
      <c r="BH219" s="320"/>
      <c r="BI219" s="320"/>
      <c r="BJ219" s="320"/>
      <c r="BK219" s="320"/>
      <c r="BL219" s="320"/>
      <c r="BM219" s="320"/>
      <c r="BN219" s="320"/>
      <c r="BO219" s="320"/>
      <c r="BP219" s="320"/>
      <c r="BQ219" s="320"/>
      <c r="BR219" s="320"/>
      <c r="BS219" s="320"/>
      <c r="BT219" s="320"/>
      <c r="BU219" s="320"/>
      <c r="BV219" s="320"/>
      <c r="BW219" s="320"/>
      <c r="BX219" s="320"/>
      <c r="BY219" s="320"/>
      <c r="BZ219" s="320"/>
      <c r="CA219" s="320"/>
      <c r="CB219" s="320"/>
      <c r="CC219" s="320"/>
      <c r="CD219" s="320"/>
      <c r="CE219" s="320"/>
      <c r="CF219" s="320"/>
      <c r="CG219" s="320"/>
      <c r="CH219" s="320"/>
      <c r="CI219" s="320"/>
      <c r="CJ219" s="320"/>
      <c r="CK219" s="320"/>
      <c r="CL219" s="320"/>
      <c r="CM219" s="320"/>
      <c r="CN219" s="320"/>
      <c r="CO219" s="320"/>
      <c r="CP219" s="320"/>
      <c r="CQ219" s="320"/>
      <c r="CR219" s="320"/>
      <c r="CS219" s="320"/>
      <c r="CT219" s="320"/>
      <c r="CU219" s="320"/>
      <c r="CV219" s="320"/>
      <c r="CW219" s="320"/>
      <c r="CX219" s="320"/>
      <c r="CY219" s="320"/>
      <c r="CZ219" s="320"/>
      <c r="DA219" s="320"/>
      <c r="DB219" s="320"/>
      <c r="DC219" s="320"/>
      <c r="DD219" s="320"/>
      <c r="DE219" s="320"/>
      <c r="DF219" s="320"/>
      <c r="DG219" s="320"/>
      <c r="DH219" s="320"/>
      <c r="DI219" s="320"/>
      <c r="DJ219" s="320"/>
      <c r="DK219" s="320"/>
      <c r="DL219" s="320"/>
      <c r="DM219" s="320"/>
      <c r="DN219" s="320"/>
      <c r="DO219" s="320"/>
      <c r="DP219" s="320"/>
      <c r="DQ219" s="320"/>
      <c r="DR219" s="320"/>
      <c r="DS219" s="320"/>
      <c r="DT219" s="320"/>
      <c r="DU219" s="320"/>
      <c r="DV219" s="320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</row>
    <row r="220">
      <c r="A220" s="170"/>
      <c r="B220" s="170"/>
      <c r="C220" s="170"/>
      <c r="D220" s="170"/>
      <c r="E220" s="171"/>
      <c r="F220" s="320"/>
      <c r="G220" s="320"/>
      <c r="H220" s="320"/>
      <c r="I220" s="320"/>
      <c r="J220" s="320"/>
      <c r="K220" s="320"/>
      <c r="L220" s="320"/>
      <c r="M220" s="320"/>
      <c r="N220" s="320"/>
      <c r="O220" s="320"/>
      <c r="P220" s="320"/>
      <c r="Q220" s="320"/>
      <c r="R220" s="320"/>
      <c r="S220" s="320"/>
      <c r="T220" s="320"/>
      <c r="U220" s="320"/>
      <c r="V220" s="320"/>
      <c r="W220" s="320"/>
      <c r="X220" s="320"/>
      <c r="Y220" s="320"/>
      <c r="Z220" s="320"/>
      <c r="AA220" s="320"/>
      <c r="AB220" s="320"/>
      <c r="AC220" s="320"/>
      <c r="AD220" s="320"/>
      <c r="AE220" s="320"/>
      <c r="AF220" s="320"/>
      <c r="AG220" s="320"/>
      <c r="AH220" s="320"/>
      <c r="AI220" s="320"/>
      <c r="AJ220" s="320"/>
      <c r="AK220" s="320"/>
      <c r="AL220" s="320"/>
      <c r="AM220" s="320"/>
      <c r="AN220" s="320"/>
      <c r="AO220" s="320"/>
      <c r="AP220" s="320"/>
      <c r="AQ220" s="320"/>
      <c r="AR220" s="320"/>
      <c r="AS220" s="320"/>
      <c r="AT220" s="320"/>
      <c r="AU220" s="320"/>
      <c r="AV220" s="320"/>
      <c r="AW220" s="320"/>
      <c r="AX220" s="320"/>
      <c r="AY220" s="320"/>
      <c r="AZ220" s="320"/>
      <c r="BA220" s="320"/>
      <c r="BB220" s="320"/>
      <c r="BC220" s="320"/>
      <c r="BD220" s="320"/>
      <c r="BE220" s="320"/>
      <c r="BF220" s="320"/>
      <c r="BG220" s="320"/>
      <c r="BH220" s="320"/>
      <c r="BI220" s="320"/>
      <c r="BJ220" s="320"/>
      <c r="BK220" s="320"/>
      <c r="BL220" s="320"/>
      <c r="BM220" s="320"/>
      <c r="BN220" s="320"/>
      <c r="BO220" s="320"/>
      <c r="BP220" s="320"/>
      <c r="BQ220" s="320"/>
      <c r="BR220" s="320"/>
      <c r="BS220" s="320"/>
      <c r="BT220" s="320"/>
      <c r="BU220" s="320"/>
      <c r="BV220" s="320"/>
      <c r="BW220" s="320"/>
      <c r="BX220" s="320"/>
      <c r="BY220" s="320"/>
      <c r="BZ220" s="320"/>
      <c r="CA220" s="320"/>
      <c r="CB220" s="320"/>
      <c r="CC220" s="320"/>
      <c r="CD220" s="320"/>
      <c r="CE220" s="320"/>
      <c r="CF220" s="320"/>
      <c r="CG220" s="320"/>
      <c r="CH220" s="320"/>
      <c r="CI220" s="320"/>
      <c r="CJ220" s="320"/>
      <c r="CK220" s="320"/>
      <c r="CL220" s="320"/>
      <c r="CM220" s="320"/>
      <c r="CN220" s="320"/>
      <c r="CO220" s="320"/>
      <c r="CP220" s="320"/>
      <c r="CQ220" s="320"/>
      <c r="CR220" s="320"/>
      <c r="CS220" s="320"/>
      <c r="CT220" s="320"/>
      <c r="CU220" s="320"/>
      <c r="CV220" s="320"/>
      <c r="CW220" s="320"/>
      <c r="CX220" s="320"/>
      <c r="CY220" s="320"/>
      <c r="CZ220" s="320"/>
      <c r="DA220" s="320"/>
      <c r="DB220" s="320"/>
      <c r="DC220" s="320"/>
      <c r="DD220" s="320"/>
      <c r="DE220" s="320"/>
      <c r="DF220" s="320"/>
      <c r="DG220" s="320"/>
      <c r="DH220" s="320"/>
      <c r="DI220" s="320"/>
      <c r="DJ220" s="320"/>
      <c r="DK220" s="320"/>
      <c r="DL220" s="320"/>
      <c r="DM220" s="320"/>
      <c r="DN220" s="320"/>
      <c r="DO220" s="320"/>
      <c r="DP220" s="320"/>
      <c r="DQ220" s="320"/>
      <c r="DR220" s="320"/>
      <c r="DS220" s="320"/>
      <c r="DT220" s="320"/>
      <c r="DU220" s="320"/>
      <c r="DV220" s="320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</row>
    <row r="221">
      <c r="A221" s="170"/>
      <c r="B221" s="170"/>
      <c r="C221" s="170"/>
      <c r="D221" s="170"/>
      <c r="E221" s="171"/>
      <c r="F221" s="320"/>
      <c r="G221" s="320"/>
      <c r="H221" s="320"/>
      <c r="I221" s="320"/>
      <c r="J221" s="320"/>
      <c r="K221" s="320"/>
      <c r="L221" s="320"/>
      <c r="M221" s="320"/>
      <c r="N221" s="320"/>
      <c r="O221" s="320"/>
      <c r="P221" s="320"/>
      <c r="Q221" s="320"/>
      <c r="R221" s="320"/>
      <c r="S221" s="320"/>
      <c r="T221" s="320"/>
      <c r="U221" s="320"/>
      <c r="V221" s="320"/>
      <c r="W221" s="320"/>
      <c r="X221" s="320"/>
      <c r="Y221" s="320"/>
      <c r="Z221" s="320"/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/>
      <c r="AK221" s="320"/>
      <c r="AL221" s="320"/>
      <c r="AM221" s="320"/>
      <c r="AN221" s="320"/>
      <c r="AO221" s="320"/>
      <c r="AP221" s="320"/>
      <c r="AQ221" s="320"/>
      <c r="AR221" s="320"/>
      <c r="AS221" s="320"/>
      <c r="AT221" s="320"/>
      <c r="AU221" s="320"/>
      <c r="AV221" s="320"/>
      <c r="AW221" s="320"/>
      <c r="AX221" s="320"/>
      <c r="AY221" s="320"/>
      <c r="AZ221" s="320"/>
      <c r="BA221" s="320"/>
      <c r="BB221" s="320"/>
      <c r="BC221" s="320"/>
      <c r="BD221" s="320"/>
      <c r="BE221" s="320"/>
      <c r="BF221" s="320"/>
      <c r="BG221" s="320"/>
      <c r="BH221" s="320"/>
      <c r="BI221" s="320"/>
      <c r="BJ221" s="320"/>
      <c r="BK221" s="320"/>
      <c r="BL221" s="320"/>
      <c r="BM221" s="320"/>
      <c r="BN221" s="320"/>
      <c r="BO221" s="320"/>
      <c r="BP221" s="320"/>
      <c r="BQ221" s="320"/>
      <c r="BR221" s="320"/>
      <c r="BS221" s="320"/>
      <c r="BT221" s="320"/>
      <c r="BU221" s="320"/>
      <c r="BV221" s="320"/>
      <c r="BW221" s="320"/>
      <c r="BX221" s="320"/>
      <c r="BY221" s="320"/>
      <c r="BZ221" s="320"/>
      <c r="CA221" s="320"/>
      <c r="CB221" s="320"/>
      <c r="CC221" s="320"/>
      <c r="CD221" s="320"/>
      <c r="CE221" s="320"/>
      <c r="CF221" s="320"/>
      <c r="CG221" s="320"/>
      <c r="CH221" s="320"/>
      <c r="CI221" s="320"/>
      <c r="CJ221" s="320"/>
      <c r="CK221" s="320"/>
      <c r="CL221" s="320"/>
      <c r="CM221" s="320"/>
      <c r="CN221" s="320"/>
      <c r="CO221" s="320"/>
      <c r="CP221" s="320"/>
      <c r="CQ221" s="320"/>
      <c r="CR221" s="320"/>
      <c r="CS221" s="320"/>
      <c r="CT221" s="320"/>
      <c r="CU221" s="320"/>
      <c r="CV221" s="320"/>
      <c r="CW221" s="320"/>
      <c r="CX221" s="320"/>
      <c r="CY221" s="320"/>
      <c r="CZ221" s="320"/>
      <c r="DA221" s="320"/>
      <c r="DB221" s="320"/>
      <c r="DC221" s="320"/>
      <c r="DD221" s="320"/>
      <c r="DE221" s="320"/>
      <c r="DF221" s="320"/>
      <c r="DG221" s="320"/>
      <c r="DH221" s="320"/>
      <c r="DI221" s="320"/>
      <c r="DJ221" s="320"/>
      <c r="DK221" s="320"/>
      <c r="DL221" s="320"/>
      <c r="DM221" s="320"/>
      <c r="DN221" s="320"/>
      <c r="DO221" s="320"/>
      <c r="DP221" s="320"/>
      <c r="DQ221" s="320"/>
      <c r="DR221" s="320"/>
      <c r="DS221" s="320"/>
      <c r="DT221" s="320"/>
      <c r="DU221" s="320"/>
      <c r="DV221" s="320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</row>
    <row r="222">
      <c r="A222" s="170"/>
      <c r="B222" s="170"/>
      <c r="C222" s="170"/>
      <c r="D222" s="170"/>
      <c r="E222" s="171"/>
      <c r="F222" s="320"/>
      <c r="G222" s="320"/>
      <c r="H222" s="320"/>
      <c r="I222" s="320"/>
      <c r="J222" s="320"/>
      <c r="K222" s="320"/>
      <c r="L222" s="320"/>
      <c r="M222" s="320"/>
      <c r="N222" s="320"/>
      <c r="O222" s="320"/>
      <c r="P222" s="320"/>
      <c r="Q222" s="320"/>
      <c r="R222" s="320"/>
      <c r="S222" s="320"/>
      <c r="T222" s="320"/>
      <c r="U222" s="320"/>
      <c r="V222" s="320"/>
      <c r="W222" s="320"/>
      <c r="X222" s="320"/>
      <c r="Y222" s="320"/>
      <c r="Z222" s="320"/>
      <c r="AA222" s="320"/>
      <c r="AB222" s="320"/>
      <c r="AC222" s="320"/>
      <c r="AD222" s="320"/>
      <c r="AE222" s="320"/>
      <c r="AF222" s="320"/>
      <c r="AG222" s="320"/>
      <c r="AH222" s="320"/>
      <c r="AI222" s="320"/>
      <c r="AJ222" s="320"/>
      <c r="AK222" s="320"/>
      <c r="AL222" s="320"/>
      <c r="AM222" s="320"/>
      <c r="AN222" s="320"/>
      <c r="AO222" s="320"/>
      <c r="AP222" s="320"/>
      <c r="AQ222" s="320"/>
      <c r="AR222" s="320"/>
      <c r="AS222" s="320"/>
      <c r="AT222" s="320"/>
      <c r="AU222" s="320"/>
      <c r="AV222" s="320"/>
      <c r="AW222" s="320"/>
      <c r="AX222" s="320"/>
      <c r="AY222" s="320"/>
      <c r="AZ222" s="320"/>
      <c r="BA222" s="320"/>
      <c r="BB222" s="320"/>
      <c r="BC222" s="320"/>
      <c r="BD222" s="320"/>
      <c r="BE222" s="320"/>
      <c r="BF222" s="320"/>
      <c r="BG222" s="320"/>
      <c r="BH222" s="320"/>
      <c r="BI222" s="320"/>
      <c r="BJ222" s="320"/>
      <c r="BK222" s="320"/>
      <c r="BL222" s="320"/>
      <c r="BM222" s="320"/>
      <c r="BN222" s="320"/>
      <c r="BO222" s="320"/>
      <c r="BP222" s="320"/>
      <c r="BQ222" s="320"/>
      <c r="BR222" s="320"/>
      <c r="BS222" s="320"/>
      <c r="BT222" s="320"/>
      <c r="BU222" s="320"/>
      <c r="BV222" s="320"/>
      <c r="BW222" s="320"/>
      <c r="BX222" s="320"/>
      <c r="BY222" s="320"/>
      <c r="BZ222" s="320"/>
      <c r="CA222" s="320"/>
      <c r="CB222" s="320"/>
      <c r="CC222" s="320"/>
      <c r="CD222" s="320"/>
      <c r="CE222" s="320"/>
      <c r="CF222" s="320"/>
      <c r="CG222" s="320"/>
      <c r="CH222" s="320"/>
      <c r="CI222" s="320"/>
      <c r="CJ222" s="320"/>
      <c r="CK222" s="320"/>
      <c r="CL222" s="320"/>
      <c r="CM222" s="320"/>
      <c r="CN222" s="320"/>
      <c r="CO222" s="320"/>
      <c r="CP222" s="320"/>
      <c r="CQ222" s="320"/>
      <c r="CR222" s="320"/>
      <c r="CS222" s="320"/>
      <c r="CT222" s="320"/>
      <c r="CU222" s="320"/>
      <c r="CV222" s="320"/>
      <c r="CW222" s="320"/>
      <c r="CX222" s="320"/>
      <c r="CY222" s="320"/>
      <c r="CZ222" s="320"/>
      <c r="DA222" s="320"/>
      <c r="DB222" s="320"/>
      <c r="DC222" s="320"/>
      <c r="DD222" s="320"/>
      <c r="DE222" s="320"/>
      <c r="DF222" s="320"/>
      <c r="DG222" s="320"/>
      <c r="DH222" s="320"/>
      <c r="DI222" s="320"/>
      <c r="DJ222" s="320"/>
      <c r="DK222" s="320"/>
      <c r="DL222" s="320"/>
      <c r="DM222" s="320"/>
      <c r="DN222" s="320"/>
      <c r="DO222" s="320"/>
      <c r="DP222" s="320"/>
      <c r="DQ222" s="320"/>
      <c r="DR222" s="320"/>
      <c r="DS222" s="320"/>
      <c r="DT222" s="320"/>
      <c r="DU222" s="320"/>
      <c r="DV222" s="320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</row>
    <row r="223">
      <c r="A223" s="170"/>
      <c r="B223" s="170"/>
      <c r="C223" s="170"/>
      <c r="D223" s="170"/>
      <c r="E223" s="171"/>
      <c r="F223" s="320"/>
      <c r="G223" s="320"/>
      <c r="H223" s="320"/>
      <c r="I223" s="320"/>
      <c r="J223" s="320"/>
      <c r="K223" s="320"/>
      <c r="L223" s="320"/>
      <c r="M223" s="320"/>
      <c r="N223" s="320"/>
      <c r="O223" s="320"/>
      <c r="P223" s="320"/>
      <c r="Q223" s="320"/>
      <c r="R223" s="320"/>
      <c r="S223" s="320"/>
      <c r="T223" s="320"/>
      <c r="U223" s="320"/>
      <c r="V223" s="320"/>
      <c r="W223" s="320"/>
      <c r="X223" s="320"/>
      <c r="Y223" s="320"/>
      <c r="Z223" s="320"/>
      <c r="AA223" s="320"/>
      <c r="AB223" s="320"/>
      <c r="AC223" s="320"/>
      <c r="AD223" s="320"/>
      <c r="AE223" s="320"/>
      <c r="AF223" s="320"/>
      <c r="AG223" s="320"/>
      <c r="AH223" s="320"/>
      <c r="AI223" s="320"/>
      <c r="AJ223" s="320"/>
      <c r="AK223" s="320"/>
      <c r="AL223" s="320"/>
      <c r="AM223" s="320"/>
      <c r="AN223" s="320"/>
      <c r="AO223" s="320"/>
      <c r="AP223" s="320"/>
      <c r="AQ223" s="320"/>
      <c r="AR223" s="320"/>
      <c r="AS223" s="320"/>
      <c r="AT223" s="320"/>
      <c r="AU223" s="320"/>
      <c r="AV223" s="320"/>
      <c r="AW223" s="320"/>
      <c r="AX223" s="320"/>
      <c r="AY223" s="320"/>
      <c r="AZ223" s="320"/>
      <c r="BA223" s="320"/>
      <c r="BB223" s="320"/>
      <c r="BC223" s="320"/>
      <c r="BD223" s="320"/>
      <c r="BE223" s="320"/>
      <c r="BF223" s="320"/>
      <c r="BG223" s="320"/>
      <c r="BH223" s="320"/>
      <c r="BI223" s="320"/>
      <c r="BJ223" s="320"/>
      <c r="BK223" s="320"/>
      <c r="BL223" s="320"/>
      <c r="BM223" s="320"/>
      <c r="BN223" s="320"/>
      <c r="BO223" s="320"/>
      <c r="BP223" s="320"/>
      <c r="BQ223" s="320"/>
      <c r="BR223" s="320"/>
      <c r="BS223" s="320"/>
      <c r="BT223" s="320"/>
      <c r="BU223" s="320"/>
      <c r="BV223" s="320"/>
      <c r="BW223" s="320"/>
      <c r="BX223" s="320"/>
      <c r="BY223" s="320"/>
      <c r="BZ223" s="320"/>
      <c r="CA223" s="320"/>
      <c r="CB223" s="320"/>
      <c r="CC223" s="320"/>
      <c r="CD223" s="320"/>
      <c r="CE223" s="320"/>
      <c r="CF223" s="320"/>
      <c r="CG223" s="320"/>
      <c r="CH223" s="320"/>
      <c r="CI223" s="320"/>
      <c r="CJ223" s="320"/>
      <c r="CK223" s="320"/>
      <c r="CL223" s="320"/>
      <c r="CM223" s="320"/>
      <c r="CN223" s="320"/>
      <c r="CO223" s="320"/>
      <c r="CP223" s="320"/>
      <c r="CQ223" s="320"/>
      <c r="CR223" s="320"/>
      <c r="CS223" s="320"/>
      <c r="CT223" s="320"/>
      <c r="CU223" s="320"/>
      <c r="CV223" s="320"/>
      <c r="CW223" s="320"/>
      <c r="CX223" s="320"/>
      <c r="CY223" s="320"/>
      <c r="CZ223" s="320"/>
      <c r="DA223" s="320"/>
      <c r="DB223" s="320"/>
      <c r="DC223" s="320"/>
      <c r="DD223" s="320"/>
      <c r="DE223" s="320"/>
      <c r="DF223" s="320"/>
      <c r="DG223" s="320"/>
      <c r="DH223" s="320"/>
      <c r="DI223" s="320"/>
      <c r="DJ223" s="320"/>
      <c r="DK223" s="320"/>
      <c r="DL223" s="320"/>
      <c r="DM223" s="320"/>
      <c r="DN223" s="320"/>
      <c r="DO223" s="320"/>
      <c r="DP223" s="320"/>
      <c r="DQ223" s="320"/>
      <c r="DR223" s="320"/>
      <c r="DS223" s="320"/>
      <c r="DT223" s="320"/>
      <c r="DU223" s="320"/>
      <c r="DV223" s="320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</row>
    <row r="224">
      <c r="A224" s="170"/>
      <c r="B224" s="170"/>
      <c r="C224" s="170"/>
      <c r="D224" s="170"/>
      <c r="E224" s="171"/>
      <c r="F224" s="320"/>
      <c r="G224" s="320"/>
      <c r="H224" s="320"/>
      <c r="I224" s="320"/>
      <c r="J224" s="320"/>
      <c r="K224" s="320"/>
      <c r="L224" s="320"/>
      <c r="M224" s="320"/>
      <c r="N224" s="320"/>
      <c r="O224" s="320"/>
      <c r="P224" s="320"/>
      <c r="Q224" s="320"/>
      <c r="R224" s="320"/>
      <c r="S224" s="320"/>
      <c r="T224" s="320"/>
      <c r="U224" s="320"/>
      <c r="V224" s="320"/>
      <c r="W224" s="320"/>
      <c r="X224" s="320"/>
      <c r="Y224" s="320"/>
      <c r="Z224" s="320"/>
      <c r="AA224" s="320"/>
      <c r="AB224" s="320"/>
      <c r="AC224" s="320"/>
      <c r="AD224" s="320"/>
      <c r="AE224" s="320"/>
      <c r="AF224" s="320"/>
      <c r="AG224" s="320"/>
      <c r="AH224" s="320"/>
      <c r="AI224" s="320"/>
      <c r="AJ224" s="320"/>
      <c r="AK224" s="320"/>
      <c r="AL224" s="320"/>
      <c r="AM224" s="320"/>
      <c r="AN224" s="320"/>
      <c r="AO224" s="320"/>
      <c r="AP224" s="320"/>
      <c r="AQ224" s="320"/>
      <c r="AR224" s="320"/>
      <c r="AS224" s="320"/>
      <c r="AT224" s="320"/>
      <c r="AU224" s="320"/>
      <c r="AV224" s="320"/>
      <c r="AW224" s="320"/>
      <c r="AX224" s="320"/>
      <c r="AY224" s="320"/>
      <c r="AZ224" s="320"/>
      <c r="BA224" s="320"/>
      <c r="BB224" s="320"/>
      <c r="BC224" s="320"/>
      <c r="BD224" s="320"/>
      <c r="BE224" s="320"/>
      <c r="BF224" s="320"/>
      <c r="BG224" s="320"/>
      <c r="BH224" s="320"/>
      <c r="BI224" s="320"/>
      <c r="BJ224" s="320"/>
      <c r="BK224" s="320"/>
      <c r="BL224" s="320"/>
      <c r="BM224" s="320"/>
      <c r="BN224" s="320"/>
      <c r="BO224" s="320"/>
      <c r="BP224" s="320"/>
      <c r="BQ224" s="320"/>
      <c r="BR224" s="320"/>
      <c r="BS224" s="320"/>
      <c r="BT224" s="320"/>
      <c r="BU224" s="320"/>
      <c r="BV224" s="320"/>
      <c r="BW224" s="320"/>
      <c r="BX224" s="320"/>
      <c r="BY224" s="320"/>
      <c r="BZ224" s="320"/>
      <c r="CA224" s="320"/>
      <c r="CB224" s="320"/>
      <c r="CC224" s="320"/>
      <c r="CD224" s="320"/>
      <c r="CE224" s="320"/>
      <c r="CF224" s="320"/>
      <c r="CG224" s="320"/>
      <c r="CH224" s="320"/>
      <c r="CI224" s="320"/>
      <c r="CJ224" s="320"/>
      <c r="CK224" s="320"/>
      <c r="CL224" s="320"/>
      <c r="CM224" s="320"/>
      <c r="CN224" s="320"/>
      <c r="CO224" s="320"/>
      <c r="CP224" s="320"/>
      <c r="CQ224" s="320"/>
      <c r="CR224" s="320"/>
      <c r="CS224" s="320"/>
      <c r="CT224" s="320"/>
      <c r="CU224" s="320"/>
      <c r="CV224" s="320"/>
      <c r="CW224" s="320"/>
      <c r="CX224" s="320"/>
      <c r="CY224" s="320"/>
      <c r="CZ224" s="320"/>
      <c r="DA224" s="320"/>
      <c r="DB224" s="320"/>
      <c r="DC224" s="320"/>
      <c r="DD224" s="320"/>
      <c r="DE224" s="320"/>
      <c r="DF224" s="320"/>
      <c r="DG224" s="320"/>
      <c r="DH224" s="320"/>
      <c r="DI224" s="320"/>
      <c r="DJ224" s="320"/>
      <c r="DK224" s="320"/>
      <c r="DL224" s="320"/>
      <c r="DM224" s="320"/>
      <c r="DN224" s="320"/>
      <c r="DO224" s="320"/>
      <c r="DP224" s="320"/>
      <c r="DQ224" s="320"/>
      <c r="DR224" s="320"/>
      <c r="DS224" s="320"/>
      <c r="DT224" s="320"/>
      <c r="DU224" s="320"/>
      <c r="DV224" s="320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</row>
    <row r="225">
      <c r="A225" s="170"/>
      <c r="B225" s="170"/>
      <c r="C225" s="170"/>
      <c r="D225" s="170"/>
      <c r="E225" s="171"/>
      <c r="F225" s="320"/>
      <c r="G225" s="320"/>
      <c r="H225" s="320"/>
      <c r="I225" s="320"/>
      <c r="J225" s="320"/>
      <c r="K225" s="320"/>
      <c r="L225" s="320"/>
      <c r="M225" s="320"/>
      <c r="N225" s="320"/>
      <c r="O225" s="320"/>
      <c r="P225" s="320"/>
      <c r="Q225" s="320"/>
      <c r="R225" s="320"/>
      <c r="S225" s="320"/>
      <c r="T225" s="320"/>
      <c r="U225" s="320"/>
      <c r="V225" s="320"/>
      <c r="W225" s="320"/>
      <c r="X225" s="320"/>
      <c r="Y225" s="320"/>
      <c r="Z225" s="320"/>
      <c r="AA225" s="320"/>
      <c r="AB225" s="320"/>
      <c r="AC225" s="320"/>
      <c r="AD225" s="320"/>
      <c r="AE225" s="320"/>
      <c r="AF225" s="320"/>
      <c r="AG225" s="320"/>
      <c r="AH225" s="320"/>
      <c r="AI225" s="320"/>
      <c r="AJ225" s="320"/>
      <c r="AK225" s="320"/>
      <c r="AL225" s="320"/>
      <c r="AM225" s="320"/>
      <c r="AN225" s="320"/>
      <c r="AO225" s="320"/>
      <c r="AP225" s="320"/>
      <c r="AQ225" s="320"/>
      <c r="AR225" s="320"/>
      <c r="AS225" s="320"/>
      <c r="AT225" s="320"/>
      <c r="AU225" s="320"/>
      <c r="AV225" s="320"/>
      <c r="AW225" s="320"/>
      <c r="AX225" s="320"/>
      <c r="AY225" s="320"/>
      <c r="AZ225" s="320"/>
      <c r="BA225" s="320"/>
      <c r="BB225" s="320"/>
      <c r="BC225" s="320"/>
      <c r="BD225" s="320"/>
      <c r="BE225" s="320"/>
      <c r="BF225" s="320"/>
      <c r="BG225" s="320"/>
      <c r="BH225" s="320"/>
      <c r="BI225" s="320"/>
      <c r="BJ225" s="320"/>
      <c r="BK225" s="320"/>
      <c r="BL225" s="320"/>
      <c r="BM225" s="320"/>
      <c r="BN225" s="320"/>
      <c r="BO225" s="320"/>
      <c r="BP225" s="320"/>
      <c r="BQ225" s="320"/>
      <c r="BR225" s="320"/>
      <c r="BS225" s="320"/>
      <c r="BT225" s="320"/>
      <c r="BU225" s="320"/>
      <c r="BV225" s="320"/>
      <c r="BW225" s="320"/>
      <c r="BX225" s="320"/>
      <c r="BY225" s="320"/>
      <c r="BZ225" s="320"/>
      <c r="CA225" s="320"/>
      <c r="CB225" s="320"/>
      <c r="CC225" s="320"/>
      <c r="CD225" s="320"/>
      <c r="CE225" s="320"/>
      <c r="CF225" s="320"/>
      <c r="CG225" s="320"/>
      <c r="CH225" s="320"/>
      <c r="CI225" s="320"/>
      <c r="CJ225" s="320"/>
      <c r="CK225" s="320"/>
      <c r="CL225" s="320"/>
      <c r="CM225" s="320"/>
      <c r="CN225" s="320"/>
      <c r="CO225" s="320"/>
      <c r="CP225" s="320"/>
      <c r="CQ225" s="320"/>
      <c r="CR225" s="320"/>
      <c r="CS225" s="320"/>
      <c r="CT225" s="320"/>
      <c r="CU225" s="320"/>
      <c r="CV225" s="320"/>
      <c r="CW225" s="320"/>
      <c r="CX225" s="320"/>
      <c r="CY225" s="320"/>
      <c r="CZ225" s="320"/>
      <c r="DA225" s="320"/>
      <c r="DB225" s="320"/>
      <c r="DC225" s="320"/>
      <c r="DD225" s="320"/>
      <c r="DE225" s="320"/>
      <c r="DF225" s="320"/>
      <c r="DG225" s="320"/>
      <c r="DH225" s="320"/>
      <c r="DI225" s="320"/>
      <c r="DJ225" s="320"/>
      <c r="DK225" s="320"/>
      <c r="DL225" s="320"/>
      <c r="DM225" s="320"/>
      <c r="DN225" s="320"/>
      <c r="DO225" s="320"/>
      <c r="DP225" s="320"/>
      <c r="DQ225" s="320"/>
      <c r="DR225" s="320"/>
      <c r="DS225" s="320"/>
      <c r="DT225" s="320"/>
      <c r="DU225" s="320"/>
      <c r="DV225" s="320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</row>
    <row r="226">
      <c r="A226" s="170"/>
      <c r="B226" s="170"/>
      <c r="C226" s="170"/>
      <c r="D226" s="170"/>
      <c r="E226" s="171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20"/>
      <c r="X226" s="320"/>
      <c r="Y226" s="320"/>
      <c r="Z226" s="320"/>
      <c r="AA226" s="320"/>
      <c r="AB226" s="320"/>
      <c r="AC226" s="320"/>
      <c r="AD226" s="320"/>
      <c r="AE226" s="320"/>
      <c r="AF226" s="320"/>
      <c r="AG226" s="320"/>
      <c r="AH226" s="320"/>
      <c r="AI226" s="320"/>
      <c r="AJ226" s="320"/>
      <c r="AK226" s="320"/>
      <c r="AL226" s="320"/>
      <c r="AM226" s="320"/>
      <c r="AN226" s="320"/>
      <c r="AO226" s="320"/>
      <c r="AP226" s="320"/>
      <c r="AQ226" s="320"/>
      <c r="AR226" s="320"/>
      <c r="AS226" s="320"/>
      <c r="AT226" s="320"/>
      <c r="AU226" s="320"/>
      <c r="AV226" s="320"/>
      <c r="AW226" s="320"/>
      <c r="AX226" s="320"/>
      <c r="AY226" s="320"/>
      <c r="AZ226" s="320"/>
      <c r="BA226" s="320"/>
      <c r="BB226" s="320"/>
      <c r="BC226" s="320"/>
      <c r="BD226" s="320"/>
      <c r="BE226" s="320"/>
      <c r="BF226" s="320"/>
      <c r="BG226" s="320"/>
      <c r="BH226" s="320"/>
      <c r="BI226" s="320"/>
      <c r="BJ226" s="320"/>
      <c r="BK226" s="320"/>
      <c r="BL226" s="320"/>
      <c r="BM226" s="320"/>
      <c r="BN226" s="320"/>
      <c r="BO226" s="320"/>
      <c r="BP226" s="320"/>
      <c r="BQ226" s="320"/>
      <c r="BR226" s="320"/>
      <c r="BS226" s="320"/>
      <c r="BT226" s="320"/>
      <c r="BU226" s="320"/>
      <c r="BV226" s="320"/>
      <c r="BW226" s="320"/>
      <c r="BX226" s="320"/>
      <c r="BY226" s="320"/>
      <c r="BZ226" s="320"/>
      <c r="CA226" s="320"/>
      <c r="CB226" s="320"/>
      <c r="CC226" s="320"/>
      <c r="CD226" s="320"/>
      <c r="CE226" s="320"/>
      <c r="CF226" s="320"/>
      <c r="CG226" s="320"/>
      <c r="CH226" s="320"/>
      <c r="CI226" s="320"/>
      <c r="CJ226" s="320"/>
      <c r="CK226" s="320"/>
      <c r="CL226" s="320"/>
      <c r="CM226" s="320"/>
      <c r="CN226" s="320"/>
      <c r="CO226" s="320"/>
      <c r="CP226" s="320"/>
      <c r="CQ226" s="320"/>
      <c r="CR226" s="320"/>
      <c r="CS226" s="320"/>
      <c r="CT226" s="320"/>
      <c r="CU226" s="320"/>
      <c r="CV226" s="320"/>
      <c r="CW226" s="320"/>
      <c r="CX226" s="320"/>
      <c r="CY226" s="320"/>
      <c r="CZ226" s="320"/>
      <c r="DA226" s="320"/>
      <c r="DB226" s="320"/>
      <c r="DC226" s="320"/>
      <c r="DD226" s="320"/>
      <c r="DE226" s="320"/>
      <c r="DF226" s="320"/>
      <c r="DG226" s="320"/>
      <c r="DH226" s="320"/>
      <c r="DI226" s="320"/>
      <c r="DJ226" s="320"/>
      <c r="DK226" s="320"/>
      <c r="DL226" s="320"/>
      <c r="DM226" s="320"/>
      <c r="DN226" s="320"/>
      <c r="DO226" s="320"/>
      <c r="DP226" s="320"/>
      <c r="DQ226" s="320"/>
      <c r="DR226" s="320"/>
      <c r="DS226" s="320"/>
      <c r="DT226" s="320"/>
      <c r="DU226" s="320"/>
      <c r="DV226" s="320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</row>
    <row r="227">
      <c r="A227" s="170"/>
      <c r="B227" s="170"/>
      <c r="C227" s="170"/>
      <c r="D227" s="170"/>
      <c r="E227" s="171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320"/>
      <c r="Z227" s="320"/>
      <c r="AA227" s="320"/>
      <c r="AB227" s="320"/>
      <c r="AC227" s="320"/>
      <c r="AD227" s="320"/>
      <c r="AE227" s="320"/>
      <c r="AF227" s="320"/>
      <c r="AG227" s="320"/>
      <c r="AH227" s="320"/>
      <c r="AI227" s="320"/>
      <c r="AJ227" s="320"/>
      <c r="AK227" s="320"/>
      <c r="AL227" s="320"/>
      <c r="AM227" s="320"/>
      <c r="AN227" s="320"/>
      <c r="AO227" s="320"/>
      <c r="AP227" s="320"/>
      <c r="AQ227" s="320"/>
      <c r="AR227" s="320"/>
      <c r="AS227" s="320"/>
      <c r="AT227" s="320"/>
      <c r="AU227" s="320"/>
      <c r="AV227" s="320"/>
      <c r="AW227" s="320"/>
      <c r="AX227" s="320"/>
      <c r="AY227" s="320"/>
      <c r="AZ227" s="320"/>
      <c r="BA227" s="320"/>
      <c r="BB227" s="320"/>
      <c r="BC227" s="320"/>
      <c r="BD227" s="320"/>
      <c r="BE227" s="320"/>
      <c r="BF227" s="320"/>
      <c r="BG227" s="320"/>
      <c r="BH227" s="320"/>
      <c r="BI227" s="320"/>
      <c r="BJ227" s="320"/>
      <c r="BK227" s="320"/>
      <c r="BL227" s="320"/>
      <c r="BM227" s="320"/>
      <c r="BN227" s="320"/>
      <c r="BO227" s="320"/>
      <c r="BP227" s="320"/>
      <c r="BQ227" s="320"/>
      <c r="BR227" s="320"/>
      <c r="BS227" s="320"/>
      <c r="BT227" s="320"/>
      <c r="BU227" s="320"/>
      <c r="BV227" s="320"/>
      <c r="BW227" s="320"/>
      <c r="BX227" s="320"/>
      <c r="BY227" s="320"/>
      <c r="BZ227" s="320"/>
      <c r="CA227" s="320"/>
      <c r="CB227" s="320"/>
      <c r="CC227" s="320"/>
      <c r="CD227" s="320"/>
      <c r="CE227" s="320"/>
      <c r="CF227" s="320"/>
      <c r="CG227" s="320"/>
      <c r="CH227" s="320"/>
      <c r="CI227" s="320"/>
      <c r="CJ227" s="320"/>
      <c r="CK227" s="320"/>
      <c r="CL227" s="320"/>
      <c r="CM227" s="320"/>
      <c r="CN227" s="320"/>
      <c r="CO227" s="320"/>
      <c r="CP227" s="320"/>
      <c r="CQ227" s="320"/>
      <c r="CR227" s="320"/>
      <c r="CS227" s="320"/>
      <c r="CT227" s="320"/>
      <c r="CU227" s="320"/>
      <c r="CV227" s="320"/>
      <c r="CW227" s="320"/>
      <c r="CX227" s="320"/>
      <c r="CY227" s="320"/>
      <c r="CZ227" s="320"/>
      <c r="DA227" s="320"/>
      <c r="DB227" s="320"/>
      <c r="DC227" s="320"/>
      <c r="DD227" s="320"/>
      <c r="DE227" s="320"/>
      <c r="DF227" s="320"/>
      <c r="DG227" s="320"/>
      <c r="DH227" s="320"/>
      <c r="DI227" s="320"/>
      <c r="DJ227" s="320"/>
      <c r="DK227" s="320"/>
      <c r="DL227" s="320"/>
      <c r="DM227" s="320"/>
      <c r="DN227" s="320"/>
      <c r="DO227" s="320"/>
      <c r="DP227" s="320"/>
      <c r="DQ227" s="320"/>
      <c r="DR227" s="320"/>
      <c r="DS227" s="320"/>
      <c r="DT227" s="320"/>
      <c r="DU227" s="320"/>
      <c r="DV227" s="320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</row>
    <row r="228">
      <c r="A228" s="170"/>
      <c r="B228" s="170"/>
      <c r="C228" s="170"/>
      <c r="D228" s="170"/>
      <c r="E228" s="171"/>
      <c r="F228" s="320"/>
      <c r="G228" s="320"/>
      <c r="H228" s="320"/>
      <c r="I228" s="320"/>
      <c r="J228" s="320"/>
      <c r="K228" s="320"/>
      <c r="L228" s="320"/>
      <c r="M228" s="320"/>
      <c r="N228" s="320"/>
      <c r="O228" s="320"/>
      <c r="P228" s="320"/>
      <c r="Q228" s="320"/>
      <c r="R228" s="320"/>
      <c r="S228" s="320"/>
      <c r="T228" s="320"/>
      <c r="U228" s="320"/>
      <c r="V228" s="320"/>
      <c r="W228" s="320"/>
      <c r="X228" s="320"/>
      <c r="Y228" s="320"/>
      <c r="Z228" s="320"/>
      <c r="AA228" s="320"/>
      <c r="AB228" s="320"/>
      <c r="AC228" s="320"/>
      <c r="AD228" s="320"/>
      <c r="AE228" s="320"/>
      <c r="AF228" s="320"/>
      <c r="AG228" s="320"/>
      <c r="AH228" s="320"/>
      <c r="AI228" s="320"/>
      <c r="AJ228" s="320"/>
      <c r="AK228" s="320"/>
      <c r="AL228" s="320"/>
      <c r="AM228" s="320"/>
      <c r="AN228" s="320"/>
      <c r="AO228" s="320"/>
      <c r="AP228" s="320"/>
      <c r="AQ228" s="320"/>
      <c r="AR228" s="320"/>
      <c r="AS228" s="320"/>
      <c r="AT228" s="320"/>
      <c r="AU228" s="320"/>
      <c r="AV228" s="320"/>
      <c r="AW228" s="320"/>
      <c r="AX228" s="320"/>
      <c r="AY228" s="320"/>
      <c r="AZ228" s="320"/>
      <c r="BA228" s="320"/>
      <c r="BB228" s="320"/>
      <c r="BC228" s="320"/>
      <c r="BD228" s="320"/>
      <c r="BE228" s="320"/>
      <c r="BF228" s="320"/>
      <c r="BG228" s="320"/>
      <c r="BH228" s="320"/>
      <c r="BI228" s="320"/>
      <c r="BJ228" s="320"/>
      <c r="BK228" s="320"/>
      <c r="BL228" s="320"/>
      <c r="BM228" s="320"/>
      <c r="BN228" s="320"/>
      <c r="BO228" s="320"/>
      <c r="BP228" s="320"/>
      <c r="BQ228" s="320"/>
      <c r="BR228" s="320"/>
      <c r="BS228" s="320"/>
      <c r="BT228" s="320"/>
      <c r="BU228" s="320"/>
      <c r="BV228" s="320"/>
      <c r="BW228" s="320"/>
      <c r="BX228" s="320"/>
      <c r="BY228" s="320"/>
      <c r="BZ228" s="320"/>
      <c r="CA228" s="320"/>
      <c r="CB228" s="320"/>
      <c r="CC228" s="320"/>
      <c r="CD228" s="320"/>
      <c r="CE228" s="320"/>
      <c r="CF228" s="320"/>
      <c r="CG228" s="320"/>
      <c r="CH228" s="320"/>
      <c r="CI228" s="320"/>
      <c r="CJ228" s="320"/>
      <c r="CK228" s="320"/>
      <c r="CL228" s="320"/>
      <c r="CM228" s="320"/>
      <c r="CN228" s="320"/>
      <c r="CO228" s="320"/>
      <c r="CP228" s="320"/>
      <c r="CQ228" s="320"/>
      <c r="CR228" s="320"/>
      <c r="CS228" s="320"/>
      <c r="CT228" s="320"/>
      <c r="CU228" s="320"/>
      <c r="CV228" s="320"/>
      <c r="CW228" s="320"/>
      <c r="CX228" s="320"/>
      <c r="CY228" s="320"/>
      <c r="CZ228" s="320"/>
      <c r="DA228" s="320"/>
      <c r="DB228" s="320"/>
      <c r="DC228" s="320"/>
      <c r="DD228" s="320"/>
      <c r="DE228" s="320"/>
      <c r="DF228" s="320"/>
      <c r="DG228" s="320"/>
      <c r="DH228" s="320"/>
      <c r="DI228" s="320"/>
      <c r="DJ228" s="320"/>
      <c r="DK228" s="320"/>
      <c r="DL228" s="320"/>
      <c r="DM228" s="320"/>
      <c r="DN228" s="320"/>
      <c r="DO228" s="320"/>
      <c r="DP228" s="320"/>
      <c r="DQ228" s="320"/>
      <c r="DR228" s="320"/>
      <c r="DS228" s="320"/>
      <c r="DT228" s="320"/>
      <c r="DU228" s="320"/>
      <c r="DV228" s="320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</row>
    <row r="229">
      <c r="A229" s="170"/>
      <c r="B229" s="170"/>
      <c r="C229" s="170"/>
      <c r="D229" s="170"/>
      <c r="E229" s="171"/>
      <c r="F229" s="320"/>
      <c r="G229" s="320"/>
      <c r="H229" s="320"/>
      <c r="I229" s="320"/>
      <c r="J229" s="320"/>
      <c r="K229" s="320"/>
      <c r="L229" s="320"/>
      <c r="M229" s="320"/>
      <c r="N229" s="320"/>
      <c r="O229" s="320"/>
      <c r="P229" s="320"/>
      <c r="Q229" s="320"/>
      <c r="R229" s="320"/>
      <c r="S229" s="320"/>
      <c r="T229" s="320"/>
      <c r="U229" s="320"/>
      <c r="V229" s="320"/>
      <c r="W229" s="320"/>
      <c r="X229" s="320"/>
      <c r="Y229" s="320"/>
      <c r="Z229" s="320"/>
      <c r="AA229" s="320"/>
      <c r="AB229" s="320"/>
      <c r="AC229" s="320"/>
      <c r="AD229" s="320"/>
      <c r="AE229" s="320"/>
      <c r="AF229" s="320"/>
      <c r="AG229" s="320"/>
      <c r="AH229" s="320"/>
      <c r="AI229" s="320"/>
      <c r="AJ229" s="320"/>
      <c r="AK229" s="320"/>
      <c r="AL229" s="320"/>
      <c r="AM229" s="320"/>
      <c r="AN229" s="320"/>
      <c r="AO229" s="320"/>
      <c r="AP229" s="320"/>
      <c r="AQ229" s="320"/>
      <c r="AR229" s="320"/>
      <c r="AS229" s="320"/>
      <c r="AT229" s="320"/>
      <c r="AU229" s="320"/>
      <c r="AV229" s="320"/>
      <c r="AW229" s="320"/>
      <c r="AX229" s="320"/>
      <c r="AY229" s="320"/>
      <c r="AZ229" s="320"/>
      <c r="BA229" s="320"/>
      <c r="BB229" s="320"/>
      <c r="BC229" s="320"/>
      <c r="BD229" s="320"/>
      <c r="BE229" s="320"/>
      <c r="BF229" s="320"/>
      <c r="BG229" s="320"/>
      <c r="BH229" s="320"/>
      <c r="BI229" s="320"/>
      <c r="BJ229" s="320"/>
      <c r="BK229" s="320"/>
      <c r="BL229" s="320"/>
      <c r="BM229" s="320"/>
      <c r="BN229" s="320"/>
      <c r="BO229" s="320"/>
      <c r="BP229" s="320"/>
      <c r="BQ229" s="320"/>
      <c r="BR229" s="320"/>
      <c r="BS229" s="320"/>
      <c r="BT229" s="320"/>
      <c r="BU229" s="320"/>
      <c r="BV229" s="320"/>
      <c r="BW229" s="320"/>
      <c r="BX229" s="320"/>
      <c r="BY229" s="320"/>
      <c r="BZ229" s="320"/>
      <c r="CA229" s="320"/>
      <c r="CB229" s="320"/>
      <c r="CC229" s="320"/>
      <c r="CD229" s="320"/>
      <c r="CE229" s="320"/>
      <c r="CF229" s="320"/>
      <c r="CG229" s="320"/>
      <c r="CH229" s="320"/>
      <c r="CI229" s="320"/>
      <c r="CJ229" s="320"/>
      <c r="CK229" s="320"/>
      <c r="CL229" s="320"/>
      <c r="CM229" s="320"/>
      <c r="CN229" s="320"/>
      <c r="CO229" s="320"/>
      <c r="CP229" s="320"/>
      <c r="CQ229" s="320"/>
      <c r="CR229" s="320"/>
      <c r="CS229" s="320"/>
      <c r="CT229" s="320"/>
      <c r="CU229" s="320"/>
      <c r="CV229" s="320"/>
      <c r="CW229" s="320"/>
      <c r="CX229" s="320"/>
      <c r="CY229" s="320"/>
      <c r="CZ229" s="320"/>
      <c r="DA229" s="320"/>
      <c r="DB229" s="320"/>
      <c r="DC229" s="320"/>
      <c r="DD229" s="320"/>
      <c r="DE229" s="320"/>
      <c r="DF229" s="320"/>
      <c r="DG229" s="320"/>
      <c r="DH229" s="320"/>
      <c r="DI229" s="320"/>
      <c r="DJ229" s="320"/>
      <c r="DK229" s="320"/>
      <c r="DL229" s="320"/>
      <c r="DM229" s="320"/>
      <c r="DN229" s="320"/>
      <c r="DO229" s="320"/>
      <c r="DP229" s="320"/>
      <c r="DQ229" s="320"/>
      <c r="DR229" s="320"/>
      <c r="DS229" s="320"/>
      <c r="DT229" s="320"/>
      <c r="DU229" s="320"/>
      <c r="DV229" s="320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</row>
    <row r="230">
      <c r="A230" s="170"/>
      <c r="B230" s="170"/>
      <c r="C230" s="170"/>
      <c r="D230" s="170"/>
      <c r="E230" s="171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0"/>
      <c r="AA230" s="320"/>
      <c r="AB230" s="320"/>
      <c r="AC230" s="320"/>
      <c r="AD230" s="320"/>
      <c r="AE230" s="320"/>
      <c r="AF230" s="320"/>
      <c r="AG230" s="320"/>
      <c r="AH230" s="320"/>
      <c r="AI230" s="320"/>
      <c r="AJ230" s="320"/>
      <c r="AK230" s="320"/>
      <c r="AL230" s="320"/>
      <c r="AM230" s="320"/>
      <c r="AN230" s="320"/>
      <c r="AO230" s="320"/>
      <c r="AP230" s="320"/>
      <c r="AQ230" s="320"/>
      <c r="AR230" s="320"/>
      <c r="AS230" s="320"/>
      <c r="AT230" s="320"/>
      <c r="AU230" s="320"/>
      <c r="AV230" s="320"/>
      <c r="AW230" s="320"/>
      <c r="AX230" s="320"/>
      <c r="AY230" s="320"/>
      <c r="AZ230" s="320"/>
      <c r="BA230" s="320"/>
      <c r="BB230" s="320"/>
      <c r="BC230" s="320"/>
      <c r="BD230" s="320"/>
      <c r="BE230" s="320"/>
      <c r="BF230" s="320"/>
      <c r="BG230" s="320"/>
      <c r="BH230" s="320"/>
      <c r="BI230" s="320"/>
      <c r="BJ230" s="320"/>
      <c r="BK230" s="320"/>
      <c r="BL230" s="320"/>
      <c r="BM230" s="320"/>
      <c r="BN230" s="320"/>
      <c r="BO230" s="320"/>
      <c r="BP230" s="320"/>
      <c r="BQ230" s="320"/>
      <c r="BR230" s="320"/>
      <c r="BS230" s="320"/>
      <c r="BT230" s="320"/>
      <c r="BU230" s="320"/>
      <c r="BV230" s="320"/>
      <c r="BW230" s="320"/>
      <c r="BX230" s="320"/>
      <c r="BY230" s="320"/>
      <c r="BZ230" s="320"/>
      <c r="CA230" s="320"/>
      <c r="CB230" s="320"/>
      <c r="CC230" s="320"/>
      <c r="CD230" s="320"/>
      <c r="CE230" s="320"/>
      <c r="CF230" s="320"/>
      <c r="CG230" s="320"/>
      <c r="CH230" s="320"/>
      <c r="CI230" s="320"/>
      <c r="CJ230" s="320"/>
      <c r="CK230" s="320"/>
      <c r="CL230" s="320"/>
      <c r="CM230" s="320"/>
      <c r="CN230" s="320"/>
      <c r="CO230" s="320"/>
      <c r="CP230" s="320"/>
      <c r="CQ230" s="320"/>
      <c r="CR230" s="320"/>
      <c r="CS230" s="320"/>
      <c r="CT230" s="320"/>
      <c r="CU230" s="320"/>
      <c r="CV230" s="320"/>
      <c r="CW230" s="320"/>
      <c r="CX230" s="320"/>
      <c r="CY230" s="320"/>
      <c r="CZ230" s="320"/>
      <c r="DA230" s="320"/>
      <c r="DB230" s="320"/>
      <c r="DC230" s="320"/>
      <c r="DD230" s="320"/>
      <c r="DE230" s="320"/>
      <c r="DF230" s="320"/>
      <c r="DG230" s="320"/>
      <c r="DH230" s="320"/>
      <c r="DI230" s="320"/>
      <c r="DJ230" s="320"/>
      <c r="DK230" s="320"/>
      <c r="DL230" s="320"/>
      <c r="DM230" s="320"/>
      <c r="DN230" s="320"/>
      <c r="DO230" s="320"/>
      <c r="DP230" s="320"/>
      <c r="DQ230" s="320"/>
      <c r="DR230" s="320"/>
      <c r="DS230" s="320"/>
      <c r="DT230" s="320"/>
      <c r="DU230" s="320"/>
      <c r="DV230" s="320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</row>
    <row r="231">
      <c r="A231" s="170"/>
      <c r="B231" s="170"/>
      <c r="C231" s="170"/>
      <c r="D231" s="170"/>
      <c r="E231" s="171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  <c r="AA231" s="320"/>
      <c r="AB231" s="320"/>
      <c r="AC231" s="320"/>
      <c r="AD231" s="320"/>
      <c r="AE231" s="320"/>
      <c r="AF231" s="320"/>
      <c r="AG231" s="320"/>
      <c r="AH231" s="320"/>
      <c r="AI231" s="320"/>
      <c r="AJ231" s="320"/>
      <c r="AK231" s="320"/>
      <c r="AL231" s="320"/>
      <c r="AM231" s="320"/>
      <c r="AN231" s="320"/>
      <c r="AO231" s="320"/>
      <c r="AP231" s="320"/>
      <c r="AQ231" s="320"/>
      <c r="AR231" s="320"/>
      <c r="AS231" s="320"/>
      <c r="AT231" s="320"/>
      <c r="AU231" s="320"/>
      <c r="AV231" s="320"/>
      <c r="AW231" s="320"/>
      <c r="AX231" s="320"/>
      <c r="AY231" s="320"/>
      <c r="AZ231" s="320"/>
      <c r="BA231" s="320"/>
      <c r="BB231" s="320"/>
      <c r="BC231" s="320"/>
      <c r="BD231" s="320"/>
      <c r="BE231" s="320"/>
      <c r="BF231" s="320"/>
      <c r="BG231" s="320"/>
      <c r="BH231" s="320"/>
      <c r="BI231" s="320"/>
      <c r="BJ231" s="320"/>
      <c r="BK231" s="320"/>
      <c r="BL231" s="320"/>
      <c r="BM231" s="320"/>
      <c r="BN231" s="320"/>
      <c r="BO231" s="320"/>
      <c r="BP231" s="320"/>
      <c r="BQ231" s="320"/>
      <c r="BR231" s="320"/>
      <c r="BS231" s="320"/>
      <c r="BT231" s="320"/>
      <c r="BU231" s="320"/>
      <c r="BV231" s="320"/>
      <c r="BW231" s="320"/>
      <c r="BX231" s="320"/>
      <c r="BY231" s="320"/>
      <c r="BZ231" s="320"/>
      <c r="CA231" s="320"/>
      <c r="CB231" s="320"/>
      <c r="CC231" s="320"/>
      <c r="CD231" s="320"/>
      <c r="CE231" s="320"/>
      <c r="CF231" s="320"/>
      <c r="CG231" s="320"/>
      <c r="CH231" s="320"/>
      <c r="CI231" s="320"/>
      <c r="CJ231" s="320"/>
      <c r="CK231" s="320"/>
      <c r="CL231" s="320"/>
      <c r="CM231" s="320"/>
      <c r="CN231" s="320"/>
      <c r="CO231" s="320"/>
      <c r="CP231" s="320"/>
      <c r="CQ231" s="320"/>
      <c r="CR231" s="320"/>
      <c r="CS231" s="320"/>
      <c r="CT231" s="320"/>
      <c r="CU231" s="320"/>
      <c r="CV231" s="320"/>
      <c r="CW231" s="320"/>
      <c r="CX231" s="320"/>
      <c r="CY231" s="320"/>
      <c r="CZ231" s="320"/>
      <c r="DA231" s="320"/>
      <c r="DB231" s="320"/>
      <c r="DC231" s="320"/>
      <c r="DD231" s="320"/>
      <c r="DE231" s="320"/>
      <c r="DF231" s="320"/>
      <c r="DG231" s="320"/>
      <c r="DH231" s="320"/>
      <c r="DI231" s="320"/>
      <c r="DJ231" s="320"/>
      <c r="DK231" s="320"/>
      <c r="DL231" s="320"/>
      <c r="DM231" s="320"/>
      <c r="DN231" s="320"/>
      <c r="DO231" s="320"/>
      <c r="DP231" s="320"/>
      <c r="DQ231" s="320"/>
      <c r="DR231" s="320"/>
      <c r="DS231" s="320"/>
      <c r="DT231" s="320"/>
      <c r="DU231" s="320"/>
      <c r="DV231" s="320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</row>
    <row r="232">
      <c r="A232" s="170"/>
      <c r="B232" s="170"/>
      <c r="C232" s="170"/>
      <c r="D232" s="170"/>
      <c r="E232" s="171"/>
      <c r="F232" s="320"/>
      <c r="G232" s="320"/>
      <c r="H232" s="320"/>
      <c r="I232" s="320"/>
      <c r="J232" s="320"/>
      <c r="K232" s="320"/>
      <c r="L232" s="320"/>
      <c r="M232" s="320"/>
      <c r="N232" s="320"/>
      <c r="O232" s="320"/>
      <c r="P232" s="320"/>
      <c r="Q232" s="320"/>
      <c r="R232" s="320"/>
      <c r="S232" s="320"/>
      <c r="T232" s="320"/>
      <c r="U232" s="320"/>
      <c r="V232" s="320"/>
      <c r="W232" s="320"/>
      <c r="X232" s="320"/>
      <c r="Y232" s="320"/>
      <c r="Z232" s="320"/>
      <c r="AA232" s="320"/>
      <c r="AB232" s="320"/>
      <c r="AC232" s="320"/>
      <c r="AD232" s="320"/>
      <c r="AE232" s="320"/>
      <c r="AF232" s="320"/>
      <c r="AG232" s="320"/>
      <c r="AH232" s="320"/>
      <c r="AI232" s="320"/>
      <c r="AJ232" s="320"/>
      <c r="AK232" s="320"/>
      <c r="AL232" s="320"/>
      <c r="AM232" s="320"/>
      <c r="AN232" s="320"/>
      <c r="AO232" s="320"/>
      <c r="AP232" s="320"/>
      <c r="AQ232" s="320"/>
      <c r="AR232" s="320"/>
      <c r="AS232" s="320"/>
      <c r="AT232" s="320"/>
      <c r="AU232" s="320"/>
      <c r="AV232" s="320"/>
      <c r="AW232" s="320"/>
      <c r="AX232" s="320"/>
      <c r="AY232" s="320"/>
      <c r="AZ232" s="320"/>
      <c r="BA232" s="320"/>
      <c r="BB232" s="320"/>
      <c r="BC232" s="320"/>
      <c r="BD232" s="320"/>
      <c r="BE232" s="320"/>
      <c r="BF232" s="320"/>
      <c r="BG232" s="320"/>
      <c r="BH232" s="320"/>
      <c r="BI232" s="320"/>
      <c r="BJ232" s="320"/>
      <c r="BK232" s="320"/>
      <c r="BL232" s="320"/>
      <c r="BM232" s="320"/>
      <c r="BN232" s="320"/>
      <c r="BO232" s="320"/>
      <c r="BP232" s="320"/>
      <c r="BQ232" s="320"/>
      <c r="BR232" s="320"/>
      <c r="BS232" s="320"/>
      <c r="BT232" s="320"/>
      <c r="BU232" s="320"/>
      <c r="BV232" s="320"/>
      <c r="BW232" s="320"/>
      <c r="BX232" s="320"/>
      <c r="BY232" s="320"/>
      <c r="BZ232" s="320"/>
      <c r="CA232" s="320"/>
      <c r="CB232" s="320"/>
      <c r="CC232" s="320"/>
      <c r="CD232" s="320"/>
      <c r="CE232" s="320"/>
      <c r="CF232" s="320"/>
      <c r="CG232" s="320"/>
      <c r="CH232" s="320"/>
      <c r="CI232" s="320"/>
      <c r="CJ232" s="320"/>
      <c r="CK232" s="320"/>
      <c r="CL232" s="320"/>
      <c r="CM232" s="320"/>
      <c r="CN232" s="320"/>
      <c r="CO232" s="320"/>
      <c r="CP232" s="320"/>
      <c r="CQ232" s="320"/>
      <c r="CR232" s="320"/>
      <c r="CS232" s="320"/>
      <c r="CT232" s="320"/>
      <c r="CU232" s="320"/>
      <c r="CV232" s="320"/>
      <c r="CW232" s="320"/>
      <c r="CX232" s="320"/>
      <c r="CY232" s="320"/>
      <c r="CZ232" s="320"/>
      <c r="DA232" s="320"/>
      <c r="DB232" s="320"/>
      <c r="DC232" s="320"/>
      <c r="DD232" s="320"/>
      <c r="DE232" s="320"/>
      <c r="DF232" s="320"/>
      <c r="DG232" s="320"/>
      <c r="DH232" s="320"/>
      <c r="DI232" s="320"/>
      <c r="DJ232" s="320"/>
      <c r="DK232" s="320"/>
      <c r="DL232" s="320"/>
      <c r="DM232" s="320"/>
      <c r="DN232" s="320"/>
      <c r="DO232" s="320"/>
      <c r="DP232" s="320"/>
      <c r="DQ232" s="320"/>
      <c r="DR232" s="320"/>
      <c r="DS232" s="320"/>
      <c r="DT232" s="320"/>
      <c r="DU232" s="320"/>
      <c r="DV232" s="320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</row>
    <row r="233">
      <c r="A233" s="170"/>
      <c r="B233" s="170"/>
      <c r="C233" s="170"/>
      <c r="D233" s="170"/>
      <c r="E233" s="171"/>
      <c r="F233" s="320"/>
      <c r="G233" s="320"/>
      <c r="H233" s="320"/>
      <c r="I233" s="320"/>
      <c r="J233" s="320"/>
      <c r="K233" s="320"/>
      <c r="L233" s="320"/>
      <c r="M233" s="320"/>
      <c r="N233" s="320"/>
      <c r="O233" s="320"/>
      <c r="P233" s="320"/>
      <c r="Q233" s="320"/>
      <c r="R233" s="320"/>
      <c r="S233" s="320"/>
      <c r="T233" s="320"/>
      <c r="U233" s="320"/>
      <c r="V233" s="320"/>
      <c r="W233" s="320"/>
      <c r="X233" s="320"/>
      <c r="Y233" s="320"/>
      <c r="Z233" s="320"/>
      <c r="AA233" s="320"/>
      <c r="AB233" s="320"/>
      <c r="AC233" s="320"/>
      <c r="AD233" s="320"/>
      <c r="AE233" s="320"/>
      <c r="AF233" s="320"/>
      <c r="AG233" s="320"/>
      <c r="AH233" s="320"/>
      <c r="AI233" s="320"/>
      <c r="AJ233" s="320"/>
      <c r="AK233" s="320"/>
      <c r="AL233" s="320"/>
      <c r="AM233" s="320"/>
      <c r="AN233" s="320"/>
      <c r="AO233" s="320"/>
      <c r="AP233" s="320"/>
      <c r="AQ233" s="320"/>
      <c r="AR233" s="320"/>
      <c r="AS233" s="320"/>
      <c r="AT233" s="320"/>
      <c r="AU233" s="320"/>
      <c r="AV233" s="320"/>
      <c r="AW233" s="320"/>
      <c r="AX233" s="320"/>
      <c r="AY233" s="320"/>
      <c r="AZ233" s="320"/>
      <c r="BA233" s="320"/>
      <c r="BB233" s="320"/>
      <c r="BC233" s="320"/>
      <c r="BD233" s="320"/>
      <c r="BE233" s="320"/>
      <c r="BF233" s="320"/>
      <c r="BG233" s="320"/>
      <c r="BH233" s="320"/>
      <c r="BI233" s="320"/>
      <c r="BJ233" s="320"/>
      <c r="BK233" s="320"/>
      <c r="BL233" s="320"/>
      <c r="BM233" s="320"/>
      <c r="BN233" s="320"/>
      <c r="BO233" s="320"/>
      <c r="BP233" s="320"/>
      <c r="BQ233" s="320"/>
      <c r="BR233" s="320"/>
      <c r="BS233" s="320"/>
      <c r="BT233" s="320"/>
      <c r="BU233" s="320"/>
      <c r="BV233" s="320"/>
      <c r="BW233" s="320"/>
      <c r="BX233" s="320"/>
      <c r="BY233" s="320"/>
      <c r="BZ233" s="320"/>
      <c r="CA233" s="320"/>
      <c r="CB233" s="320"/>
      <c r="CC233" s="320"/>
      <c r="CD233" s="320"/>
      <c r="CE233" s="320"/>
      <c r="CF233" s="320"/>
      <c r="CG233" s="320"/>
      <c r="CH233" s="320"/>
      <c r="CI233" s="320"/>
      <c r="CJ233" s="320"/>
      <c r="CK233" s="320"/>
      <c r="CL233" s="320"/>
      <c r="CM233" s="320"/>
      <c r="CN233" s="320"/>
      <c r="CO233" s="320"/>
      <c r="CP233" s="320"/>
      <c r="CQ233" s="320"/>
      <c r="CR233" s="320"/>
      <c r="CS233" s="320"/>
      <c r="CT233" s="320"/>
      <c r="CU233" s="320"/>
      <c r="CV233" s="320"/>
      <c r="CW233" s="320"/>
      <c r="CX233" s="320"/>
      <c r="CY233" s="320"/>
      <c r="CZ233" s="320"/>
      <c r="DA233" s="320"/>
      <c r="DB233" s="320"/>
      <c r="DC233" s="320"/>
      <c r="DD233" s="320"/>
      <c r="DE233" s="320"/>
      <c r="DF233" s="320"/>
      <c r="DG233" s="320"/>
      <c r="DH233" s="320"/>
      <c r="DI233" s="320"/>
      <c r="DJ233" s="320"/>
      <c r="DK233" s="320"/>
      <c r="DL233" s="320"/>
      <c r="DM233" s="320"/>
      <c r="DN233" s="320"/>
      <c r="DO233" s="320"/>
      <c r="DP233" s="320"/>
      <c r="DQ233" s="320"/>
      <c r="DR233" s="320"/>
      <c r="DS233" s="320"/>
      <c r="DT233" s="320"/>
      <c r="DU233" s="320"/>
      <c r="DV233" s="320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</row>
    <row r="234">
      <c r="A234" s="170"/>
      <c r="B234" s="170"/>
      <c r="C234" s="170"/>
      <c r="D234" s="170"/>
      <c r="E234" s="171"/>
      <c r="F234" s="320"/>
      <c r="G234" s="320"/>
      <c r="H234" s="320"/>
      <c r="I234" s="320"/>
      <c r="J234" s="320"/>
      <c r="K234" s="320"/>
      <c r="L234" s="320"/>
      <c r="M234" s="320"/>
      <c r="N234" s="320"/>
      <c r="O234" s="320"/>
      <c r="P234" s="320"/>
      <c r="Q234" s="320"/>
      <c r="R234" s="320"/>
      <c r="S234" s="320"/>
      <c r="T234" s="320"/>
      <c r="U234" s="320"/>
      <c r="V234" s="320"/>
      <c r="W234" s="320"/>
      <c r="X234" s="320"/>
      <c r="Y234" s="320"/>
      <c r="Z234" s="320"/>
      <c r="AA234" s="320"/>
      <c r="AB234" s="320"/>
      <c r="AC234" s="320"/>
      <c r="AD234" s="320"/>
      <c r="AE234" s="320"/>
      <c r="AF234" s="320"/>
      <c r="AG234" s="320"/>
      <c r="AH234" s="320"/>
      <c r="AI234" s="320"/>
      <c r="AJ234" s="320"/>
      <c r="AK234" s="320"/>
      <c r="AL234" s="320"/>
      <c r="AM234" s="320"/>
      <c r="AN234" s="320"/>
      <c r="AO234" s="320"/>
      <c r="AP234" s="320"/>
      <c r="AQ234" s="320"/>
      <c r="AR234" s="320"/>
      <c r="AS234" s="320"/>
      <c r="AT234" s="320"/>
      <c r="AU234" s="320"/>
      <c r="AV234" s="320"/>
      <c r="AW234" s="320"/>
      <c r="AX234" s="320"/>
      <c r="AY234" s="320"/>
      <c r="AZ234" s="320"/>
      <c r="BA234" s="320"/>
      <c r="BB234" s="320"/>
      <c r="BC234" s="320"/>
      <c r="BD234" s="320"/>
      <c r="BE234" s="320"/>
      <c r="BF234" s="320"/>
      <c r="BG234" s="320"/>
      <c r="BH234" s="320"/>
      <c r="BI234" s="320"/>
      <c r="BJ234" s="320"/>
      <c r="BK234" s="320"/>
      <c r="BL234" s="320"/>
      <c r="BM234" s="320"/>
      <c r="BN234" s="320"/>
      <c r="BO234" s="320"/>
      <c r="BP234" s="320"/>
      <c r="BQ234" s="320"/>
      <c r="BR234" s="320"/>
      <c r="BS234" s="320"/>
      <c r="BT234" s="320"/>
      <c r="BU234" s="320"/>
      <c r="BV234" s="320"/>
      <c r="BW234" s="320"/>
      <c r="BX234" s="320"/>
      <c r="BY234" s="320"/>
      <c r="BZ234" s="320"/>
      <c r="CA234" s="320"/>
      <c r="CB234" s="320"/>
      <c r="CC234" s="320"/>
      <c r="CD234" s="320"/>
      <c r="CE234" s="320"/>
      <c r="CF234" s="320"/>
      <c r="CG234" s="320"/>
      <c r="CH234" s="320"/>
      <c r="CI234" s="320"/>
      <c r="CJ234" s="320"/>
      <c r="CK234" s="320"/>
      <c r="CL234" s="320"/>
      <c r="CM234" s="320"/>
      <c r="CN234" s="320"/>
      <c r="CO234" s="320"/>
      <c r="CP234" s="320"/>
      <c r="CQ234" s="320"/>
      <c r="CR234" s="320"/>
      <c r="CS234" s="320"/>
      <c r="CT234" s="320"/>
      <c r="CU234" s="320"/>
      <c r="CV234" s="320"/>
      <c r="CW234" s="320"/>
      <c r="CX234" s="320"/>
      <c r="CY234" s="320"/>
      <c r="CZ234" s="320"/>
      <c r="DA234" s="320"/>
      <c r="DB234" s="320"/>
      <c r="DC234" s="320"/>
      <c r="DD234" s="320"/>
      <c r="DE234" s="320"/>
      <c r="DF234" s="320"/>
      <c r="DG234" s="320"/>
      <c r="DH234" s="320"/>
      <c r="DI234" s="320"/>
      <c r="DJ234" s="320"/>
      <c r="DK234" s="320"/>
      <c r="DL234" s="320"/>
      <c r="DM234" s="320"/>
      <c r="DN234" s="320"/>
      <c r="DO234" s="320"/>
      <c r="DP234" s="320"/>
      <c r="DQ234" s="320"/>
      <c r="DR234" s="320"/>
      <c r="DS234" s="320"/>
      <c r="DT234" s="320"/>
      <c r="DU234" s="320"/>
      <c r="DV234" s="320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</row>
    <row r="235">
      <c r="A235" s="170"/>
      <c r="B235" s="170"/>
      <c r="C235" s="170"/>
      <c r="D235" s="170"/>
      <c r="E235" s="171"/>
      <c r="F235" s="320"/>
      <c r="G235" s="320"/>
      <c r="H235" s="320"/>
      <c r="I235" s="320"/>
      <c r="J235" s="320"/>
      <c r="K235" s="320"/>
      <c r="L235" s="320"/>
      <c r="M235" s="320"/>
      <c r="N235" s="320"/>
      <c r="O235" s="320"/>
      <c r="P235" s="320"/>
      <c r="Q235" s="320"/>
      <c r="R235" s="320"/>
      <c r="S235" s="320"/>
      <c r="T235" s="320"/>
      <c r="U235" s="320"/>
      <c r="V235" s="320"/>
      <c r="W235" s="320"/>
      <c r="X235" s="320"/>
      <c r="Y235" s="320"/>
      <c r="Z235" s="320"/>
      <c r="AA235" s="320"/>
      <c r="AB235" s="320"/>
      <c r="AC235" s="320"/>
      <c r="AD235" s="320"/>
      <c r="AE235" s="320"/>
      <c r="AF235" s="320"/>
      <c r="AG235" s="320"/>
      <c r="AH235" s="320"/>
      <c r="AI235" s="320"/>
      <c r="AJ235" s="320"/>
      <c r="AK235" s="320"/>
      <c r="AL235" s="320"/>
      <c r="AM235" s="320"/>
      <c r="AN235" s="320"/>
      <c r="AO235" s="320"/>
      <c r="AP235" s="320"/>
      <c r="AQ235" s="320"/>
      <c r="AR235" s="320"/>
      <c r="AS235" s="320"/>
      <c r="AT235" s="320"/>
      <c r="AU235" s="320"/>
      <c r="AV235" s="320"/>
      <c r="AW235" s="320"/>
      <c r="AX235" s="320"/>
      <c r="AY235" s="320"/>
      <c r="AZ235" s="320"/>
      <c r="BA235" s="320"/>
      <c r="BB235" s="320"/>
      <c r="BC235" s="320"/>
      <c r="BD235" s="320"/>
      <c r="BE235" s="320"/>
      <c r="BF235" s="320"/>
      <c r="BG235" s="320"/>
      <c r="BH235" s="320"/>
      <c r="BI235" s="320"/>
      <c r="BJ235" s="320"/>
      <c r="BK235" s="320"/>
      <c r="BL235" s="320"/>
      <c r="BM235" s="320"/>
      <c r="BN235" s="320"/>
      <c r="BO235" s="320"/>
      <c r="BP235" s="320"/>
      <c r="BQ235" s="320"/>
      <c r="BR235" s="320"/>
      <c r="BS235" s="320"/>
      <c r="BT235" s="320"/>
      <c r="BU235" s="320"/>
      <c r="BV235" s="320"/>
      <c r="BW235" s="320"/>
      <c r="BX235" s="320"/>
      <c r="BY235" s="320"/>
      <c r="BZ235" s="320"/>
      <c r="CA235" s="320"/>
      <c r="CB235" s="320"/>
      <c r="CC235" s="320"/>
      <c r="CD235" s="320"/>
      <c r="CE235" s="320"/>
      <c r="CF235" s="320"/>
      <c r="CG235" s="320"/>
      <c r="CH235" s="320"/>
      <c r="CI235" s="320"/>
      <c r="CJ235" s="320"/>
      <c r="CK235" s="320"/>
      <c r="CL235" s="320"/>
      <c r="CM235" s="320"/>
      <c r="CN235" s="320"/>
      <c r="CO235" s="320"/>
      <c r="CP235" s="320"/>
      <c r="CQ235" s="320"/>
      <c r="CR235" s="320"/>
      <c r="CS235" s="320"/>
      <c r="CT235" s="320"/>
      <c r="CU235" s="320"/>
      <c r="CV235" s="320"/>
      <c r="CW235" s="320"/>
      <c r="CX235" s="320"/>
      <c r="CY235" s="320"/>
      <c r="CZ235" s="320"/>
      <c r="DA235" s="320"/>
      <c r="DB235" s="320"/>
      <c r="DC235" s="320"/>
      <c r="DD235" s="320"/>
      <c r="DE235" s="320"/>
      <c r="DF235" s="320"/>
      <c r="DG235" s="320"/>
      <c r="DH235" s="320"/>
      <c r="DI235" s="320"/>
      <c r="DJ235" s="320"/>
      <c r="DK235" s="320"/>
      <c r="DL235" s="320"/>
      <c r="DM235" s="320"/>
      <c r="DN235" s="320"/>
      <c r="DO235" s="320"/>
      <c r="DP235" s="320"/>
      <c r="DQ235" s="320"/>
      <c r="DR235" s="320"/>
      <c r="DS235" s="320"/>
      <c r="DT235" s="320"/>
      <c r="DU235" s="320"/>
      <c r="DV235" s="320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</row>
    <row r="236">
      <c r="A236" s="170"/>
      <c r="B236" s="170"/>
      <c r="C236" s="170"/>
      <c r="D236" s="170"/>
      <c r="E236" s="171"/>
      <c r="F236" s="320"/>
      <c r="G236" s="320"/>
      <c r="H236" s="320"/>
      <c r="I236" s="320"/>
      <c r="J236" s="320"/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20"/>
      <c r="W236" s="320"/>
      <c r="X236" s="320"/>
      <c r="Y236" s="320"/>
      <c r="Z236" s="320"/>
      <c r="AA236" s="320"/>
      <c r="AB236" s="320"/>
      <c r="AC236" s="320"/>
      <c r="AD236" s="320"/>
      <c r="AE236" s="320"/>
      <c r="AF236" s="320"/>
      <c r="AG236" s="320"/>
      <c r="AH236" s="320"/>
      <c r="AI236" s="320"/>
      <c r="AJ236" s="320"/>
      <c r="AK236" s="320"/>
      <c r="AL236" s="320"/>
      <c r="AM236" s="320"/>
      <c r="AN236" s="320"/>
      <c r="AO236" s="320"/>
      <c r="AP236" s="320"/>
      <c r="AQ236" s="320"/>
      <c r="AR236" s="320"/>
      <c r="AS236" s="320"/>
      <c r="AT236" s="320"/>
      <c r="AU236" s="320"/>
      <c r="AV236" s="320"/>
      <c r="AW236" s="320"/>
      <c r="AX236" s="320"/>
      <c r="AY236" s="320"/>
      <c r="AZ236" s="320"/>
      <c r="BA236" s="320"/>
      <c r="BB236" s="320"/>
      <c r="BC236" s="320"/>
      <c r="BD236" s="320"/>
      <c r="BE236" s="320"/>
      <c r="BF236" s="320"/>
      <c r="BG236" s="320"/>
      <c r="BH236" s="320"/>
      <c r="BI236" s="320"/>
      <c r="BJ236" s="320"/>
      <c r="BK236" s="320"/>
      <c r="BL236" s="320"/>
      <c r="BM236" s="320"/>
      <c r="BN236" s="320"/>
      <c r="BO236" s="320"/>
      <c r="BP236" s="320"/>
      <c r="BQ236" s="320"/>
      <c r="BR236" s="320"/>
      <c r="BS236" s="320"/>
      <c r="BT236" s="320"/>
      <c r="BU236" s="320"/>
      <c r="BV236" s="320"/>
      <c r="BW236" s="320"/>
      <c r="BX236" s="320"/>
      <c r="BY236" s="320"/>
      <c r="BZ236" s="320"/>
      <c r="CA236" s="320"/>
      <c r="CB236" s="320"/>
      <c r="CC236" s="320"/>
      <c r="CD236" s="320"/>
      <c r="CE236" s="320"/>
      <c r="CF236" s="320"/>
      <c r="CG236" s="320"/>
      <c r="CH236" s="320"/>
      <c r="CI236" s="320"/>
      <c r="CJ236" s="320"/>
      <c r="CK236" s="320"/>
      <c r="CL236" s="320"/>
      <c r="CM236" s="320"/>
      <c r="CN236" s="320"/>
      <c r="CO236" s="320"/>
      <c r="CP236" s="320"/>
      <c r="CQ236" s="320"/>
      <c r="CR236" s="320"/>
      <c r="CS236" s="320"/>
      <c r="CT236" s="320"/>
      <c r="CU236" s="320"/>
      <c r="CV236" s="320"/>
      <c r="CW236" s="320"/>
      <c r="CX236" s="320"/>
      <c r="CY236" s="320"/>
      <c r="CZ236" s="320"/>
      <c r="DA236" s="320"/>
      <c r="DB236" s="320"/>
      <c r="DC236" s="320"/>
      <c r="DD236" s="320"/>
      <c r="DE236" s="320"/>
      <c r="DF236" s="320"/>
      <c r="DG236" s="320"/>
      <c r="DH236" s="320"/>
      <c r="DI236" s="320"/>
      <c r="DJ236" s="320"/>
      <c r="DK236" s="320"/>
      <c r="DL236" s="320"/>
      <c r="DM236" s="320"/>
      <c r="DN236" s="320"/>
      <c r="DO236" s="320"/>
      <c r="DP236" s="320"/>
      <c r="DQ236" s="320"/>
      <c r="DR236" s="320"/>
      <c r="DS236" s="320"/>
      <c r="DT236" s="320"/>
      <c r="DU236" s="320"/>
      <c r="DV236" s="320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</row>
    <row r="237">
      <c r="A237" s="170"/>
      <c r="B237" s="170"/>
      <c r="C237" s="170"/>
      <c r="D237" s="170"/>
      <c r="E237" s="171"/>
      <c r="F237" s="320"/>
      <c r="G237" s="320"/>
      <c r="H237" s="320"/>
      <c r="I237" s="320"/>
      <c r="J237" s="320"/>
      <c r="K237" s="320"/>
      <c r="L237" s="320"/>
      <c r="M237" s="320"/>
      <c r="N237" s="320"/>
      <c r="O237" s="320"/>
      <c r="P237" s="320"/>
      <c r="Q237" s="320"/>
      <c r="R237" s="320"/>
      <c r="S237" s="320"/>
      <c r="T237" s="320"/>
      <c r="U237" s="320"/>
      <c r="V237" s="320"/>
      <c r="W237" s="320"/>
      <c r="X237" s="320"/>
      <c r="Y237" s="320"/>
      <c r="Z237" s="320"/>
      <c r="AA237" s="320"/>
      <c r="AB237" s="320"/>
      <c r="AC237" s="320"/>
      <c r="AD237" s="320"/>
      <c r="AE237" s="320"/>
      <c r="AF237" s="320"/>
      <c r="AG237" s="320"/>
      <c r="AH237" s="320"/>
      <c r="AI237" s="320"/>
      <c r="AJ237" s="320"/>
      <c r="AK237" s="320"/>
      <c r="AL237" s="320"/>
      <c r="AM237" s="320"/>
      <c r="AN237" s="320"/>
      <c r="AO237" s="320"/>
      <c r="AP237" s="320"/>
      <c r="AQ237" s="320"/>
      <c r="AR237" s="320"/>
      <c r="AS237" s="320"/>
      <c r="AT237" s="320"/>
      <c r="AU237" s="320"/>
      <c r="AV237" s="320"/>
      <c r="AW237" s="320"/>
      <c r="AX237" s="320"/>
      <c r="AY237" s="320"/>
      <c r="AZ237" s="320"/>
      <c r="BA237" s="320"/>
      <c r="BB237" s="320"/>
      <c r="BC237" s="320"/>
      <c r="BD237" s="320"/>
      <c r="BE237" s="320"/>
      <c r="BF237" s="320"/>
      <c r="BG237" s="320"/>
      <c r="BH237" s="320"/>
      <c r="BI237" s="320"/>
      <c r="BJ237" s="320"/>
      <c r="BK237" s="320"/>
      <c r="BL237" s="320"/>
      <c r="BM237" s="320"/>
      <c r="BN237" s="320"/>
      <c r="BO237" s="320"/>
      <c r="BP237" s="320"/>
      <c r="BQ237" s="320"/>
      <c r="BR237" s="320"/>
      <c r="BS237" s="320"/>
      <c r="BT237" s="320"/>
      <c r="BU237" s="320"/>
      <c r="BV237" s="320"/>
      <c r="BW237" s="320"/>
      <c r="BX237" s="320"/>
      <c r="BY237" s="320"/>
      <c r="BZ237" s="320"/>
      <c r="CA237" s="320"/>
      <c r="CB237" s="320"/>
      <c r="CC237" s="320"/>
      <c r="CD237" s="320"/>
      <c r="CE237" s="320"/>
      <c r="CF237" s="320"/>
      <c r="CG237" s="320"/>
      <c r="CH237" s="320"/>
      <c r="CI237" s="320"/>
      <c r="CJ237" s="320"/>
      <c r="CK237" s="320"/>
      <c r="CL237" s="320"/>
      <c r="CM237" s="320"/>
      <c r="CN237" s="320"/>
      <c r="CO237" s="320"/>
      <c r="CP237" s="320"/>
      <c r="CQ237" s="320"/>
      <c r="CR237" s="320"/>
      <c r="CS237" s="320"/>
      <c r="CT237" s="320"/>
      <c r="CU237" s="320"/>
      <c r="CV237" s="320"/>
      <c r="CW237" s="320"/>
      <c r="CX237" s="320"/>
      <c r="CY237" s="320"/>
      <c r="CZ237" s="320"/>
      <c r="DA237" s="320"/>
      <c r="DB237" s="320"/>
      <c r="DC237" s="320"/>
      <c r="DD237" s="320"/>
      <c r="DE237" s="320"/>
      <c r="DF237" s="320"/>
      <c r="DG237" s="320"/>
      <c r="DH237" s="320"/>
      <c r="DI237" s="320"/>
      <c r="DJ237" s="320"/>
      <c r="DK237" s="320"/>
      <c r="DL237" s="320"/>
      <c r="DM237" s="320"/>
      <c r="DN237" s="320"/>
      <c r="DO237" s="320"/>
      <c r="DP237" s="320"/>
      <c r="DQ237" s="320"/>
      <c r="DR237" s="320"/>
      <c r="DS237" s="320"/>
      <c r="DT237" s="320"/>
      <c r="DU237" s="320"/>
      <c r="DV237" s="320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</row>
    <row r="238">
      <c r="A238" s="170"/>
      <c r="B238" s="170"/>
      <c r="C238" s="170"/>
      <c r="D238" s="170"/>
      <c r="E238" s="171"/>
      <c r="F238" s="320"/>
      <c r="G238" s="320"/>
      <c r="H238" s="320"/>
      <c r="I238" s="320"/>
      <c r="J238" s="320"/>
      <c r="K238" s="320"/>
      <c r="L238" s="320"/>
      <c r="M238" s="320"/>
      <c r="N238" s="320"/>
      <c r="O238" s="320"/>
      <c r="P238" s="320"/>
      <c r="Q238" s="320"/>
      <c r="R238" s="320"/>
      <c r="S238" s="320"/>
      <c r="T238" s="320"/>
      <c r="U238" s="320"/>
      <c r="V238" s="320"/>
      <c r="W238" s="320"/>
      <c r="X238" s="320"/>
      <c r="Y238" s="320"/>
      <c r="Z238" s="320"/>
      <c r="AA238" s="320"/>
      <c r="AB238" s="320"/>
      <c r="AC238" s="320"/>
      <c r="AD238" s="320"/>
      <c r="AE238" s="320"/>
      <c r="AF238" s="320"/>
      <c r="AG238" s="320"/>
      <c r="AH238" s="320"/>
      <c r="AI238" s="320"/>
      <c r="AJ238" s="320"/>
      <c r="AK238" s="320"/>
      <c r="AL238" s="320"/>
      <c r="AM238" s="320"/>
      <c r="AN238" s="320"/>
      <c r="AO238" s="320"/>
      <c r="AP238" s="320"/>
      <c r="AQ238" s="320"/>
      <c r="AR238" s="320"/>
      <c r="AS238" s="320"/>
      <c r="AT238" s="320"/>
      <c r="AU238" s="320"/>
      <c r="AV238" s="320"/>
      <c r="AW238" s="320"/>
      <c r="AX238" s="320"/>
      <c r="AY238" s="320"/>
      <c r="AZ238" s="320"/>
      <c r="BA238" s="320"/>
      <c r="BB238" s="320"/>
      <c r="BC238" s="320"/>
      <c r="BD238" s="320"/>
      <c r="BE238" s="320"/>
      <c r="BF238" s="320"/>
      <c r="BG238" s="320"/>
      <c r="BH238" s="320"/>
      <c r="BI238" s="320"/>
      <c r="BJ238" s="320"/>
      <c r="BK238" s="320"/>
      <c r="BL238" s="320"/>
      <c r="BM238" s="320"/>
      <c r="BN238" s="320"/>
      <c r="BO238" s="320"/>
      <c r="BP238" s="320"/>
      <c r="BQ238" s="320"/>
      <c r="BR238" s="320"/>
      <c r="BS238" s="320"/>
      <c r="BT238" s="320"/>
      <c r="BU238" s="320"/>
      <c r="BV238" s="320"/>
      <c r="BW238" s="320"/>
      <c r="BX238" s="320"/>
      <c r="BY238" s="320"/>
      <c r="BZ238" s="320"/>
      <c r="CA238" s="320"/>
      <c r="CB238" s="320"/>
      <c r="CC238" s="320"/>
      <c r="CD238" s="320"/>
      <c r="CE238" s="320"/>
      <c r="CF238" s="320"/>
      <c r="CG238" s="320"/>
      <c r="CH238" s="320"/>
      <c r="CI238" s="320"/>
      <c r="CJ238" s="320"/>
      <c r="CK238" s="320"/>
      <c r="CL238" s="320"/>
      <c r="CM238" s="320"/>
      <c r="CN238" s="320"/>
      <c r="CO238" s="320"/>
      <c r="CP238" s="320"/>
      <c r="CQ238" s="320"/>
      <c r="CR238" s="320"/>
      <c r="CS238" s="320"/>
      <c r="CT238" s="320"/>
      <c r="CU238" s="320"/>
      <c r="CV238" s="320"/>
      <c r="CW238" s="320"/>
      <c r="CX238" s="320"/>
      <c r="CY238" s="320"/>
      <c r="CZ238" s="320"/>
      <c r="DA238" s="320"/>
      <c r="DB238" s="320"/>
      <c r="DC238" s="320"/>
      <c r="DD238" s="320"/>
      <c r="DE238" s="320"/>
      <c r="DF238" s="320"/>
      <c r="DG238" s="320"/>
      <c r="DH238" s="320"/>
      <c r="DI238" s="320"/>
      <c r="DJ238" s="320"/>
      <c r="DK238" s="320"/>
      <c r="DL238" s="320"/>
      <c r="DM238" s="320"/>
      <c r="DN238" s="320"/>
      <c r="DO238" s="320"/>
      <c r="DP238" s="320"/>
      <c r="DQ238" s="320"/>
      <c r="DR238" s="320"/>
      <c r="DS238" s="320"/>
      <c r="DT238" s="320"/>
      <c r="DU238" s="320"/>
      <c r="DV238" s="320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</row>
    <row r="239">
      <c r="A239" s="170"/>
      <c r="B239" s="170"/>
      <c r="C239" s="170"/>
      <c r="D239" s="170"/>
      <c r="E239" s="171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0"/>
      <c r="T239" s="320"/>
      <c r="U239" s="320"/>
      <c r="V239" s="320"/>
      <c r="W239" s="320"/>
      <c r="X239" s="320"/>
      <c r="Y239" s="320"/>
      <c r="Z239" s="320"/>
      <c r="AA239" s="320"/>
      <c r="AB239" s="320"/>
      <c r="AC239" s="320"/>
      <c r="AD239" s="320"/>
      <c r="AE239" s="320"/>
      <c r="AF239" s="320"/>
      <c r="AG239" s="320"/>
      <c r="AH239" s="320"/>
      <c r="AI239" s="320"/>
      <c r="AJ239" s="320"/>
      <c r="AK239" s="320"/>
      <c r="AL239" s="320"/>
      <c r="AM239" s="320"/>
      <c r="AN239" s="320"/>
      <c r="AO239" s="320"/>
      <c r="AP239" s="320"/>
      <c r="AQ239" s="320"/>
      <c r="AR239" s="320"/>
      <c r="AS239" s="320"/>
      <c r="AT239" s="320"/>
      <c r="AU239" s="320"/>
      <c r="AV239" s="320"/>
      <c r="AW239" s="320"/>
      <c r="AX239" s="320"/>
      <c r="AY239" s="320"/>
      <c r="AZ239" s="320"/>
      <c r="BA239" s="320"/>
      <c r="BB239" s="320"/>
      <c r="BC239" s="320"/>
      <c r="BD239" s="320"/>
      <c r="BE239" s="320"/>
      <c r="BF239" s="320"/>
      <c r="BG239" s="320"/>
      <c r="BH239" s="320"/>
      <c r="BI239" s="320"/>
      <c r="BJ239" s="320"/>
      <c r="BK239" s="320"/>
      <c r="BL239" s="320"/>
      <c r="BM239" s="320"/>
      <c r="BN239" s="320"/>
      <c r="BO239" s="320"/>
      <c r="BP239" s="320"/>
      <c r="BQ239" s="320"/>
      <c r="BR239" s="320"/>
      <c r="BS239" s="320"/>
      <c r="BT239" s="320"/>
      <c r="BU239" s="320"/>
      <c r="BV239" s="320"/>
      <c r="BW239" s="320"/>
      <c r="BX239" s="320"/>
      <c r="BY239" s="320"/>
      <c r="BZ239" s="320"/>
      <c r="CA239" s="320"/>
      <c r="CB239" s="320"/>
      <c r="CC239" s="320"/>
      <c r="CD239" s="320"/>
      <c r="CE239" s="320"/>
      <c r="CF239" s="320"/>
      <c r="CG239" s="320"/>
      <c r="CH239" s="320"/>
      <c r="CI239" s="320"/>
      <c r="CJ239" s="320"/>
      <c r="CK239" s="320"/>
      <c r="CL239" s="320"/>
      <c r="CM239" s="320"/>
      <c r="CN239" s="320"/>
      <c r="CO239" s="320"/>
      <c r="CP239" s="320"/>
      <c r="CQ239" s="320"/>
      <c r="CR239" s="320"/>
      <c r="CS239" s="320"/>
      <c r="CT239" s="320"/>
      <c r="CU239" s="320"/>
      <c r="CV239" s="320"/>
      <c r="CW239" s="320"/>
      <c r="CX239" s="320"/>
      <c r="CY239" s="320"/>
      <c r="CZ239" s="320"/>
      <c r="DA239" s="320"/>
      <c r="DB239" s="320"/>
      <c r="DC239" s="320"/>
      <c r="DD239" s="320"/>
      <c r="DE239" s="320"/>
      <c r="DF239" s="320"/>
      <c r="DG239" s="320"/>
      <c r="DH239" s="320"/>
      <c r="DI239" s="320"/>
      <c r="DJ239" s="320"/>
      <c r="DK239" s="320"/>
      <c r="DL239" s="320"/>
      <c r="DM239" s="320"/>
      <c r="DN239" s="320"/>
      <c r="DO239" s="320"/>
      <c r="DP239" s="320"/>
      <c r="DQ239" s="320"/>
      <c r="DR239" s="320"/>
      <c r="DS239" s="320"/>
      <c r="DT239" s="320"/>
      <c r="DU239" s="320"/>
      <c r="DV239" s="320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</row>
  </sheetData>
  <mergeCells count="45">
    <mergeCell ref="A1:A2"/>
    <mergeCell ref="B1:B2"/>
    <mergeCell ref="C1:C2"/>
    <mergeCell ref="D1:D2"/>
    <mergeCell ref="E1:E2"/>
    <mergeCell ref="F1:I1"/>
    <mergeCell ref="J1:M1"/>
    <mergeCell ref="N1:Q1"/>
    <mergeCell ref="R1:U1"/>
    <mergeCell ref="V1:Y1"/>
    <mergeCell ref="Z1:AB1"/>
    <mergeCell ref="AC1:AF1"/>
    <mergeCell ref="AG1:AJ1"/>
    <mergeCell ref="AK1:AN1"/>
    <mergeCell ref="AO1:AQ1"/>
    <mergeCell ref="AR1:AU1"/>
    <mergeCell ref="AV1:AY1"/>
    <mergeCell ref="AZ1:BB1"/>
    <mergeCell ref="BC1:BL1"/>
    <mergeCell ref="BM1:BV1"/>
    <mergeCell ref="BW1:BY1"/>
    <mergeCell ref="CN1:CN2"/>
    <mergeCell ref="CO1:CO2"/>
    <mergeCell ref="CP1:CP2"/>
    <mergeCell ref="BZ1:CA1"/>
    <mergeCell ref="CB1:CC1"/>
    <mergeCell ref="CD1:CE1"/>
    <mergeCell ref="CF1:CG1"/>
    <mergeCell ref="CH1:CI1"/>
    <mergeCell ref="CJ1:CK1"/>
    <mergeCell ref="CL1:CM1"/>
    <mergeCell ref="DL1:DN1"/>
    <mergeCell ref="DO1:DP1"/>
    <mergeCell ref="DQ1:DQ2"/>
    <mergeCell ref="DR1:DR2"/>
    <mergeCell ref="DS1:DS2"/>
    <mergeCell ref="DT1:DT2"/>
    <mergeCell ref="DU1:DV1"/>
    <mergeCell ref="CQ1:CS1"/>
    <mergeCell ref="CT1:CV1"/>
    <mergeCell ref="CW1:CY1"/>
    <mergeCell ref="CZ1:DB1"/>
    <mergeCell ref="DC1:DE1"/>
    <mergeCell ref="DF1:DH1"/>
    <mergeCell ref="DI1:DK1"/>
  </mergeCells>
  <conditionalFormatting sqref="DS3:DT38">
    <cfRule type="cellIs" dxfId="0" priority="1" stopIfTrue="1" operator="notEqual">
      <formula>0</formula>
    </cfRule>
  </conditionalFormatting>
  <conditionalFormatting sqref="DS3:DT38">
    <cfRule type="cellIs" dxfId="1" priority="2" stopIfTrue="1" operator="notEqual">
      <formula>0</formula>
    </cfRule>
  </conditionalFormatting>
  <conditionalFormatting sqref="DO3:DO38 DU3:DV38">
    <cfRule type="cellIs" dxfId="2" priority="3" stopIfTrue="1" operator="equal">
      <formula>0</formula>
    </cfRule>
  </conditionalFormatting>
  <conditionalFormatting sqref="DO3:DO38 DU3:DV38">
    <cfRule type="cellIs" dxfId="3" priority="4" stopIfTrue="1" operator="equal">
      <formula>0</formula>
    </cfRule>
  </conditionalFormatting>
  <conditionalFormatting sqref="DP3:DP38 DV3:DV38">
    <cfRule type="cellIs" dxfId="2" priority="5" stopIfTrue="1" operator="equal">
      <formula>0</formula>
    </cfRule>
  </conditionalFormatting>
  <printOptions gridLines="1" horizontalCentered="1"/>
  <pageMargins bottom="0.33" footer="0.0" header="0.0" left="0.0" right="0.022400217214227535" top="0.41"/>
  <pageSetup fitToWidth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5.57"/>
    <col customWidth="1" min="2" max="2" width="23.29"/>
    <col customWidth="1" min="3" max="3" width="7.29"/>
    <col customWidth="1" hidden="1" min="4" max="4" width="10.14"/>
    <col customWidth="1" hidden="1" min="5" max="5" width="7.71"/>
    <col customWidth="1" min="6" max="54" width="7.29"/>
    <col customWidth="1" min="55" max="93" width="8.57"/>
    <col customWidth="1" min="94" max="94" width="10.71"/>
    <col customWidth="1" min="95" max="120" width="8.57"/>
    <col customWidth="1" min="121" max="124" width="13.0"/>
    <col customWidth="1" min="125" max="126" width="8.57"/>
  </cols>
  <sheetData>
    <row r="1" ht="60.75" customHeight="1">
      <c r="A1" s="174" t="s">
        <v>98</v>
      </c>
      <c r="B1" s="175" t="s">
        <v>1</v>
      </c>
      <c r="C1" s="176" t="s">
        <v>2</v>
      </c>
      <c r="D1" s="177" t="s">
        <v>3</v>
      </c>
      <c r="E1" s="178" t="s">
        <v>4</v>
      </c>
      <c r="F1" s="179" t="s">
        <v>5</v>
      </c>
      <c r="G1" s="7"/>
      <c r="H1" s="7"/>
      <c r="I1" s="8"/>
      <c r="J1" s="179" t="s">
        <v>6</v>
      </c>
      <c r="K1" s="7"/>
      <c r="L1" s="7"/>
      <c r="M1" s="8"/>
      <c r="N1" s="179" t="s">
        <v>7</v>
      </c>
      <c r="O1" s="7"/>
      <c r="P1" s="7"/>
      <c r="Q1" s="8"/>
      <c r="R1" s="179" t="s">
        <v>8</v>
      </c>
      <c r="S1" s="7"/>
      <c r="T1" s="7"/>
      <c r="U1" s="8"/>
      <c r="V1" s="180" t="s">
        <v>9</v>
      </c>
      <c r="W1" s="7"/>
      <c r="X1" s="7"/>
      <c r="Y1" s="8"/>
      <c r="Z1" s="179" t="s">
        <v>10</v>
      </c>
      <c r="AA1" s="7"/>
      <c r="AB1" s="8"/>
      <c r="AC1" s="179" t="s">
        <v>11</v>
      </c>
      <c r="AD1" s="7"/>
      <c r="AE1" s="7"/>
      <c r="AF1" s="8"/>
      <c r="AG1" s="179" t="s">
        <v>12</v>
      </c>
      <c r="AH1" s="7"/>
      <c r="AI1" s="7"/>
      <c r="AJ1" s="8"/>
      <c r="AK1" s="179" t="s">
        <v>13</v>
      </c>
      <c r="AL1" s="7"/>
      <c r="AM1" s="7"/>
      <c r="AN1" s="8"/>
      <c r="AO1" s="179" t="s">
        <v>14</v>
      </c>
      <c r="AP1" s="7"/>
      <c r="AQ1" s="8"/>
      <c r="AR1" s="179" t="s">
        <v>15</v>
      </c>
      <c r="AS1" s="7"/>
      <c r="AT1" s="7"/>
      <c r="AU1" s="8"/>
      <c r="AV1" s="179" t="s">
        <v>16</v>
      </c>
      <c r="AW1" s="7"/>
      <c r="AX1" s="7"/>
      <c r="AY1" s="8"/>
      <c r="AZ1" s="179" t="s">
        <v>17</v>
      </c>
      <c r="BA1" s="7"/>
      <c r="BB1" s="8"/>
      <c r="BC1" s="179" t="s">
        <v>18</v>
      </c>
      <c r="BD1" s="7"/>
      <c r="BE1" s="7"/>
      <c r="BF1" s="7"/>
      <c r="BG1" s="7"/>
      <c r="BH1" s="7"/>
      <c r="BI1" s="7"/>
      <c r="BJ1" s="7"/>
      <c r="BK1" s="7"/>
      <c r="BL1" s="8"/>
      <c r="BM1" s="179" t="s">
        <v>19</v>
      </c>
      <c r="BN1" s="7"/>
      <c r="BO1" s="7"/>
      <c r="BP1" s="7"/>
      <c r="BQ1" s="7"/>
      <c r="BR1" s="7"/>
      <c r="BS1" s="7"/>
      <c r="BT1" s="7"/>
      <c r="BU1" s="7"/>
      <c r="BV1" s="8"/>
      <c r="BW1" s="181" t="s">
        <v>20</v>
      </c>
      <c r="BX1" s="7"/>
      <c r="BY1" s="8"/>
      <c r="BZ1" s="179" t="s">
        <v>21</v>
      </c>
      <c r="CA1" s="8"/>
      <c r="CB1" s="179" t="s">
        <v>22</v>
      </c>
      <c r="CC1" s="8"/>
      <c r="CD1" s="179" t="s">
        <v>23</v>
      </c>
      <c r="CE1" s="8"/>
      <c r="CF1" s="179" t="s">
        <v>24</v>
      </c>
      <c r="CG1" s="8"/>
      <c r="CH1" s="179" t="s">
        <v>25</v>
      </c>
      <c r="CI1" s="8"/>
      <c r="CJ1" s="179" t="s">
        <v>26</v>
      </c>
      <c r="CK1" s="8"/>
      <c r="CL1" s="179" t="s">
        <v>27</v>
      </c>
      <c r="CM1" s="8"/>
      <c r="CN1" s="182" t="s">
        <v>28</v>
      </c>
      <c r="CO1" s="182" t="s">
        <v>29</v>
      </c>
      <c r="CP1" s="183" t="s">
        <v>30</v>
      </c>
      <c r="CQ1" s="184" t="s">
        <v>31</v>
      </c>
      <c r="CR1" s="7"/>
      <c r="CS1" s="8"/>
      <c r="CT1" s="179" t="s">
        <v>32</v>
      </c>
      <c r="CU1" s="7"/>
      <c r="CV1" s="8"/>
      <c r="CW1" s="179" t="s">
        <v>33</v>
      </c>
      <c r="CX1" s="7"/>
      <c r="CY1" s="8"/>
      <c r="CZ1" s="179" t="s">
        <v>34</v>
      </c>
      <c r="DA1" s="7"/>
      <c r="DB1" s="8"/>
      <c r="DC1" s="179" t="s">
        <v>35</v>
      </c>
      <c r="DD1" s="7"/>
      <c r="DE1" s="8"/>
      <c r="DF1" s="179" t="s">
        <v>36</v>
      </c>
      <c r="DG1" s="7"/>
      <c r="DH1" s="8"/>
      <c r="DI1" s="179" t="s">
        <v>37</v>
      </c>
      <c r="DJ1" s="7"/>
      <c r="DK1" s="8"/>
      <c r="DL1" s="179" t="s">
        <v>38</v>
      </c>
      <c r="DM1" s="7"/>
      <c r="DN1" s="8"/>
      <c r="DO1" s="179" t="s">
        <v>39</v>
      </c>
      <c r="DP1" s="8"/>
      <c r="DQ1" s="183" t="s">
        <v>40</v>
      </c>
      <c r="DR1" s="183" t="s">
        <v>41</v>
      </c>
      <c r="DS1" s="183" t="s">
        <v>42</v>
      </c>
      <c r="DT1" s="183" t="s">
        <v>43</v>
      </c>
      <c r="DU1" s="179" t="s">
        <v>44</v>
      </c>
      <c r="DV1" s="8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</row>
    <row r="2" ht="65.25" customHeight="1">
      <c r="A2" s="16"/>
      <c r="B2" s="17"/>
      <c r="C2" s="17"/>
      <c r="D2" s="17"/>
      <c r="E2" s="17"/>
      <c r="F2" s="185" t="s">
        <v>45</v>
      </c>
      <c r="G2" s="185" t="s">
        <v>28</v>
      </c>
      <c r="H2" s="185" t="s">
        <v>29</v>
      </c>
      <c r="I2" s="185" t="s">
        <v>46</v>
      </c>
      <c r="J2" s="185" t="s">
        <v>45</v>
      </c>
      <c r="K2" s="185" t="s">
        <v>28</v>
      </c>
      <c r="L2" s="185" t="s">
        <v>29</v>
      </c>
      <c r="M2" s="185" t="s">
        <v>46</v>
      </c>
      <c r="N2" s="185" t="s">
        <v>45</v>
      </c>
      <c r="O2" s="185" t="s">
        <v>28</v>
      </c>
      <c r="P2" s="185" t="s">
        <v>29</v>
      </c>
      <c r="Q2" s="185" t="s">
        <v>46</v>
      </c>
      <c r="R2" s="185" t="s">
        <v>45</v>
      </c>
      <c r="S2" s="185" t="s">
        <v>28</v>
      </c>
      <c r="T2" s="185" t="s">
        <v>29</v>
      </c>
      <c r="U2" s="185" t="s">
        <v>46</v>
      </c>
      <c r="V2" s="185" t="s">
        <v>45</v>
      </c>
      <c r="W2" s="185" t="s">
        <v>28</v>
      </c>
      <c r="X2" s="185" t="s">
        <v>29</v>
      </c>
      <c r="Y2" s="185" t="s">
        <v>46</v>
      </c>
      <c r="Z2" s="185" t="s">
        <v>47</v>
      </c>
      <c r="AA2" s="185" t="s">
        <v>48</v>
      </c>
      <c r="AB2" s="185" t="s">
        <v>46</v>
      </c>
      <c r="AC2" s="185" t="s">
        <v>45</v>
      </c>
      <c r="AD2" s="185" t="s">
        <v>28</v>
      </c>
      <c r="AE2" s="185" t="s">
        <v>29</v>
      </c>
      <c r="AF2" s="185" t="s">
        <v>46</v>
      </c>
      <c r="AG2" s="185" t="s">
        <v>45</v>
      </c>
      <c r="AH2" s="185" t="s">
        <v>28</v>
      </c>
      <c r="AI2" s="186" t="s">
        <v>29</v>
      </c>
      <c r="AJ2" s="185" t="s">
        <v>46</v>
      </c>
      <c r="AK2" s="185" t="s">
        <v>45</v>
      </c>
      <c r="AL2" s="185" t="s">
        <v>28</v>
      </c>
      <c r="AM2" s="186" t="s">
        <v>29</v>
      </c>
      <c r="AN2" s="185" t="s">
        <v>46</v>
      </c>
      <c r="AO2" s="185" t="s">
        <v>47</v>
      </c>
      <c r="AP2" s="185" t="s">
        <v>48</v>
      </c>
      <c r="AQ2" s="185" t="s">
        <v>46</v>
      </c>
      <c r="AR2" s="185" t="s">
        <v>45</v>
      </c>
      <c r="AS2" s="185" t="s">
        <v>28</v>
      </c>
      <c r="AT2" s="186" t="s">
        <v>29</v>
      </c>
      <c r="AU2" s="185" t="s">
        <v>46</v>
      </c>
      <c r="AV2" s="185" t="s">
        <v>45</v>
      </c>
      <c r="AW2" s="185" t="s">
        <v>28</v>
      </c>
      <c r="AX2" s="186" t="s">
        <v>29</v>
      </c>
      <c r="AY2" s="185" t="s">
        <v>46</v>
      </c>
      <c r="AZ2" s="185" t="s">
        <v>47</v>
      </c>
      <c r="BA2" s="185" t="s">
        <v>48</v>
      </c>
      <c r="BB2" s="185" t="s">
        <v>46</v>
      </c>
      <c r="BC2" s="185" t="s">
        <v>49</v>
      </c>
      <c r="BD2" s="186" t="s">
        <v>50</v>
      </c>
      <c r="BE2" s="185" t="s">
        <v>51</v>
      </c>
      <c r="BF2" s="186" t="s">
        <v>52</v>
      </c>
      <c r="BG2" s="185" t="s">
        <v>53</v>
      </c>
      <c r="BH2" s="186" t="s">
        <v>54</v>
      </c>
      <c r="BI2" s="185" t="s">
        <v>46</v>
      </c>
      <c r="BJ2" s="185" t="s">
        <v>28</v>
      </c>
      <c r="BK2" s="186" t="s">
        <v>29</v>
      </c>
      <c r="BL2" s="185" t="s">
        <v>46</v>
      </c>
      <c r="BM2" s="185" t="s">
        <v>49</v>
      </c>
      <c r="BN2" s="187" t="s">
        <v>96</v>
      </c>
      <c r="BO2" s="185" t="s">
        <v>51</v>
      </c>
      <c r="BP2" s="187" t="s">
        <v>97</v>
      </c>
      <c r="BQ2" s="185" t="s">
        <v>53</v>
      </c>
      <c r="BR2" s="186" t="s">
        <v>54</v>
      </c>
      <c r="BS2" s="185" t="s">
        <v>46</v>
      </c>
      <c r="BT2" s="185" t="s">
        <v>28</v>
      </c>
      <c r="BU2" s="186" t="s">
        <v>29</v>
      </c>
      <c r="BV2" s="185" t="s">
        <v>46</v>
      </c>
      <c r="BW2" s="185" t="s">
        <v>47</v>
      </c>
      <c r="BX2" s="185" t="s">
        <v>48</v>
      </c>
      <c r="BY2" s="185" t="s">
        <v>46</v>
      </c>
      <c r="BZ2" s="185" t="s">
        <v>55</v>
      </c>
      <c r="CA2" s="186" t="s">
        <v>48</v>
      </c>
      <c r="CB2" s="185" t="s">
        <v>55</v>
      </c>
      <c r="CC2" s="186" t="s">
        <v>48</v>
      </c>
      <c r="CD2" s="185" t="s">
        <v>55</v>
      </c>
      <c r="CE2" s="186" t="s">
        <v>48</v>
      </c>
      <c r="CF2" s="185" t="s">
        <v>55</v>
      </c>
      <c r="CG2" s="186" t="s">
        <v>48</v>
      </c>
      <c r="CH2" s="185" t="s">
        <v>55</v>
      </c>
      <c r="CI2" s="186" t="s">
        <v>48</v>
      </c>
      <c r="CJ2" s="185" t="s">
        <v>55</v>
      </c>
      <c r="CK2" s="186" t="s">
        <v>48</v>
      </c>
      <c r="CL2" s="185" t="s">
        <v>55</v>
      </c>
      <c r="CM2" s="186" t="s">
        <v>48</v>
      </c>
      <c r="CN2" s="17"/>
      <c r="CO2" s="17"/>
      <c r="CP2" s="17"/>
      <c r="CQ2" s="185" t="s">
        <v>47</v>
      </c>
      <c r="CR2" s="185" t="s">
        <v>48</v>
      </c>
      <c r="CS2" s="185" t="s">
        <v>46</v>
      </c>
      <c r="CT2" s="185" t="s">
        <v>47</v>
      </c>
      <c r="CU2" s="185" t="s">
        <v>48</v>
      </c>
      <c r="CV2" s="185" t="s">
        <v>46</v>
      </c>
      <c r="CW2" s="185" t="s">
        <v>47</v>
      </c>
      <c r="CX2" s="185" t="s">
        <v>48</v>
      </c>
      <c r="CY2" s="185" t="s">
        <v>46</v>
      </c>
      <c r="CZ2" s="185" t="s">
        <v>47</v>
      </c>
      <c r="DA2" s="185" t="s">
        <v>48</v>
      </c>
      <c r="DB2" s="185" t="s">
        <v>46</v>
      </c>
      <c r="DC2" s="185" t="s">
        <v>47</v>
      </c>
      <c r="DD2" s="185" t="s">
        <v>48</v>
      </c>
      <c r="DE2" s="185" t="s">
        <v>46</v>
      </c>
      <c r="DF2" s="185" t="s">
        <v>47</v>
      </c>
      <c r="DG2" s="185" t="s">
        <v>48</v>
      </c>
      <c r="DH2" s="185" t="s">
        <v>46</v>
      </c>
      <c r="DI2" s="185" t="s">
        <v>47</v>
      </c>
      <c r="DJ2" s="185" t="s">
        <v>48</v>
      </c>
      <c r="DK2" s="185" t="s">
        <v>46</v>
      </c>
      <c r="DL2" s="185" t="s">
        <v>47</v>
      </c>
      <c r="DM2" s="185" t="s">
        <v>48</v>
      </c>
      <c r="DN2" s="185" t="s">
        <v>46</v>
      </c>
      <c r="DO2" s="185" t="s">
        <v>47</v>
      </c>
      <c r="DP2" s="185" t="s">
        <v>48</v>
      </c>
      <c r="DQ2" s="17"/>
      <c r="DR2" s="17"/>
      <c r="DS2" s="17"/>
      <c r="DT2" s="17"/>
      <c r="DU2" s="185" t="s">
        <v>47</v>
      </c>
      <c r="DV2" s="185" t="s">
        <v>48</v>
      </c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</row>
    <row r="3" ht="19.5" customHeight="1">
      <c r="A3" s="186">
        <v>1.0</v>
      </c>
      <c r="B3" s="188" t="s">
        <v>56</v>
      </c>
      <c r="C3" s="189">
        <v>1542.0</v>
      </c>
      <c r="D3" s="190" t="s">
        <v>57</v>
      </c>
      <c r="E3" s="191" t="s">
        <v>58</v>
      </c>
      <c r="F3" s="192">
        <v>2.0</v>
      </c>
      <c r="G3" s="193">
        <v>44.0</v>
      </c>
      <c r="H3" s="194">
        <v>42.0</v>
      </c>
      <c r="I3" s="195">
        <f t="shared" ref="I3:I38" si="9">SUM(G3:H3)</f>
        <v>86</v>
      </c>
      <c r="J3" s="196">
        <v>2.0</v>
      </c>
      <c r="K3" s="197">
        <v>52.0</v>
      </c>
      <c r="L3" s="198">
        <v>50.0</v>
      </c>
      <c r="M3" s="195">
        <f t="shared" ref="M3:M38" si="10">SUM(K3:L3)</f>
        <v>102</v>
      </c>
      <c r="N3" s="199">
        <v>2.0</v>
      </c>
      <c r="O3" s="197">
        <v>59.0</v>
      </c>
      <c r="P3" s="198">
        <v>50.0</v>
      </c>
      <c r="Q3" s="195">
        <f t="shared" ref="Q3:Q38" si="11">SUM(O3:P3)</f>
        <v>109</v>
      </c>
      <c r="R3" s="199">
        <v>2.0</v>
      </c>
      <c r="S3" s="197">
        <v>43.0</v>
      </c>
      <c r="T3" s="198">
        <v>44.0</v>
      </c>
      <c r="U3" s="195">
        <f t="shared" ref="U3:U38" si="12">SUM(S3:T3)</f>
        <v>87</v>
      </c>
      <c r="V3" s="199">
        <v>2.0</v>
      </c>
      <c r="W3" s="197">
        <v>51.0</v>
      </c>
      <c r="X3" s="198">
        <v>47.0</v>
      </c>
      <c r="Y3" s="195">
        <f t="shared" ref="Y3:Y38" si="13">SUM(W3:X3)</f>
        <v>98</v>
      </c>
      <c r="Z3" s="200">
        <f t="shared" ref="Z3:AA3" si="1">SUM(G3,K3,O3,S3,W3)</f>
        <v>249</v>
      </c>
      <c r="AA3" s="200">
        <f t="shared" si="1"/>
        <v>233</v>
      </c>
      <c r="AB3" s="195">
        <f t="shared" ref="AB3:AB39" si="15">SUM(Z3:AA3)</f>
        <v>482</v>
      </c>
      <c r="AC3" s="199">
        <v>2.0</v>
      </c>
      <c r="AD3" s="197">
        <v>44.0</v>
      </c>
      <c r="AE3" s="198">
        <v>49.0</v>
      </c>
      <c r="AF3" s="195">
        <f t="shared" ref="AF3:AF38" si="16">SUM(AD3:AE3)</f>
        <v>93</v>
      </c>
      <c r="AG3" s="199">
        <v>2.0</v>
      </c>
      <c r="AH3" s="197">
        <v>55.0</v>
      </c>
      <c r="AI3" s="198">
        <v>47.0</v>
      </c>
      <c r="AJ3" s="195">
        <f t="shared" ref="AJ3:AJ38" si="17">SUM(AH3:AI3)</f>
        <v>102</v>
      </c>
      <c r="AK3" s="199">
        <v>2.0</v>
      </c>
      <c r="AL3" s="197">
        <v>64.0</v>
      </c>
      <c r="AM3" s="198">
        <v>39.0</v>
      </c>
      <c r="AN3" s="195">
        <f t="shared" ref="AN3:AN38" si="18">SUM(AL3:AM3)</f>
        <v>103</v>
      </c>
      <c r="AO3" s="200">
        <f t="shared" ref="AO3:AP3" si="2">SUM(AD3,AH3,AL3)</f>
        <v>163</v>
      </c>
      <c r="AP3" s="201">
        <f t="shared" si="2"/>
        <v>135</v>
      </c>
      <c r="AQ3" s="195">
        <f t="shared" ref="AQ3:AQ39" si="20">SUM(AO3:AP3)</f>
        <v>298</v>
      </c>
      <c r="AR3" s="199">
        <v>2.0</v>
      </c>
      <c r="AS3" s="197">
        <v>62.0</v>
      </c>
      <c r="AT3" s="198">
        <v>38.0</v>
      </c>
      <c r="AU3" s="195">
        <f t="shared" ref="AU3:AU38" si="21">SUM(AS3:AT3)</f>
        <v>100</v>
      </c>
      <c r="AV3" s="199">
        <v>2.0</v>
      </c>
      <c r="AW3" s="197">
        <v>59.0</v>
      </c>
      <c r="AX3" s="198">
        <v>37.0</v>
      </c>
      <c r="AY3" s="195">
        <f t="shared" ref="AY3:AY38" si="22">SUM(AW3:AX3)</f>
        <v>96</v>
      </c>
      <c r="AZ3" s="202">
        <f t="shared" ref="AZ3:AZ39" si="23">Sum(AS3, AW3)</f>
        <v>121</v>
      </c>
      <c r="BA3" s="203">
        <f t="shared" ref="BA3:BA39" si="24">sum(AT3, AX3)</f>
        <v>75</v>
      </c>
      <c r="BB3" s="195">
        <f t="shared" ref="BB3:BB39" si="25">SUM(AZ3:BA3)</f>
        <v>196</v>
      </c>
      <c r="BC3" s="199">
        <v>1.0</v>
      </c>
      <c r="BD3" s="198">
        <v>42.0</v>
      </c>
      <c r="BE3" s="199">
        <v>1.0</v>
      </c>
      <c r="BF3" s="198">
        <v>41.0</v>
      </c>
      <c r="BG3" s="199">
        <v>0.0</v>
      </c>
      <c r="BH3" s="198">
        <v>0.0</v>
      </c>
      <c r="BI3" s="204">
        <f t="shared" ref="BI3:BI38" si="26">SUM(BD3,BF3,BH3)</f>
        <v>83</v>
      </c>
      <c r="BJ3" s="197">
        <v>48.0</v>
      </c>
      <c r="BK3" s="198">
        <v>35.0</v>
      </c>
      <c r="BL3" s="204">
        <f t="shared" ref="BL3:BL38" si="27">SUM(BJ3:BK3)</f>
        <v>83</v>
      </c>
      <c r="BM3" s="199">
        <v>1.0</v>
      </c>
      <c r="BN3" s="198">
        <v>38.0</v>
      </c>
      <c r="BO3" s="199">
        <v>1.0</v>
      </c>
      <c r="BP3" s="198">
        <v>41.0</v>
      </c>
      <c r="BQ3" s="199">
        <v>0.0</v>
      </c>
      <c r="BR3" s="198">
        <v>0.0</v>
      </c>
      <c r="BS3" s="204">
        <f t="shared" ref="BS3:BS38" si="28">SUM(BN3,BP3,BR3)</f>
        <v>79</v>
      </c>
      <c r="BT3" s="197">
        <v>46.0</v>
      </c>
      <c r="BU3" s="198">
        <v>33.0</v>
      </c>
      <c r="BV3" s="204">
        <f t="shared" ref="BV3:BV38" si="29">SUM(BT3:BU3)</f>
        <v>79</v>
      </c>
      <c r="BW3" s="200">
        <f t="shared" ref="BW3:BX3" si="3">SUM(BJ3,BT3)</f>
        <v>94</v>
      </c>
      <c r="BX3" s="201">
        <f t="shared" si="3"/>
        <v>68</v>
      </c>
      <c r="BY3" s="195">
        <f t="shared" ref="BY3:BY39" si="31">SUM(BI3,BS3)</f>
        <v>162</v>
      </c>
      <c r="BZ3" s="205">
        <v>269.0</v>
      </c>
      <c r="CA3" s="198">
        <v>209.0</v>
      </c>
      <c r="CB3" s="205">
        <v>38.0</v>
      </c>
      <c r="CC3" s="198">
        <v>38.0</v>
      </c>
      <c r="CD3" s="205">
        <v>147.0</v>
      </c>
      <c r="CE3" s="198">
        <v>110.0</v>
      </c>
      <c r="CF3" s="205">
        <v>2.0</v>
      </c>
      <c r="CG3" s="198">
        <v>1.0</v>
      </c>
      <c r="CH3" s="205">
        <v>110.0</v>
      </c>
      <c r="CI3" s="198">
        <v>92.0</v>
      </c>
      <c r="CJ3" s="205">
        <v>20.0</v>
      </c>
      <c r="CK3" s="198">
        <v>15.0</v>
      </c>
      <c r="CL3" s="205">
        <v>41.0</v>
      </c>
      <c r="CM3" s="198">
        <v>46.0</v>
      </c>
      <c r="CN3" s="207">
        <f t="shared" ref="CN3:CO3" si="4">SUM(BZ3,CB3,CD3,CF3,CH3,CJ3,CL3)</f>
        <v>627</v>
      </c>
      <c r="CO3" s="207">
        <f t="shared" si="4"/>
        <v>511</v>
      </c>
      <c r="CP3" s="206">
        <f t="shared" ref="CP3:CP38" si="33">SUM(CN3:CO3)</f>
        <v>1138</v>
      </c>
      <c r="CQ3" s="207">
        <f t="shared" ref="CQ3:CR3" si="5">SUM(Z3,AO3,AZ3,BW3)</f>
        <v>627</v>
      </c>
      <c r="CR3" s="207">
        <f t="shared" si="5"/>
        <v>511</v>
      </c>
      <c r="CS3" s="185">
        <f t="shared" ref="CS3:CS38" si="35">SUM(I3,M3,Q3,U3,Y3,AF3,AJ3,AN3,AU3,AY3,BI3,BS3)</f>
        <v>1138</v>
      </c>
      <c r="CT3" s="208">
        <v>83.0</v>
      </c>
      <c r="CU3" s="209">
        <v>67.0</v>
      </c>
      <c r="CV3" s="210">
        <f t="shared" ref="CV3:CV38" si="36">SUM(CT3+CU3)</f>
        <v>150</v>
      </c>
      <c r="CW3" s="211">
        <v>16.0</v>
      </c>
      <c r="CX3" s="209">
        <v>30.0</v>
      </c>
      <c r="CY3" s="210">
        <f t="shared" ref="CY3:CY38" si="37">SUM(CW3+CX3)</f>
        <v>46</v>
      </c>
      <c r="CZ3" s="211">
        <v>250.0</v>
      </c>
      <c r="DA3" s="209">
        <v>219.0</v>
      </c>
      <c r="DB3" s="210">
        <f t="shared" ref="DB3:DB38" si="38">SUM(CZ3+DA3)</f>
        <v>469</v>
      </c>
      <c r="DC3" s="211">
        <v>24.0</v>
      </c>
      <c r="DD3" s="209">
        <v>14.0</v>
      </c>
      <c r="DE3" s="210">
        <f t="shared" ref="DE3:DE38" si="39">SUM(DC3+DD3)</f>
        <v>38</v>
      </c>
      <c r="DF3" s="211">
        <v>254.0</v>
      </c>
      <c r="DG3" s="209">
        <v>181.0</v>
      </c>
      <c r="DH3" s="210">
        <f t="shared" ref="DH3:DH38" si="40">SUM(DF3+DG3)</f>
        <v>435</v>
      </c>
      <c r="DI3" s="212">
        <v>0.0</v>
      </c>
      <c r="DJ3" s="213">
        <v>0.0</v>
      </c>
      <c r="DK3" s="214">
        <f t="shared" ref="DK3:DK38" si="41">SUM(DI3+DJ3)</f>
        <v>0</v>
      </c>
      <c r="DL3" s="215">
        <f t="shared" ref="DL3:DM3" si="6">SUM(CT3+CW3+CZ3+DC3+DF3+DI3)</f>
        <v>627</v>
      </c>
      <c r="DM3" s="216">
        <f t="shared" si="6"/>
        <v>511</v>
      </c>
      <c r="DN3" s="217">
        <f t="shared" ref="DN3:DN38" si="43">SUM(DL3:DM3)</f>
        <v>1138</v>
      </c>
      <c r="DO3" s="218">
        <f t="shared" ref="DO3:DP3" si="7">SUM(CQ3-DL3)</f>
        <v>0</v>
      </c>
      <c r="DP3" s="218">
        <f t="shared" si="7"/>
        <v>0</v>
      </c>
      <c r="DQ3" s="215">
        <f t="shared" ref="DQ3:DQ38" si="45">SUM(CS3)</f>
        <v>1138</v>
      </c>
      <c r="DR3" s="219">
        <f t="shared" ref="DR3:DR38" si="46">SUM(CP3)</f>
        <v>1138</v>
      </c>
      <c r="DS3" s="220">
        <f t="shared" ref="DS3:DS38" si="47">SUM(CP3-CS3)</f>
        <v>0</v>
      </c>
      <c r="DT3" s="220">
        <f t="shared" ref="DT3:DT38" si="48">SUM(CP3-DN3)</f>
        <v>0</v>
      </c>
      <c r="DU3" s="217">
        <f t="shared" ref="DU3:DV3" si="8">SUM(CN3-CQ3)</f>
        <v>0</v>
      </c>
      <c r="DV3" s="217">
        <f t="shared" si="8"/>
        <v>0</v>
      </c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</row>
    <row r="4" ht="19.5" customHeight="1">
      <c r="A4" s="186">
        <v>2.0</v>
      </c>
      <c r="B4" s="188" t="s">
        <v>59</v>
      </c>
      <c r="C4" s="221">
        <v>1546.0</v>
      </c>
      <c r="D4" s="190" t="s">
        <v>57</v>
      </c>
      <c r="E4" s="191" t="s">
        <v>58</v>
      </c>
      <c r="F4" s="222">
        <v>2.0</v>
      </c>
      <c r="G4" s="223">
        <v>50.0</v>
      </c>
      <c r="H4" s="224">
        <v>42.0</v>
      </c>
      <c r="I4" s="195">
        <f t="shared" si="9"/>
        <v>92</v>
      </c>
      <c r="J4" s="222">
        <v>2.0</v>
      </c>
      <c r="K4" s="223">
        <v>44.0</v>
      </c>
      <c r="L4" s="224">
        <v>52.0</v>
      </c>
      <c r="M4" s="195">
        <f t="shared" si="10"/>
        <v>96</v>
      </c>
      <c r="N4" s="222">
        <v>2.0</v>
      </c>
      <c r="O4" s="223">
        <v>41.0</v>
      </c>
      <c r="P4" s="224">
        <v>54.0</v>
      </c>
      <c r="Q4" s="195">
        <f t="shared" si="11"/>
        <v>95</v>
      </c>
      <c r="R4" s="222">
        <v>2.0</v>
      </c>
      <c r="S4" s="223">
        <v>53.0</v>
      </c>
      <c r="T4" s="224">
        <v>49.0</v>
      </c>
      <c r="U4" s="195">
        <f t="shared" si="12"/>
        <v>102</v>
      </c>
      <c r="V4" s="222">
        <v>2.0</v>
      </c>
      <c r="W4" s="223">
        <v>49.0</v>
      </c>
      <c r="X4" s="224">
        <v>48.0</v>
      </c>
      <c r="Y4" s="195">
        <f t="shared" si="13"/>
        <v>97</v>
      </c>
      <c r="Z4" s="200">
        <f t="shared" ref="Z4:AA4" si="14">SUM(G4,K4,O4,S4,W4)</f>
        <v>237</v>
      </c>
      <c r="AA4" s="200">
        <f t="shared" si="14"/>
        <v>245</v>
      </c>
      <c r="AB4" s="195">
        <f t="shared" si="15"/>
        <v>482</v>
      </c>
      <c r="AC4" s="222">
        <v>2.0</v>
      </c>
      <c r="AD4" s="223">
        <v>51.0</v>
      </c>
      <c r="AE4" s="224">
        <v>54.0</v>
      </c>
      <c r="AF4" s="195">
        <f t="shared" si="16"/>
        <v>105</v>
      </c>
      <c r="AG4" s="222">
        <v>2.0</v>
      </c>
      <c r="AH4" s="223">
        <v>33.0</v>
      </c>
      <c r="AI4" s="224">
        <v>62.0</v>
      </c>
      <c r="AJ4" s="195">
        <f t="shared" si="17"/>
        <v>95</v>
      </c>
      <c r="AK4" s="222">
        <v>2.0</v>
      </c>
      <c r="AL4" s="223">
        <v>52.0</v>
      </c>
      <c r="AM4" s="224">
        <v>50.0</v>
      </c>
      <c r="AN4" s="195">
        <f t="shared" si="18"/>
        <v>102</v>
      </c>
      <c r="AO4" s="200">
        <f t="shared" ref="AO4:AP4" si="19">SUM(AD4,AH4,AL4)</f>
        <v>136</v>
      </c>
      <c r="AP4" s="201">
        <f t="shared" si="19"/>
        <v>166</v>
      </c>
      <c r="AQ4" s="195">
        <f t="shared" si="20"/>
        <v>302</v>
      </c>
      <c r="AR4" s="222">
        <v>2.0</v>
      </c>
      <c r="AS4" s="223">
        <v>49.0</v>
      </c>
      <c r="AT4" s="224">
        <v>45.0</v>
      </c>
      <c r="AU4" s="195">
        <f t="shared" si="21"/>
        <v>94</v>
      </c>
      <c r="AV4" s="222">
        <v>2.0</v>
      </c>
      <c r="AW4" s="223">
        <v>46.0</v>
      </c>
      <c r="AX4" s="224">
        <v>51.0</v>
      </c>
      <c r="AY4" s="195">
        <f t="shared" si="22"/>
        <v>97</v>
      </c>
      <c r="AZ4" s="202">
        <f t="shared" si="23"/>
        <v>95</v>
      </c>
      <c r="BA4" s="203">
        <f t="shared" si="24"/>
        <v>96</v>
      </c>
      <c r="BB4" s="195">
        <f t="shared" si="25"/>
        <v>191</v>
      </c>
      <c r="BC4" s="222">
        <v>1.0</v>
      </c>
      <c r="BD4" s="224">
        <v>50.0</v>
      </c>
      <c r="BE4" s="222">
        <v>1.0</v>
      </c>
      <c r="BF4" s="224">
        <v>47.0</v>
      </c>
      <c r="BG4" s="222">
        <v>0.0</v>
      </c>
      <c r="BH4" s="224">
        <v>0.0</v>
      </c>
      <c r="BI4" s="204">
        <f t="shared" si="26"/>
        <v>97</v>
      </c>
      <c r="BJ4" s="225">
        <v>45.0</v>
      </c>
      <c r="BK4" s="226">
        <v>52.0</v>
      </c>
      <c r="BL4" s="204">
        <f t="shared" si="27"/>
        <v>97</v>
      </c>
      <c r="BM4" s="222">
        <v>1.0</v>
      </c>
      <c r="BN4" s="224">
        <v>41.0</v>
      </c>
      <c r="BO4" s="222">
        <v>1.0</v>
      </c>
      <c r="BP4" s="224">
        <v>30.0</v>
      </c>
      <c r="BQ4" s="222">
        <v>0.0</v>
      </c>
      <c r="BR4" s="224">
        <v>0.0</v>
      </c>
      <c r="BS4" s="204">
        <f t="shared" si="28"/>
        <v>71</v>
      </c>
      <c r="BT4" s="223">
        <v>29.0</v>
      </c>
      <c r="BU4" s="224">
        <v>42.0</v>
      </c>
      <c r="BV4" s="204">
        <f t="shared" si="29"/>
        <v>71</v>
      </c>
      <c r="BW4" s="200">
        <f t="shared" ref="BW4:BX4" si="30">SUM(BJ4,BT4)</f>
        <v>74</v>
      </c>
      <c r="BX4" s="201">
        <f t="shared" si="30"/>
        <v>94</v>
      </c>
      <c r="BY4" s="195">
        <f t="shared" si="31"/>
        <v>168</v>
      </c>
      <c r="BZ4" s="227">
        <v>212.0</v>
      </c>
      <c r="CA4" s="224">
        <v>244.0</v>
      </c>
      <c r="CB4" s="227">
        <v>106.0</v>
      </c>
      <c r="CC4" s="224">
        <v>114.0</v>
      </c>
      <c r="CD4" s="227">
        <v>45.0</v>
      </c>
      <c r="CE4" s="224">
        <v>37.0</v>
      </c>
      <c r="CF4" s="227">
        <v>2.0</v>
      </c>
      <c r="CG4" s="224">
        <v>0.0</v>
      </c>
      <c r="CH4" s="227">
        <v>157.0</v>
      </c>
      <c r="CI4" s="224">
        <v>181.0</v>
      </c>
      <c r="CJ4" s="227">
        <v>16.0</v>
      </c>
      <c r="CK4" s="224">
        <v>15.0</v>
      </c>
      <c r="CL4" s="227">
        <v>4.0</v>
      </c>
      <c r="CM4" s="224">
        <v>10.0</v>
      </c>
      <c r="CN4" s="207">
        <f t="shared" ref="CN4:CO4" si="32">SUM(BZ4,CB4,CD4,CF4,CH4,CJ4,CL4)</f>
        <v>542</v>
      </c>
      <c r="CO4" s="207">
        <f t="shared" si="32"/>
        <v>601</v>
      </c>
      <c r="CP4" s="206">
        <f t="shared" si="33"/>
        <v>1143</v>
      </c>
      <c r="CQ4" s="207">
        <f t="shared" ref="CQ4:CR4" si="34">SUM(Z4,AO4,AZ4,BW4)</f>
        <v>542</v>
      </c>
      <c r="CR4" s="207">
        <f t="shared" si="34"/>
        <v>601</v>
      </c>
      <c r="CS4" s="185">
        <f t="shared" si="35"/>
        <v>1143</v>
      </c>
      <c r="CT4" s="228">
        <v>342.0</v>
      </c>
      <c r="CU4" s="229">
        <v>342.0</v>
      </c>
      <c r="CV4" s="210">
        <f t="shared" si="36"/>
        <v>684</v>
      </c>
      <c r="CW4" s="228">
        <v>9.0</v>
      </c>
      <c r="CX4" s="229">
        <v>18.0</v>
      </c>
      <c r="CY4" s="210">
        <f t="shared" si="37"/>
        <v>27</v>
      </c>
      <c r="CZ4" s="228">
        <v>33.0</v>
      </c>
      <c r="DA4" s="229">
        <v>33.0</v>
      </c>
      <c r="DB4" s="210">
        <f t="shared" si="38"/>
        <v>66</v>
      </c>
      <c r="DC4" s="228">
        <v>14.0</v>
      </c>
      <c r="DD4" s="229">
        <v>17.0</v>
      </c>
      <c r="DE4" s="210">
        <f t="shared" si="39"/>
        <v>31</v>
      </c>
      <c r="DF4" s="228">
        <v>144.0</v>
      </c>
      <c r="DG4" s="229">
        <v>191.0</v>
      </c>
      <c r="DH4" s="210">
        <f t="shared" si="40"/>
        <v>335</v>
      </c>
      <c r="DI4" s="228">
        <v>0.0</v>
      </c>
      <c r="DJ4" s="229">
        <v>0.0</v>
      </c>
      <c r="DK4" s="214">
        <f t="shared" si="41"/>
        <v>0</v>
      </c>
      <c r="DL4" s="215">
        <f t="shared" ref="DL4:DM4" si="42">SUM(CT4+CW4+CZ4+DC4+DF4+DI4)</f>
        <v>542</v>
      </c>
      <c r="DM4" s="216">
        <f t="shared" si="42"/>
        <v>601</v>
      </c>
      <c r="DN4" s="217">
        <f t="shared" si="43"/>
        <v>1143</v>
      </c>
      <c r="DO4" s="218">
        <f t="shared" ref="DO4:DP4" si="44">SUM(CQ4-DL4)</f>
        <v>0</v>
      </c>
      <c r="DP4" s="218">
        <f t="shared" si="44"/>
        <v>0</v>
      </c>
      <c r="DQ4" s="215">
        <f t="shared" si="45"/>
        <v>1143</v>
      </c>
      <c r="DR4" s="219">
        <f t="shared" si="46"/>
        <v>1143</v>
      </c>
      <c r="DS4" s="220">
        <f t="shared" si="47"/>
        <v>0</v>
      </c>
      <c r="DT4" s="220">
        <f t="shared" si="48"/>
        <v>0</v>
      </c>
      <c r="DU4" s="217">
        <f t="shared" ref="DU4:DV4" si="49">SUM(CN4-CQ4)</f>
        <v>0</v>
      </c>
      <c r="DV4" s="217">
        <f t="shared" si="49"/>
        <v>0</v>
      </c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</row>
    <row r="5" ht="19.5" customHeight="1">
      <c r="A5" s="186">
        <v>3.0</v>
      </c>
      <c r="B5" s="230" t="s">
        <v>60</v>
      </c>
      <c r="C5" s="221">
        <v>1548.0</v>
      </c>
      <c r="D5" s="190" t="s">
        <v>57</v>
      </c>
      <c r="E5" s="191" t="s">
        <v>58</v>
      </c>
      <c r="F5" s="222">
        <v>4.0</v>
      </c>
      <c r="G5" s="223">
        <v>95.0</v>
      </c>
      <c r="H5" s="224">
        <v>81.0</v>
      </c>
      <c r="I5" s="195">
        <f t="shared" si="9"/>
        <v>176</v>
      </c>
      <c r="J5" s="222">
        <v>4.0</v>
      </c>
      <c r="K5" s="223">
        <v>82.0</v>
      </c>
      <c r="L5" s="224">
        <v>103.0</v>
      </c>
      <c r="M5" s="195">
        <f t="shared" si="10"/>
        <v>185</v>
      </c>
      <c r="N5" s="222">
        <v>4.0</v>
      </c>
      <c r="O5" s="223">
        <v>96.0</v>
      </c>
      <c r="P5" s="224">
        <v>85.0</v>
      </c>
      <c r="Q5" s="195">
        <f t="shared" si="11"/>
        <v>181</v>
      </c>
      <c r="R5" s="222">
        <v>4.0</v>
      </c>
      <c r="S5" s="223">
        <v>82.0</v>
      </c>
      <c r="T5" s="224">
        <v>110.0</v>
      </c>
      <c r="U5" s="195">
        <f t="shared" si="12"/>
        <v>192</v>
      </c>
      <c r="V5" s="222">
        <v>4.0</v>
      </c>
      <c r="W5" s="223">
        <v>96.0</v>
      </c>
      <c r="X5" s="224">
        <v>95.0</v>
      </c>
      <c r="Y5" s="195">
        <f t="shared" si="13"/>
        <v>191</v>
      </c>
      <c r="Z5" s="200">
        <f t="shared" ref="Z5:AA5" si="50">SUM(G5,K5,O5,S5,W5)</f>
        <v>451</v>
      </c>
      <c r="AA5" s="200">
        <f t="shared" si="50"/>
        <v>474</v>
      </c>
      <c r="AB5" s="195">
        <f t="shared" si="15"/>
        <v>925</v>
      </c>
      <c r="AC5" s="222">
        <v>4.0</v>
      </c>
      <c r="AD5" s="223">
        <v>110.0</v>
      </c>
      <c r="AE5" s="224">
        <v>86.0</v>
      </c>
      <c r="AF5" s="195">
        <f t="shared" si="16"/>
        <v>196</v>
      </c>
      <c r="AG5" s="222">
        <v>4.0</v>
      </c>
      <c r="AH5" s="223">
        <v>105.0</v>
      </c>
      <c r="AI5" s="224">
        <v>98.0</v>
      </c>
      <c r="AJ5" s="195">
        <f t="shared" si="17"/>
        <v>203</v>
      </c>
      <c r="AK5" s="222">
        <v>3.0</v>
      </c>
      <c r="AL5" s="223">
        <v>86.0</v>
      </c>
      <c r="AM5" s="224">
        <v>83.0</v>
      </c>
      <c r="AN5" s="195">
        <f t="shared" si="18"/>
        <v>169</v>
      </c>
      <c r="AO5" s="200">
        <f t="shared" ref="AO5:AP5" si="51">SUM(AD5,AH5,AL5)</f>
        <v>301</v>
      </c>
      <c r="AP5" s="201">
        <f t="shared" si="51"/>
        <v>267</v>
      </c>
      <c r="AQ5" s="195">
        <f t="shared" si="20"/>
        <v>568</v>
      </c>
      <c r="AR5" s="222">
        <v>3.0</v>
      </c>
      <c r="AS5" s="223">
        <v>78.0</v>
      </c>
      <c r="AT5" s="224">
        <v>75.0</v>
      </c>
      <c r="AU5" s="195">
        <f t="shared" si="21"/>
        <v>153</v>
      </c>
      <c r="AV5" s="222">
        <v>3.0</v>
      </c>
      <c r="AW5" s="223">
        <v>80.0</v>
      </c>
      <c r="AX5" s="224">
        <v>86.0</v>
      </c>
      <c r="AY5" s="195">
        <f t="shared" si="22"/>
        <v>166</v>
      </c>
      <c r="AZ5" s="202">
        <f t="shared" si="23"/>
        <v>158</v>
      </c>
      <c r="BA5" s="203">
        <f t="shared" si="24"/>
        <v>161</v>
      </c>
      <c r="BB5" s="195">
        <f t="shared" si="25"/>
        <v>319</v>
      </c>
      <c r="BC5" s="222">
        <v>2.0</v>
      </c>
      <c r="BD5" s="224">
        <v>89.0</v>
      </c>
      <c r="BE5" s="222">
        <v>1.0</v>
      </c>
      <c r="BF5" s="224">
        <v>40.0</v>
      </c>
      <c r="BG5" s="222">
        <v>1.0</v>
      </c>
      <c r="BH5" s="224">
        <v>41.0</v>
      </c>
      <c r="BI5" s="204">
        <f t="shared" si="26"/>
        <v>170</v>
      </c>
      <c r="BJ5" s="223">
        <v>89.0</v>
      </c>
      <c r="BK5" s="224">
        <v>81.0</v>
      </c>
      <c r="BL5" s="204">
        <f t="shared" si="27"/>
        <v>170</v>
      </c>
      <c r="BM5" s="222">
        <v>2.0</v>
      </c>
      <c r="BN5" s="224">
        <v>83.0</v>
      </c>
      <c r="BO5" s="222">
        <v>1.0</v>
      </c>
      <c r="BP5" s="224">
        <v>42.0</v>
      </c>
      <c r="BQ5" s="222">
        <v>1.0</v>
      </c>
      <c r="BR5" s="224">
        <v>37.0</v>
      </c>
      <c r="BS5" s="204">
        <f t="shared" si="28"/>
        <v>162</v>
      </c>
      <c r="BT5" s="223">
        <v>86.0</v>
      </c>
      <c r="BU5" s="224">
        <v>76.0</v>
      </c>
      <c r="BV5" s="204">
        <f t="shared" si="29"/>
        <v>162</v>
      </c>
      <c r="BW5" s="200">
        <f t="shared" ref="BW5:BX5" si="52">SUM(BJ5,BT5)</f>
        <v>175</v>
      </c>
      <c r="BX5" s="201">
        <f t="shared" si="52"/>
        <v>157</v>
      </c>
      <c r="BY5" s="195">
        <f t="shared" si="31"/>
        <v>332</v>
      </c>
      <c r="BZ5" s="227">
        <v>414.0</v>
      </c>
      <c r="CA5" s="224">
        <v>379.0</v>
      </c>
      <c r="CB5" s="227">
        <v>204.0</v>
      </c>
      <c r="CC5" s="224">
        <v>202.0</v>
      </c>
      <c r="CD5" s="227">
        <v>98.0</v>
      </c>
      <c r="CE5" s="224">
        <v>92.0</v>
      </c>
      <c r="CF5" s="227">
        <v>6.0</v>
      </c>
      <c r="CG5" s="224">
        <v>5.0</v>
      </c>
      <c r="CH5" s="227">
        <v>296.0</v>
      </c>
      <c r="CI5" s="224">
        <v>306.0</v>
      </c>
      <c r="CJ5" s="227">
        <v>24.0</v>
      </c>
      <c r="CK5" s="224">
        <v>29.0</v>
      </c>
      <c r="CL5" s="227">
        <v>43.0</v>
      </c>
      <c r="CM5" s="224">
        <v>46.0</v>
      </c>
      <c r="CN5" s="207">
        <f t="shared" ref="CN5:CO5" si="53">SUM(BZ5,CB5,CD5,CF5,CH5,CJ5,CL5)</f>
        <v>1085</v>
      </c>
      <c r="CO5" s="207">
        <f t="shared" si="53"/>
        <v>1059</v>
      </c>
      <c r="CP5" s="206">
        <f t="shared" si="33"/>
        <v>2144</v>
      </c>
      <c r="CQ5" s="207">
        <f t="shared" ref="CQ5:CR5" si="54">SUM(Z5,AO5,AZ5,BW5)</f>
        <v>1085</v>
      </c>
      <c r="CR5" s="207">
        <f t="shared" si="54"/>
        <v>1059</v>
      </c>
      <c r="CS5" s="185">
        <f t="shared" si="35"/>
        <v>2144</v>
      </c>
      <c r="CT5" s="228">
        <v>786.0</v>
      </c>
      <c r="CU5" s="229">
        <v>754.0</v>
      </c>
      <c r="CV5" s="210">
        <f t="shared" si="36"/>
        <v>1540</v>
      </c>
      <c r="CW5" s="228">
        <v>28.0</v>
      </c>
      <c r="CX5" s="229">
        <v>35.0</v>
      </c>
      <c r="CY5" s="210">
        <f t="shared" si="37"/>
        <v>63</v>
      </c>
      <c r="CZ5" s="228">
        <v>73.0</v>
      </c>
      <c r="DA5" s="229">
        <v>81.0</v>
      </c>
      <c r="DB5" s="210">
        <f t="shared" si="38"/>
        <v>154</v>
      </c>
      <c r="DC5" s="228">
        <v>3.0</v>
      </c>
      <c r="DD5" s="229">
        <v>15.0</v>
      </c>
      <c r="DE5" s="210">
        <f t="shared" si="39"/>
        <v>18</v>
      </c>
      <c r="DF5" s="228">
        <v>195.0</v>
      </c>
      <c r="DG5" s="229">
        <v>174.0</v>
      </c>
      <c r="DH5" s="210">
        <f t="shared" si="40"/>
        <v>369</v>
      </c>
      <c r="DI5" s="228">
        <v>0.0</v>
      </c>
      <c r="DJ5" s="229">
        <v>0.0</v>
      </c>
      <c r="DK5" s="214">
        <f t="shared" si="41"/>
        <v>0</v>
      </c>
      <c r="DL5" s="215">
        <f t="shared" ref="DL5:DM5" si="55">SUM(CT5+CW5+CZ5+DC5+DF5+DI5)</f>
        <v>1085</v>
      </c>
      <c r="DM5" s="216">
        <f t="shared" si="55"/>
        <v>1059</v>
      </c>
      <c r="DN5" s="217">
        <f t="shared" si="43"/>
        <v>2144</v>
      </c>
      <c r="DO5" s="218">
        <f t="shared" ref="DO5:DP5" si="56">SUM(CQ5-DL5)</f>
        <v>0</v>
      </c>
      <c r="DP5" s="218">
        <f t="shared" si="56"/>
        <v>0</v>
      </c>
      <c r="DQ5" s="215">
        <f t="shared" si="45"/>
        <v>2144</v>
      </c>
      <c r="DR5" s="219">
        <f t="shared" si="46"/>
        <v>2144</v>
      </c>
      <c r="DS5" s="220">
        <f t="shared" si="47"/>
        <v>0</v>
      </c>
      <c r="DT5" s="220">
        <f t="shared" si="48"/>
        <v>0</v>
      </c>
      <c r="DU5" s="217">
        <f t="shared" ref="DU5:DV5" si="57">SUM(CN5-CQ5)</f>
        <v>0</v>
      </c>
      <c r="DV5" s="217">
        <f t="shared" si="57"/>
        <v>0</v>
      </c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</row>
    <row r="6" ht="19.5" customHeight="1">
      <c r="A6" s="186">
        <v>4.0</v>
      </c>
      <c r="B6" s="230" t="s">
        <v>61</v>
      </c>
      <c r="C6" s="189">
        <v>1552.0</v>
      </c>
      <c r="D6" s="190" t="s">
        <v>57</v>
      </c>
      <c r="E6" s="191" t="s">
        <v>58</v>
      </c>
      <c r="F6" s="231">
        <v>1.0</v>
      </c>
      <c r="G6" s="232">
        <v>24.0</v>
      </c>
      <c r="H6" s="233">
        <v>17.0</v>
      </c>
      <c r="I6" s="195">
        <f t="shared" si="9"/>
        <v>41</v>
      </c>
      <c r="J6" s="234">
        <v>1.0</v>
      </c>
      <c r="K6" s="235">
        <v>19.0</v>
      </c>
      <c r="L6" s="233">
        <v>23.0</v>
      </c>
      <c r="M6" s="195">
        <f t="shared" si="10"/>
        <v>42</v>
      </c>
      <c r="N6" s="236">
        <v>1.0</v>
      </c>
      <c r="O6" s="235">
        <v>16.0</v>
      </c>
      <c r="P6" s="233">
        <v>22.0</v>
      </c>
      <c r="Q6" s="195">
        <f t="shared" si="11"/>
        <v>38</v>
      </c>
      <c r="R6" s="236">
        <v>1.0</v>
      </c>
      <c r="S6" s="235">
        <v>22.0</v>
      </c>
      <c r="T6" s="233">
        <v>22.0</v>
      </c>
      <c r="U6" s="195">
        <f t="shared" si="12"/>
        <v>44</v>
      </c>
      <c r="V6" s="236">
        <v>1.0</v>
      </c>
      <c r="W6" s="235">
        <v>17.0</v>
      </c>
      <c r="X6" s="233">
        <v>23.0</v>
      </c>
      <c r="Y6" s="195">
        <f t="shared" si="13"/>
        <v>40</v>
      </c>
      <c r="Z6" s="200">
        <f t="shared" ref="Z6:AA6" si="58">SUM(G6,K6,O6,S6,W6)</f>
        <v>98</v>
      </c>
      <c r="AA6" s="200">
        <f t="shared" si="58"/>
        <v>107</v>
      </c>
      <c r="AB6" s="195">
        <f t="shared" si="15"/>
        <v>205</v>
      </c>
      <c r="AC6" s="236">
        <v>1.0</v>
      </c>
      <c r="AD6" s="235">
        <v>21.0</v>
      </c>
      <c r="AE6" s="233">
        <v>17.0</v>
      </c>
      <c r="AF6" s="195">
        <f t="shared" si="16"/>
        <v>38</v>
      </c>
      <c r="AG6" s="236">
        <v>1.0</v>
      </c>
      <c r="AH6" s="235">
        <v>27.0</v>
      </c>
      <c r="AI6" s="233">
        <v>14.0</v>
      </c>
      <c r="AJ6" s="195">
        <f t="shared" si="17"/>
        <v>41</v>
      </c>
      <c r="AK6" s="236">
        <v>1.0</v>
      </c>
      <c r="AL6" s="235">
        <v>20.0</v>
      </c>
      <c r="AM6" s="233">
        <v>21.0</v>
      </c>
      <c r="AN6" s="195">
        <f t="shared" si="18"/>
        <v>41</v>
      </c>
      <c r="AO6" s="200">
        <f t="shared" ref="AO6:AP6" si="59">SUM(AD6,AH6,AL6)</f>
        <v>68</v>
      </c>
      <c r="AP6" s="201">
        <f t="shared" si="59"/>
        <v>52</v>
      </c>
      <c r="AQ6" s="195">
        <f t="shared" si="20"/>
        <v>120</v>
      </c>
      <c r="AR6" s="236">
        <v>1.0</v>
      </c>
      <c r="AS6" s="235">
        <v>22.0</v>
      </c>
      <c r="AT6" s="233">
        <v>23.0</v>
      </c>
      <c r="AU6" s="195">
        <f t="shared" si="21"/>
        <v>45</v>
      </c>
      <c r="AV6" s="236">
        <v>1.0</v>
      </c>
      <c r="AW6" s="235">
        <v>23.0</v>
      </c>
      <c r="AX6" s="233">
        <v>16.0</v>
      </c>
      <c r="AY6" s="195">
        <f t="shared" si="22"/>
        <v>39</v>
      </c>
      <c r="AZ6" s="202">
        <f t="shared" si="23"/>
        <v>45</v>
      </c>
      <c r="BA6" s="203">
        <f t="shared" si="24"/>
        <v>39</v>
      </c>
      <c r="BB6" s="195">
        <f t="shared" si="25"/>
        <v>84</v>
      </c>
      <c r="BC6" s="236">
        <v>1.0</v>
      </c>
      <c r="BD6" s="233">
        <v>41.0</v>
      </c>
      <c r="BE6" s="236">
        <v>1.0</v>
      </c>
      <c r="BF6" s="233">
        <v>38.0</v>
      </c>
      <c r="BG6" s="236">
        <v>0.0</v>
      </c>
      <c r="BH6" s="233">
        <v>0.0</v>
      </c>
      <c r="BI6" s="204">
        <f t="shared" si="26"/>
        <v>79</v>
      </c>
      <c r="BJ6" s="235">
        <v>34.0</v>
      </c>
      <c r="BK6" s="233">
        <v>45.0</v>
      </c>
      <c r="BL6" s="204">
        <f t="shared" si="27"/>
        <v>79</v>
      </c>
      <c r="BM6" s="236">
        <v>1.0</v>
      </c>
      <c r="BN6" s="233">
        <v>38.0</v>
      </c>
      <c r="BO6" s="236">
        <v>1.0</v>
      </c>
      <c r="BP6" s="233">
        <v>26.0</v>
      </c>
      <c r="BQ6" s="236">
        <v>0.0</v>
      </c>
      <c r="BR6" s="233">
        <v>0.0</v>
      </c>
      <c r="BS6" s="204">
        <f t="shared" si="28"/>
        <v>64</v>
      </c>
      <c r="BT6" s="235">
        <v>27.0</v>
      </c>
      <c r="BU6" s="233">
        <v>37.0</v>
      </c>
      <c r="BV6" s="204">
        <f t="shared" si="29"/>
        <v>64</v>
      </c>
      <c r="BW6" s="200">
        <f t="shared" ref="BW6:BX6" si="60">SUM(BJ6,BT6)</f>
        <v>61</v>
      </c>
      <c r="BX6" s="201">
        <f t="shared" si="60"/>
        <v>82</v>
      </c>
      <c r="BY6" s="195">
        <f t="shared" si="31"/>
        <v>143</v>
      </c>
      <c r="BZ6" s="237">
        <v>96.0</v>
      </c>
      <c r="CA6" s="233">
        <v>102.0</v>
      </c>
      <c r="CB6" s="237">
        <v>19.0</v>
      </c>
      <c r="CC6" s="233">
        <v>17.0</v>
      </c>
      <c r="CD6" s="237">
        <v>84.0</v>
      </c>
      <c r="CE6" s="233">
        <v>77.0</v>
      </c>
      <c r="CF6" s="237">
        <v>0.0</v>
      </c>
      <c r="CG6" s="233">
        <v>0.0</v>
      </c>
      <c r="CH6" s="237">
        <v>69.0</v>
      </c>
      <c r="CI6" s="233">
        <v>83.0</v>
      </c>
      <c r="CJ6" s="237">
        <v>4.0</v>
      </c>
      <c r="CK6" s="233">
        <v>1.0</v>
      </c>
      <c r="CL6" s="237">
        <v>0.0</v>
      </c>
      <c r="CM6" s="233">
        <v>0.0</v>
      </c>
      <c r="CN6" s="207">
        <f t="shared" ref="CN6:CO6" si="61">SUM(BZ6,CB6,CD6,CF6,CH6,CJ6,CL6)</f>
        <v>272</v>
      </c>
      <c r="CO6" s="207">
        <f t="shared" si="61"/>
        <v>280</v>
      </c>
      <c r="CP6" s="206">
        <f t="shared" si="33"/>
        <v>552</v>
      </c>
      <c r="CQ6" s="207">
        <f t="shared" ref="CQ6:CR6" si="62">SUM(Z6,AO6,AZ6,BW6)</f>
        <v>272</v>
      </c>
      <c r="CR6" s="207">
        <f t="shared" si="62"/>
        <v>280</v>
      </c>
      <c r="CS6" s="185">
        <f t="shared" si="35"/>
        <v>552</v>
      </c>
      <c r="CT6" s="238">
        <v>12.0</v>
      </c>
      <c r="CU6" s="239">
        <v>24.0</v>
      </c>
      <c r="CV6" s="210">
        <f t="shared" si="36"/>
        <v>36</v>
      </c>
      <c r="CW6" s="238">
        <v>6.0</v>
      </c>
      <c r="CX6" s="239">
        <v>7.0</v>
      </c>
      <c r="CY6" s="210">
        <f t="shared" si="37"/>
        <v>13</v>
      </c>
      <c r="CZ6" s="238">
        <v>153.0</v>
      </c>
      <c r="DA6" s="239">
        <v>141.0</v>
      </c>
      <c r="DB6" s="210">
        <f t="shared" si="38"/>
        <v>294</v>
      </c>
      <c r="DC6" s="238">
        <v>5.0</v>
      </c>
      <c r="DD6" s="239">
        <v>8.0</v>
      </c>
      <c r="DE6" s="210">
        <f t="shared" si="39"/>
        <v>13</v>
      </c>
      <c r="DF6" s="238">
        <v>96.0</v>
      </c>
      <c r="DG6" s="239">
        <v>100.0</v>
      </c>
      <c r="DH6" s="210">
        <f t="shared" si="40"/>
        <v>196</v>
      </c>
      <c r="DI6" s="212">
        <v>0.0</v>
      </c>
      <c r="DJ6" s="213">
        <v>0.0</v>
      </c>
      <c r="DK6" s="214">
        <f t="shared" si="41"/>
        <v>0</v>
      </c>
      <c r="DL6" s="215">
        <f t="shared" ref="DL6:DM6" si="63">SUM(CT6+CW6+CZ6+DC6+DF6+DI6)</f>
        <v>272</v>
      </c>
      <c r="DM6" s="216">
        <f t="shared" si="63"/>
        <v>280</v>
      </c>
      <c r="DN6" s="217">
        <f t="shared" si="43"/>
        <v>552</v>
      </c>
      <c r="DO6" s="218">
        <f t="shared" ref="DO6:DP6" si="64">SUM(CQ6-DL6)</f>
        <v>0</v>
      </c>
      <c r="DP6" s="218">
        <f t="shared" si="64"/>
        <v>0</v>
      </c>
      <c r="DQ6" s="215">
        <f t="shared" si="45"/>
        <v>552</v>
      </c>
      <c r="DR6" s="219">
        <f t="shared" si="46"/>
        <v>552</v>
      </c>
      <c r="DS6" s="220">
        <f t="shared" si="47"/>
        <v>0</v>
      </c>
      <c r="DT6" s="220">
        <f t="shared" si="48"/>
        <v>0</v>
      </c>
      <c r="DU6" s="217">
        <f t="shared" ref="DU6:DV6" si="65">SUM(CN6-CQ6)</f>
        <v>0</v>
      </c>
      <c r="DV6" s="217">
        <f t="shared" si="65"/>
        <v>0</v>
      </c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</row>
    <row r="7" ht="19.5" customHeight="1">
      <c r="A7" s="186">
        <v>5.0</v>
      </c>
      <c r="B7" s="230" t="s">
        <v>62</v>
      </c>
      <c r="C7" s="189">
        <v>1555.0</v>
      </c>
      <c r="D7" s="190" t="s">
        <v>57</v>
      </c>
      <c r="E7" s="191" t="s">
        <v>58</v>
      </c>
      <c r="F7" s="222">
        <v>2.0</v>
      </c>
      <c r="G7" s="223">
        <v>41.0</v>
      </c>
      <c r="H7" s="224">
        <v>46.0</v>
      </c>
      <c r="I7" s="195">
        <f t="shared" si="9"/>
        <v>87</v>
      </c>
      <c r="J7" s="222">
        <v>2.0</v>
      </c>
      <c r="K7" s="223">
        <v>37.0</v>
      </c>
      <c r="L7" s="224">
        <v>51.0</v>
      </c>
      <c r="M7" s="195">
        <f t="shared" si="10"/>
        <v>88</v>
      </c>
      <c r="N7" s="222">
        <v>2.0</v>
      </c>
      <c r="O7" s="223">
        <v>46.0</v>
      </c>
      <c r="P7" s="224">
        <v>37.0</v>
      </c>
      <c r="Q7" s="195">
        <f t="shared" si="11"/>
        <v>83</v>
      </c>
      <c r="R7" s="222">
        <v>2.0</v>
      </c>
      <c r="S7" s="223">
        <v>40.0</v>
      </c>
      <c r="T7" s="224">
        <v>41.0</v>
      </c>
      <c r="U7" s="195">
        <f t="shared" si="12"/>
        <v>81</v>
      </c>
      <c r="V7" s="222">
        <v>2.0</v>
      </c>
      <c r="W7" s="223">
        <v>44.0</v>
      </c>
      <c r="X7" s="224">
        <v>40.0</v>
      </c>
      <c r="Y7" s="195">
        <f t="shared" si="13"/>
        <v>84</v>
      </c>
      <c r="Z7" s="200">
        <f t="shared" ref="Z7:AA7" si="66">SUM(G7,K7,O7,S7,W7)</f>
        <v>208</v>
      </c>
      <c r="AA7" s="200">
        <f t="shared" si="66"/>
        <v>215</v>
      </c>
      <c r="AB7" s="195">
        <f t="shared" si="15"/>
        <v>423</v>
      </c>
      <c r="AC7" s="222">
        <v>2.0</v>
      </c>
      <c r="AD7" s="223">
        <v>44.0</v>
      </c>
      <c r="AE7" s="224">
        <v>37.0</v>
      </c>
      <c r="AF7" s="195">
        <f t="shared" si="16"/>
        <v>81</v>
      </c>
      <c r="AG7" s="222">
        <v>2.0</v>
      </c>
      <c r="AH7" s="223">
        <v>49.0</v>
      </c>
      <c r="AI7" s="224">
        <v>38.0</v>
      </c>
      <c r="AJ7" s="195">
        <f t="shared" si="17"/>
        <v>87</v>
      </c>
      <c r="AK7" s="222">
        <v>2.0</v>
      </c>
      <c r="AL7" s="223">
        <v>38.0</v>
      </c>
      <c r="AM7" s="224">
        <v>42.0</v>
      </c>
      <c r="AN7" s="195">
        <f t="shared" si="18"/>
        <v>80</v>
      </c>
      <c r="AO7" s="200">
        <f t="shared" ref="AO7:AP7" si="67">SUM(AD7,AH7,AL7)</f>
        <v>131</v>
      </c>
      <c r="AP7" s="201">
        <f t="shared" si="67"/>
        <v>117</v>
      </c>
      <c r="AQ7" s="195">
        <f t="shared" si="20"/>
        <v>248</v>
      </c>
      <c r="AR7" s="222">
        <v>2.0</v>
      </c>
      <c r="AS7" s="223">
        <v>42.0</v>
      </c>
      <c r="AT7" s="224">
        <v>38.0</v>
      </c>
      <c r="AU7" s="195">
        <f t="shared" si="21"/>
        <v>80</v>
      </c>
      <c r="AV7" s="222">
        <v>2.0</v>
      </c>
      <c r="AW7" s="223">
        <v>46.0</v>
      </c>
      <c r="AX7" s="224">
        <v>35.0</v>
      </c>
      <c r="AY7" s="195">
        <f t="shared" si="22"/>
        <v>81</v>
      </c>
      <c r="AZ7" s="202">
        <f t="shared" si="23"/>
        <v>88</v>
      </c>
      <c r="BA7" s="203">
        <f t="shared" si="24"/>
        <v>73</v>
      </c>
      <c r="BB7" s="195">
        <f t="shared" si="25"/>
        <v>161</v>
      </c>
      <c r="BC7" s="222">
        <v>1.0</v>
      </c>
      <c r="BD7" s="224">
        <v>41.0</v>
      </c>
      <c r="BE7" s="222">
        <v>1.0</v>
      </c>
      <c r="BF7" s="224">
        <v>31.0</v>
      </c>
      <c r="BG7" s="222">
        <v>0.0</v>
      </c>
      <c r="BH7" s="224">
        <v>0.0</v>
      </c>
      <c r="BI7" s="204">
        <f t="shared" si="26"/>
        <v>72</v>
      </c>
      <c r="BJ7" s="223">
        <v>38.0</v>
      </c>
      <c r="BK7" s="224">
        <v>34.0</v>
      </c>
      <c r="BL7" s="204">
        <f t="shared" si="27"/>
        <v>72</v>
      </c>
      <c r="BM7" s="222">
        <v>1.0</v>
      </c>
      <c r="BN7" s="224">
        <v>42.0</v>
      </c>
      <c r="BO7" s="222">
        <v>1.0</v>
      </c>
      <c r="BP7" s="224">
        <v>26.0</v>
      </c>
      <c r="BQ7" s="222">
        <v>0.0</v>
      </c>
      <c r="BR7" s="224">
        <v>0.0</v>
      </c>
      <c r="BS7" s="204">
        <f t="shared" si="28"/>
        <v>68</v>
      </c>
      <c r="BT7" s="223">
        <v>39.0</v>
      </c>
      <c r="BU7" s="224">
        <v>29.0</v>
      </c>
      <c r="BV7" s="204">
        <f t="shared" si="29"/>
        <v>68</v>
      </c>
      <c r="BW7" s="200">
        <f t="shared" ref="BW7:BX7" si="68">SUM(BJ7,BT7)</f>
        <v>77</v>
      </c>
      <c r="BX7" s="201">
        <f t="shared" si="68"/>
        <v>63</v>
      </c>
      <c r="BY7" s="195">
        <f t="shared" si="31"/>
        <v>140</v>
      </c>
      <c r="BZ7" s="227">
        <v>158.0</v>
      </c>
      <c r="CA7" s="224">
        <v>150.0</v>
      </c>
      <c r="CB7" s="227">
        <v>82.0</v>
      </c>
      <c r="CC7" s="224">
        <v>86.0</v>
      </c>
      <c r="CD7" s="227">
        <v>55.0</v>
      </c>
      <c r="CE7" s="224">
        <v>46.0</v>
      </c>
      <c r="CF7" s="227">
        <v>1.0</v>
      </c>
      <c r="CG7" s="224">
        <v>1.0</v>
      </c>
      <c r="CH7" s="227">
        <v>196.0</v>
      </c>
      <c r="CI7" s="224">
        <v>174.0</v>
      </c>
      <c r="CJ7" s="227">
        <v>10.0</v>
      </c>
      <c r="CK7" s="224">
        <v>6.0</v>
      </c>
      <c r="CL7" s="227">
        <v>2.0</v>
      </c>
      <c r="CM7" s="224">
        <v>5.0</v>
      </c>
      <c r="CN7" s="207">
        <f t="shared" ref="CN7:CO7" si="69">SUM(BZ7,CB7,CD7,CF7,CH7,CJ7,CL7)</f>
        <v>504</v>
      </c>
      <c r="CO7" s="207">
        <f t="shared" si="69"/>
        <v>468</v>
      </c>
      <c r="CP7" s="206">
        <f t="shared" si="33"/>
        <v>972</v>
      </c>
      <c r="CQ7" s="207">
        <f t="shared" ref="CQ7:CR7" si="70">SUM(Z7,AO7,AZ7,BW7)</f>
        <v>504</v>
      </c>
      <c r="CR7" s="207">
        <f t="shared" si="70"/>
        <v>468</v>
      </c>
      <c r="CS7" s="185">
        <f t="shared" si="35"/>
        <v>972</v>
      </c>
      <c r="CT7" s="228">
        <v>99.0</v>
      </c>
      <c r="CU7" s="229">
        <v>102.0</v>
      </c>
      <c r="CV7" s="210">
        <f t="shared" si="36"/>
        <v>201</v>
      </c>
      <c r="CW7" s="228">
        <v>11.0</v>
      </c>
      <c r="CX7" s="229">
        <v>11.0</v>
      </c>
      <c r="CY7" s="210">
        <f t="shared" si="37"/>
        <v>22</v>
      </c>
      <c r="CZ7" s="228">
        <v>158.0</v>
      </c>
      <c r="DA7" s="229">
        <v>145.0</v>
      </c>
      <c r="DB7" s="210">
        <f t="shared" si="38"/>
        <v>303</v>
      </c>
      <c r="DC7" s="228">
        <v>30.0</v>
      </c>
      <c r="DD7" s="229">
        <v>32.0</v>
      </c>
      <c r="DE7" s="210">
        <f t="shared" si="39"/>
        <v>62</v>
      </c>
      <c r="DF7" s="228">
        <v>206.0</v>
      </c>
      <c r="DG7" s="229">
        <v>178.0</v>
      </c>
      <c r="DH7" s="210">
        <f t="shared" si="40"/>
        <v>384</v>
      </c>
      <c r="DI7" s="228">
        <v>0.0</v>
      </c>
      <c r="DJ7" s="229">
        <v>0.0</v>
      </c>
      <c r="DK7" s="214">
        <f t="shared" si="41"/>
        <v>0</v>
      </c>
      <c r="DL7" s="215">
        <f t="shared" ref="DL7:DM7" si="71">SUM(CT7+CW7+CZ7+DC7+DF7+DI7)</f>
        <v>504</v>
      </c>
      <c r="DM7" s="216">
        <f t="shared" si="71"/>
        <v>468</v>
      </c>
      <c r="DN7" s="217">
        <f t="shared" si="43"/>
        <v>972</v>
      </c>
      <c r="DO7" s="218">
        <f t="shared" ref="DO7:DP7" si="72">SUM(CQ7-DL7)</f>
        <v>0</v>
      </c>
      <c r="DP7" s="218">
        <f t="shared" si="72"/>
        <v>0</v>
      </c>
      <c r="DQ7" s="215">
        <f t="shared" si="45"/>
        <v>972</v>
      </c>
      <c r="DR7" s="219">
        <f t="shared" si="46"/>
        <v>972</v>
      </c>
      <c r="DS7" s="220">
        <f t="shared" si="47"/>
        <v>0</v>
      </c>
      <c r="DT7" s="220">
        <f t="shared" si="48"/>
        <v>0</v>
      </c>
      <c r="DU7" s="217">
        <f t="shared" ref="DU7:DV7" si="73">SUM(CN7-CQ7)</f>
        <v>0</v>
      </c>
      <c r="DV7" s="217">
        <f t="shared" si="73"/>
        <v>0</v>
      </c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</row>
    <row r="8" ht="19.5" customHeight="1">
      <c r="A8" s="186">
        <v>6.0</v>
      </c>
      <c r="B8" s="188" t="s">
        <v>63</v>
      </c>
      <c r="C8" s="189">
        <v>1547.0</v>
      </c>
      <c r="D8" s="190" t="s">
        <v>57</v>
      </c>
      <c r="E8" s="191" t="s">
        <v>58</v>
      </c>
      <c r="F8" s="222">
        <v>4.0</v>
      </c>
      <c r="G8" s="322">
        <v>94.0</v>
      </c>
      <c r="H8" s="323">
        <v>88.0</v>
      </c>
      <c r="I8" s="195">
        <f t="shared" si="9"/>
        <v>182</v>
      </c>
      <c r="J8" s="222">
        <v>4.0</v>
      </c>
      <c r="K8" s="322">
        <v>101.0</v>
      </c>
      <c r="L8" s="323">
        <v>91.0</v>
      </c>
      <c r="M8" s="195">
        <f t="shared" si="10"/>
        <v>192</v>
      </c>
      <c r="N8" s="222">
        <v>4.0</v>
      </c>
      <c r="O8" s="322">
        <v>97.0</v>
      </c>
      <c r="P8" s="323">
        <v>99.0</v>
      </c>
      <c r="Q8" s="195">
        <f t="shared" si="11"/>
        <v>196</v>
      </c>
      <c r="R8" s="222">
        <v>4.0</v>
      </c>
      <c r="S8" s="322">
        <v>104.0</v>
      </c>
      <c r="T8" s="323">
        <v>89.0</v>
      </c>
      <c r="U8" s="195">
        <f t="shared" si="12"/>
        <v>193</v>
      </c>
      <c r="V8" s="222">
        <v>4.0</v>
      </c>
      <c r="W8" s="322">
        <v>110.0</v>
      </c>
      <c r="X8" s="323">
        <v>95.0</v>
      </c>
      <c r="Y8" s="195">
        <f t="shared" si="13"/>
        <v>205</v>
      </c>
      <c r="Z8" s="200">
        <f t="shared" ref="Z8:AA8" si="74">SUM(G8,K8,O8,S8,W8)</f>
        <v>506</v>
      </c>
      <c r="AA8" s="200">
        <f t="shared" si="74"/>
        <v>462</v>
      </c>
      <c r="AB8" s="195">
        <f t="shared" si="15"/>
        <v>968</v>
      </c>
      <c r="AC8" s="222">
        <v>4.0</v>
      </c>
      <c r="AD8" s="322">
        <v>106.0</v>
      </c>
      <c r="AE8" s="323">
        <v>99.0</v>
      </c>
      <c r="AF8" s="195">
        <f t="shared" si="16"/>
        <v>205</v>
      </c>
      <c r="AG8" s="222">
        <v>4.0</v>
      </c>
      <c r="AH8" s="322">
        <v>101.0</v>
      </c>
      <c r="AI8" s="323">
        <v>98.0</v>
      </c>
      <c r="AJ8" s="195">
        <f t="shared" si="17"/>
        <v>199</v>
      </c>
      <c r="AK8" s="222">
        <v>4.0</v>
      </c>
      <c r="AL8" s="322">
        <v>110.0</v>
      </c>
      <c r="AM8" s="323">
        <v>101.0</v>
      </c>
      <c r="AN8" s="195">
        <f t="shared" si="18"/>
        <v>211</v>
      </c>
      <c r="AO8" s="200">
        <f t="shared" ref="AO8:AP8" si="75">SUM(AD8,AH8,AL8)</f>
        <v>317</v>
      </c>
      <c r="AP8" s="201">
        <f t="shared" si="75"/>
        <v>298</v>
      </c>
      <c r="AQ8" s="195">
        <f t="shared" si="20"/>
        <v>615</v>
      </c>
      <c r="AR8" s="222">
        <v>4.0</v>
      </c>
      <c r="AS8" s="322">
        <v>93.0</v>
      </c>
      <c r="AT8" s="323">
        <v>87.0</v>
      </c>
      <c r="AU8" s="195">
        <f t="shared" si="21"/>
        <v>180</v>
      </c>
      <c r="AV8" s="222">
        <v>4.0</v>
      </c>
      <c r="AW8" s="322">
        <v>123.0</v>
      </c>
      <c r="AX8" s="323">
        <v>95.0</v>
      </c>
      <c r="AY8" s="195">
        <f t="shared" si="22"/>
        <v>218</v>
      </c>
      <c r="AZ8" s="202">
        <f t="shared" si="23"/>
        <v>216</v>
      </c>
      <c r="BA8" s="203">
        <f t="shared" si="24"/>
        <v>182</v>
      </c>
      <c r="BB8" s="195">
        <f t="shared" si="25"/>
        <v>398</v>
      </c>
      <c r="BC8" s="240">
        <v>2.0</v>
      </c>
      <c r="BD8" s="323">
        <v>112.0</v>
      </c>
      <c r="BE8" s="240">
        <v>2.0</v>
      </c>
      <c r="BF8" s="323">
        <v>85.0</v>
      </c>
      <c r="BG8" s="240">
        <v>1.0</v>
      </c>
      <c r="BH8" s="323">
        <v>40.0</v>
      </c>
      <c r="BI8" s="204">
        <f t="shared" si="26"/>
        <v>237</v>
      </c>
      <c r="BJ8" s="223">
        <v>116.0</v>
      </c>
      <c r="BK8" s="224">
        <v>121.0</v>
      </c>
      <c r="BL8" s="204">
        <f t="shared" si="27"/>
        <v>237</v>
      </c>
      <c r="BM8" s="240">
        <v>2.0</v>
      </c>
      <c r="BN8" s="323">
        <v>99.0</v>
      </c>
      <c r="BO8" s="240">
        <v>2.0</v>
      </c>
      <c r="BP8" s="323">
        <v>59.0</v>
      </c>
      <c r="BQ8" s="240">
        <v>1.0</v>
      </c>
      <c r="BR8" s="323">
        <v>34.0</v>
      </c>
      <c r="BS8" s="204">
        <f t="shared" si="28"/>
        <v>192</v>
      </c>
      <c r="BT8" s="322">
        <v>95.0</v>
      </c>
      <c r="BU8" s="323">
        <v>97.0</v>
      </c>
      <c r="BV8" s="204">
        <f t="shared" si="29"/>
        <v>192</v>
      </c>
      <c r="BW8" s="200">
        <f t="shared" ref="BW8:BX8" si="76">SUM(BJ8,BT8)</f>
        <v>211</v>
      </c>
      <c r="BX8" s="201">
        <f t="shared" si="76"/>
        <v>218</v>
      </c>
      <c r="BY8" s="195">
        <f t="shared" si="31"/>
        <v>429</v>
      </c>
      <c r="BZ8" s="324">
        <v>487.0</v>
      </c>
      <c r="CA8" s="323">
        <v>505.0</v>
      </c>
      <c r="CB8" s="324">
        <v>174.0</v>
      </c>
      <c r="CC8" s="323">
        <v>160.0</v>
      </c>
      <c r="CD8" s="324">
        <v>117.0</v>
      </c>
      <c r="CE8" s="323">
        <v>118.0</v>
      </c>
      <c r="CF8" s="324">
        <v>5.0</v>
      </c>
      <c r="CG8" s="323">
        <v>2.0</v>
      </c>
      <c r="CH8" s="324">
        <v>405.0</v>
      </c>
      <c r="CI8" s="323">
        <v>321.0</v>
      </c>
      <c r="CJ8" s="324">
        <v>46.0</v>
      </c>
      <c r="CK8" s="323">
        <v>35.0</v>
      </c>
      <c r="CL8" s="324">
        <v>16.0</v>
      </c>
      <c r="CM8" s="323">
        <v>19.0</v>
      </c>
      <c r="CN8" s="207">
        <f t="shared" ref="CN8:CO8" si="77">SUM(BZ8,CB8,CD8,CF8,CH8,CJ8,CL8)</f>
        <v>1250</v>
      </c>
      <c r="CO8" s="207">
        <f t="shared" si="77"/>
        <v>1160</v>
      </c>
      <c r="CP8" s="206">
        <f t="shared" si="33"/>
        <v>2410</v>
      </c>
      <c r="CQ8" s="207">
        <f t="shared" ref="CQ8:CR8" si="78">SUM(Z8,AO8,AZ8,BW8)</f>
        <v>1250</v>
      </c>
      <c r="CR8" s="207">
        <f t="shared" si="78"/>
        <v>1160</v>
      </c>
      <c r="CS8" s="185">
        <f t="shared" si="35"/>
        <v>2410</v>
      </c>
      <c r="CT8" s="325">
        <v>568.0</v>
      </c>
      <c r="CU8" s="326">
        <v>492.0</v>
      </c>
      <c r="CV8" s="210">
        <f t="shared" si="36"/>
        <v>1060</v>
      </c>
      <c r="CW8" s="325">
        <v>39.0</v>
      </c>
      <c r="CX8" s="326">
        <v>58.0</v>
      </c>
      <c r="CY8" s="210">
        <f t="shared" si="37"/>
        <v>97</v>
      </c>
      <c r="CZ8" s="327">
        <v>287.0</v>
      </c>
      <c r="DA8" s="328">
        <v>277.0</v>
      </c>
      <c r="DB8" s="210">
        <f t="shared" si="38"/>
        <v>564</v>
      </c>
      <c r="DC8" s="325">
        <v>49.0</v>
      </c>
      <c r="DD8" s="326">
        <v>54.0</v>
      </c>
      <c r="DE8" s="210">
        <f t="shared" si="39"/>
        <v>103</v>
      </c>
      <c r="DF8" s="325">
        <v>307.0</v>
      </c>
      <c r="DG8" s="326">
        <v>279.0</v>
      </c>
      <c r="DH8" s="210">
        <f t="shared" si="40"/>
        <v>586</v>
      </c>
      <c r="DI8" s="228">
        <v>0.0</v>
      </c>
      <c r="DJ8" s="229">
        <v>0.0</v>
      </c>
      <c r="DK8" s="214">
        <f t="shared" si="41"/>
        <v>0</v>
      </c>
      <c r="DL8" s="215">
        <f t="shared" ref="DL8:DM8" si="79">SUM(CT8+CW8+CZ8+DC8+DF8+DI8)</f>
        <v>1250</v>
      </c>
      <c r="DM8" s="216">
        <f t="shared" si="79"/>
        <v>1160</v>
      </c>
      <c r="DN8" s="217">
        <f t="shared" si="43"/>
        <v>2410</v>
      </c>
      <c r="DO8" s="218">
        <f t="shared" ref="DO8:DP8" si="80">SUM(CQ8-DL8)</f>
        <v>0</v>
      </c>
      <c r="DP8" s="218">
        <f t="shared" si="80"/>
        <v>0</v>
      </c>
      <c r="DQ8" s="215">
        <f t="shared" si="45"/>
        <v>2410</v>
      </c>
      <c r="DR8" s="219">
        <f t="shared" si="46"/>
        <v>2410</v>
      </c>
      <c r="DS8" s="220">
        <f t="shared" si="47"/>
        <v>0</v>
      </c>
      <c r="DT8" s="220">
        <f t="shared" si="48"/>
        <v>0</v>
      </c>
      <c r="DU8" s="217">
        <f t="shared" ref="DU8:DV8" si="81">SUM(CN8-CQ8)</f>
        <v>0</v>
      </c>
      <c r="DV8" s="217">
        <f t="shared" si="81"/>
        <v>0</v>
      </c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</row>
    <row r="9" ht="19.5" customHeight="1">
      <c r="A9" s="186">
        <v>7.0</v>
      </c>
      <c r="B9" s="230" t="s">
        <v>64</v>
      </c>
      <c r="C9" s="189">
        <v>1564.0</v>
      </c>
      <c r="D9" s="190" t="s">
        <v>57</v>
      </c>
      <c r="E9" s="191" t="s">
        <v>58</v>
      </c>
      <c r="F9" s="222">
        <v>3.0</v>
      </c>
      <c r="G9" s="223">
        <v>53.0</v>
      </c>
      <c r="H9" s="224">
        <v>76.0</v>
      </c>
      <c r="I9" s="195">
        <f t="shared" si="9"/>
        <v>129</v>
      </c>
      <c r="J9" s="222">
        <v>3.0</v>
      </c>
      <c r="K9" s="223">
        <v>59.0</v>
      </c>
      <c r="L9" s="224">
        <v>71.0</v>
      </c>
      <c r="M9" s="195">
        <f t="shared" si="10"/>
        <v>130</v>
      </c>
      <c r="N9" s="222">
        <v>3.0</v>
      </c>
      <c r="O9" s="223">
        <v>65.0</v>
      </c>
      <c r="P9" s="224">
        <v>55.0</v>
      </c>
      <c r="Q9" s="195">
        <f t="shared" si="11"/>
        <v>120</v>
      </c>
      <c r="R9" s="222">
        <v>3.0</v>
      </c>
      <c r="S9" s="223">
        <v>68.0</v>
      </c>
      <c r="T9" s="224">
        <v>62.0</v>
      </c>
      <c r="U9" s="195">
        <f t="shared" si="12"/>
        <v>130</v>
      </c>
      <c r="V9" s="222">
        <v>3.0</v>
      </c>
      <c r="W9" s="223">
        <v>63.0</v>
      </c>
      <c r="X9" s="224">
        <v>67.0</v>
      </c>
      <c r="Y9" s="195">
        <f t="shared" si="13"/>
        <v>130</v>
      </c>
      <c r="Z9" s="200">
        <f t="shared" ref="Z9:AA9" si="82">SUM(G9,K9,O9,S9,W9)</f>
        <v>308</v>
      </c>
      <c r="AA9" s="200">
        <f t="shared" si="82"/>
        <v>331</v>
      </c>
      <c r="AB9" s="195">
        <f t="shared" si="15"/>
        <v>639</v>
      </c>
      <c r="AC9" s="222">
        <v>3.0</v>
      </c>
      <c r="AD9" s="223">
        <v>71.0</v>
      </c>
      <c r="AE9" s="224">
        <v>54.0</v>
      </c>
      <c r="AF9" s="195">
        <f t="shared" si="16"/>
        <v>125</v>
      </c>
      <c r="AG9" s="222">
        <v>3.0</v>
      </c>
      <c r="AH9" s="223">
        <v>64.0</v>
      </c>
      <c r="AI9" s="224">
        <v>59.0</v>
      </c>
      <c r="AJ9" s="195">
        <f t="shared" si="17"/>
        <v>123</v>
      </c>
      <c r="AK9" s="222">
        <v>3.0</v>
      </c>
      <c r="AL9" s="223">
        <v>50.0</v>
      </c>
      <c r="AM9" s="224">
        <v>72.0</v>
      </c>
      <c r="AN9" s="195">
        <f t="shared" si="18"/>
        <v>122</v>
      </c>
      <c r="AO9" s="200">
        <f t="shared" ref="AO9:AP9" si="83">SUM(AD9,AH9,AL9)</f>
        <v>185</v>
      </c>
      <c r="AP9" s="201">
        <f t="shared" si="83"/>
        <v>185</v>
      </c>
      <c r="AQ9" s="195">
        <f t="shared" si="20"/>
        <v>370</v>
      </c>
      <c r="AR9" s="222">
        <v>3.0</v>
      </c>
      <c r="AS9" s="223">
        <v>66.0</v>
      </c>
      <c r="AT9" s="224">
        <v>59.0</v>
      </c>
      <c r="AU9" s="195">
        <f t="shared" si="21"/>
        <v>125</v>
      </c>
      <c r="AV9" s="222">
        <v>3.0</v>
      </c>
      <c r="AW9" s="223">
        <v>50.0</v>
      </c>
      <c r="AX9" s="224">
        <v>61.0</v>
      </c>
      <c r="AY9" s="195">
        <f t="shared" si="22"/>
        <v>111</v>
      </c>
      <c r="AZ9" s="202">
        <f t="shared" si="23"/>
        <v>116</v>
      </c>
      <c r="BA9" s="203">
        <f t="shared" si="24"/>
        <v>120</v>
      </c>
      <c r="BB9" s="195">
        <f t="shared" si="25"/>
        <v>236</v>
      </c>
      <c r="BC9" s="222">
        <v>1.0</v>
      </c>
      <c r="BD9" s="224">
        <v>73.0</v>
      </c>
      <c r="BE9" s="222">
        <v>1.0</v>
      </c>
      <c r="BF9" s="224">
        <v>37.0</v>
      </c>
      <c r="BG9" s="222">
        <v>0.0</v>
      </c>
      <c r="BH9" s="224">
        <v>0.0</v>
      </c>
      <c r="BI9" s="204">
        <f t="shared" si="26"/>
        <v>110</v>
      </c>
      <c r="BJ9" s="223">
        <v>63.0</v>
      </c>
      <c r="BK9" s="224">
        <v>47.0</v>
      </c>
      <c r="BL9" s="204">
        <f t="shared" si="27"/>
        <v>110</v>
      </c>
      <c r="BM9" s="222">
        <v>1.0</v>
      </c>
      <c r="BN9" s="224">
        <v>34.0</v>
      </c>
      <c r="BO9" s="222">
        <v>1.0</v>
      </c>
      <c r="BP9" s="224">
        <v>47.0</v>
      </c>
      <c r="BQ9" s="222">
        <v>0.0</v>
      </c>
      <c r="BR9" s="224">
        <v>0.0</v>
      </c>
      <c r="BS9" s="204">
        <f t="shared" si="28"/>
        <v>81</v>
      </c>
      <c r="BT9" s="223">
        <v>48.0</v>
      </c>
      <c r="BU9" s="224">
        <v>33.0</v>
      </c>
      <c r="BV9" s="204">
        <f t="shared" si="29"/>
        <v>81</v>
      </c>
      <c r="BW9" s="200">
        <f t="shared" ref="BW9:BX9" si="84">SUM(BJ9,BT9)</f>
        <v>111</v>
      </c>
      <c r="BX9" s="201">
        <f t="shared" si="84"/>
        <v>80</v>
      </c>
      <c r="BY9" s="195">
        <f t="shared" si="31"/>
        <v>191</v>
      </c>
      <c r="BZ9" s="227">
        <v>295.0</v>
      </c>
      <c r="CA9" s="224">
        <v>292.0</v>
      </c>
      <c r="CB9" s="227">
        <v>79.0</v>
      </c>
      <c r="CC9" s="224">
        <v>82.0</v>
      </c>
      <c r="CD9" s="227">
        <v>159.0</v>
      </c>
      <c r="CE9" s="224">
        <v>141.0</v>
      </c>
      <c r="CF9" s="227">
        <v>2.0</v>
      </c>
      <c r="CG9" s="224">
        <v>3.0</v>
      </c>
      <c r="CH9" s="227">
        <v>153.0</v>
      </c>
      <c r="CI9" s="224">
        <v>152.0</v>
      </c>
      <c r="CJ9" s="227">
        <v>25.0</v>
      </c>
      <c r="CK9" s="224">
        <v>34.0</v>
      </c>
      <c r="CL9" s="227">
        <v>7.0</v>
      </c>
      <c r="CM9" s="224">
        <v>12.0</v>
      </c>
      <c r="CN9" s="207">
        <f t="shared" ref="CN9:CO9" si="85">SUM(BZ9,CB9,CD9,CF9,CH9,CJ9,CL9)</f>
        <v>720</v>
      </c>
      <c r="CO9" s="207">
        <f t="shared" si="85"/>
        <v>716</v>
      </c>
      <c r="CP9" s="206">
        <f t="shared" si="33"/>
        <v>1436</v>
      </c>
      <c r="CQ9" s="207">
        <f t="shared" ref="CQ9:CR9" si="86">SUM(Z9,AO9,AZ9,BW9)</f>
        <v>720</v>
      </c>
      <c r="CR9" s="207">
        <f t="shared" si="86"/>
        <v>716</v>
      </c>
      <c r="CS9" s="185">
        <f t="shared" si="35"/>
        <v>1436</v>
      </c>
      <c r="CT9" s="228">
        <v>86.0</v>
      </c>
      <c r="CU9" s="224">
        <v>73.0</v>
      </c>
      <c r="CV9" s="210">
        <f t="shared" si="36"/>
        <v>159</v>
      </c>
      <c r="CW9" s="228">
        <v>18.0</v>
      </c>
      <c r="CX9" s="224">
        <v>35.0</v>
      </c>
      <c r="CY9" s="210">
        <f t="shared" si="37"/>
        <v>53</v>
      </c>
      <c r="CZ9" s="228">
        <v>354.0</v>
      </c>
      <c r="DA9" s="224">
        <v>345.0</v>
      </c>
      <c r="DB9" s="210">
        <f t="shared" si="38"/>
        <v>699</v>
      </c>
      <c r="DC9" s="228">
        <v>24.0</v>
      </c>
      <c r="DD9" s="224">
        <v>25.0</v>
      </c>
      <c r="DE9" s="210">
        <f t="shared" si="39"/>
        <v>49</v>
      </c>
      <c r="DF9" s="228">
        <v>238.0</v>
      </c>
      <c r="DG9" s="224">
        <v>238.0</v>
      </c>
      <c r="DH9" s="210">
        <f t="shared" si="40"/>
        <v>476</v>
      </c>
      <c r="DI9" s="228">
        <v>0.0</v>
      </c>
      <c r="DJ9" s="224">
        <v>0.0</v>
      </c>
      <c r="DK9" s="214">
        <f t="shared" si="41"/>
        <v>0</v>
      </c>
      <c r="DL9" s="215">
        <f t="shared" ref="DL9:DM9" si="87">SUM(CT9+CW9+CZ9+DC9+DF9+DI9)</f>
        <v>720</v>
      </c>
      <c r="DM9" s="216">
        <f t="shared" si="87"/>
        <v>716</v>
      </c>
      <c r="DN9" s="217">
        <f t="shared" si="43"/>
        <v>1436</v>
      </c>
      <c r="DO9" s="218">
        <f t="shared" ref="DO9:DP9" si="88">SUM(CQ9-DL9)</f>
        <v>0</v>
      </c>
      <c r="DP9" s="218">
        <f t="shared" si="88"/>
        <v>0</v>
      </c>
      <c r="DQ9" s="215">
        <f t="shared" si="45"/>
        <v>1436</v>
      </c>
      <c r="DR9" s="219">
        <f t="shared" si="46"/>
        <v>1436</v>
      </c>
      <c r="DS9" s="220">
        <f t="shared" si="47"/>
        <v>0</v>
      </c>
      <c r="DT9" s="220">
        <f t="shared" si="48"/>
        <v>0</v>
      </c>
      <c r="DU9" s="217">
        <f t="shared" ref="DU9:DV9" si="89">SUM(CN9-CQ9)</f>
        <v>0</v>
      </c>
      <c r="DV9" s="217">
        <f t="shared" si="89"/>
        <v>0</v>
      </c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</row>
    <row r="10" ht="19.5" customHeight="1">
      <c r="A10" s="242">
        <v>8.0</v>
      </c>
      <c r="B10" s="243" t="s">
        <v>65</v>
      </c>
      <c r="C10" s="244">
        <v>2288.0</v>
      </c>
      <c r="D10" s="245" t="s">
        <v>57</v>
      </c>
      <c r="E10" s="246" t="s">
        <v>58</v>
      </c>
      <c r="F10" s="247">
        <v>2.0</v>
      </c>
      <c r="G10" s="248">
        <v>41.0</v>
      </c>
      <c r="H10" s="249">
        <v>44.0</v>
      </c>
      <c r="I10" s="195">
        <f t="shared" si="9"/>
        <v>85</v>
      </c>
      <c r="J10" s="247">
        <v>2.0</v>
      </c>
      <c r="K10" s="248">
        <v>46.0</v>
      </c>
      <c r="L10" s="249">
        <v>55.0</v>
      </c>
      <c r="M10" s="195">
        <f t="shared" si="10"/>
        <v>101</v>
      </c>
      <c r="N10" s="247">
        <v>2.0</v>
      </c>
      <c r="O10" s="248">
        <v>52.0</v>
      </c>
      <c r="P10" s="249">
        <v>52.0</v>
      </c>
      <c r="Q10" s="195">
        <f t="shared" si="11"/>
        <v>104</v>
      </c>
      <c r="R10" s="247">
        <v>2.0</v>
      </c>
      <c r="S10" s="248">
        <v>61.0</v>
      </c>
      <c r="T10" s="249">
        <v>42.0</v>
      </c>
      <c r="U10" s="195">
        <f t="shared" si="12"/>
        <v>103</v>
      </c>
      <c r="V10" s="247">
        <v>2.0</v>
      </c>
      <c r="W10" s="248">
        <v>51.0</v>
      </c>
      <c r="X10" s="249">
        <v>51.0</v>
      </c>
      <c r="Y10" s="195">
        <f t="shared" si="13"/>
        <v>102</v>
      </c>
      <c r="Z10" s="200">
        <f t="shared" ref="Z10:AA10" si="90">SUM(G10,K10,O10,S10,W10)</f>
        <v>251</v>
      </c>
      <c r="AA10" s="200">
        <f t="shared" si="90"/>
        <v>244</v>
      </c>
      <c r="AB10" s="195">
        <f t="shared" si="15"/>
        <v>495</v>
      </c>
      <c r="AC10" s="247">
        <v>2.0</v>
      </c>
      <c r="AD10" s="248">
        <v>53.0</v>
      </c>
      <c r="AE10" s="249">
        <v>40.0</v>
      </c>
      <c r="AF10" s="195">
        <f t="shared" si="16"/>
        <v>93</v>
      </c>
      <c r="AG10" s="247">
        <v>2.0</v>
      </c>
      <c r="AH10" s="248">
        <v>54.0</v>
      </c>
      <c r="AI10" s="249">
        <v>40.0</v>
      </c>
      <c r="AJ10" s="195">
        <f t="shared" si="17"/>
        <v>94</v>
      </c>
      <c r="AK10" s="247">
        <v>2.0</v>
      </c>
      <c r="AL10" s="248">
        <v>50.0</v>
      </c>
      <c r="AM10" s="249">
        <v>42.0</v>
      </c>
      <c r="AN10" s="195">
        <f t="shared" si="18"/>
        <v>92</v>
      </c>
      <c r="AO10" s="200">
        <f t="shared" ref="AO10:AP10" si="91">SUM(AD10,AH10,AL10)</f>
        <v>157</v>
      </c>
      <c r="AP10" s="201">
        <f t="shared" si="91"/>
        <v>122</v>
      </c>
      <c r="AQ10" s="195">
        <f t="shared" si="20"/>
        <v>279</v>
      </c>
      <c r="AR10" s="247">
        <v>2.0</v>
      </c>
      <c r="AS10" s="248">
        <v>48.0</v>
      </c>
      <c r="AT10" s="249">
        <v>39.0</v>
      </c>
      <c r="AU10" s="195">
        <f t="shared" si="21"/>
        <v>87</v>
      </c>
      <c r="AV10" s="247">
        <v>2.0</v>
      </c>
      <c r="AW10" s="248">
        <v>49.0</v>
      </c>
      <c r="AX10" s="249">
        <v>40.0</v>
      </c>
      <c r="AY10" s="195">
        <f t="shared" si="22"/>
        <v>89</v>
      </c>
      <c r="AZ10" s="202">
        <f t="shared" si="23"/>
        <v>97</v>
      </c>
      <c r="BA10" s="203">
        <f t="shared" si="24"/>
        <v>79</v>
      </c>
      <c r="BB10" s="195">
        <f t="shared" si="25"/>
        <v>176</v>
      </c>
      <c r="BC10" s="247">
        <v>1.0</v>
      </c>
      <c r="BD10" s="249">
        <v>58.0</v>
      </c>
      <c r="BE10" s="247">
        <v>1.0</v>
      </c>
      <c r="BF10" s="249">
        <v>20.0</v>
      </c>
      <c r="BG10" s="247">
        <v>0.0</v>
      </c>
      <c r="BH10" s="249">
        <v>0.0</v>
      </c>
      <c r="BI10" s="204">
        <f t="shared" si="26"/>
        <v>78</v>
      </c>
      <c r="BJ10" s="248">
        <v>40.0</v>
      </c>
      <c r="BK10" s="249">
        <v>38.0</v>
      </c>
      <c r="BL10" s="204">
        <f t="shared" si="27"/>
        <v>78</v>
      </c>
      <c r="BM10" s="247">
        <v>1.0</v>
      </c>
      <c r="BN10" s="249">
        <v>49.0</v>
      </c>
      <c r="BO10" s="247">
        <v>1.0</v>
      </c>
      <c r="BP10" s="249">
        <v>22.0</v>
      </c>
      <c r="BQ10" s="247">
        <v>0.0</v>
      </c>
      <c r="BR10" s="249">
        <v>0.0</v>
      </c>
      <c r="BS10" s="204">
        <f t="shared" si="28"/>
        <v>71</v>
      </c>
      <c r="BT10" s="248">
        <v>35.0</v>
      </c>
      <c r="BU10" s="249">
        <v>36.0</v>
      </c>
      <c r="BV10" s="204">
        <f t="shared" si="29"/>
        <v>71</v>
      </c>
      <c r="BW10" s="200">
        <f t="shared" ref="BW10:BX10" si="92">SUM(BJ10,BT10)</f>
        <v>75</v>
      </c>
      <c r="BX10" s="201">
        <f t="shared" si="92"/>
        <v>74</v>
      </c>
      <c r="BY10" s="195">
        <f t="shared" si="31"/>
        <v>149</v>
      </c>
      <c r="BZ10" s="250">
        <v>147.0</v>
      </c>
      <c r="CA10" s="249">
        <v>140.0</v>
      </c>
      <c r="CB10" s="250">
        <v>126.0</v>
      </c>
      <c r="CC10" s="249">
        <v>107.0</v>
      </c>
      <c r="CD10" s="250">
        <v>53.0</v>
      </c>
      <c r="CE10" s="249">
        <v>42.0</v>
      </c>
      <c r="CF10" s="250">
        <v>0.0</v>
      </c>
      <c r="CG10" s="249">
        <v>3.0</v>
      </c>
      <c r="CH10" s="250">
        <v>253.0</v>
      </c>
      <c r="CI10" s="249">
        <v>226.0</v>
      </c>
      <c r="CJ10" s="250">
        <v>0.0</v>
      </c>
      <c r="CK10" s="249">
        <v>0.0</v>
      </c>
      <c r="CL10" s="250">
        <v>1.0</v>
      </c>
      <c r="CM10" s="249">
        <v>1.0</v>
      </c>
      <c r="CN10" s="207">
        <f t="shared" ref="CN10:CO10" si="93">SUM(BZ10,CB10,CD10,CF10,CH10,CJ10,CL10)</f>
        <v>580</v>
      </c>
      <c r="CO10" s="207">
        <f t="shared" si="93"/>
        <v>519</v>
      </c>
      <c r="CP10" s="206">
        <f t="shared" si="33"/>
        <v>1099</v>
      </c>
      <c r="CQ10" s="207">
        <f t="shared" ref="CQ10:CR10" si="94">SUM(Z10,AO10,AZ10,BW10)</f>
        <v>580</v>
      </c>
      <c r="CR10" s="207">
        <f t="shared" si="94"/>
        <v>519</v>
      </c>
      <c r="CS10" s="185">
        <f t="shared" si="35"/>
        <v>1099</v>
      </c>
      <c r="CT10" s="246">
        <v>119.0</v>
      </c>
      <c r="CU10" s="251">
        <v>135.0</v>
      </c>
      <c r="CV10" s="210">
        <f t="shared" si="36"/>
        <v>254</v>
      </c>
      <c r="CW10" s="246">
        <v>11.0</v>
      </c>
      <c r="CX10" s="251">
        <v>12.0</v>
      </c>
      <c r="CY10" s="210">
        <f t="shared" si="37"/>
        <v>23</v>
      </c>
      <c r="CZ10" s="246">
        <v>311.0</v>
      </c>
      <c r="DA10" s="251">
        <v>262.0</v>
      </c>
      <c r="DB10" s="210">
        <f t="shared" si="38"/>
        <v>573</v>
      </c>
      <c r="DC10" s="246">
        <v>35.0</v>
      </c>
      <c r="DD10" s="251">
        <v>31.0</v>
      </c>
      <c r="DE10" s="210">
        <f t="shared" si="39"/>
        <v>66</v>
      </c>
      <c r="DF10" s="246">
        <v>104.0</v>
      </c>
      <c r="DG10" s="251">
        <v>79.0</v>
      </c>
      <c r="DH10" s="210">
        <f t="shared" si="40"/>
        <v>183</v>
      </c>
      <c r="DI10" s="246">
        <v>0.0</v>
      </c>
      <c r="DJ10" s="251">
        <v>0.0</v>
      </c>
      <c r="DK10" s="214">
        <f t="shared" si="41"/>
        <v>0</v>
      </c>
      <c r="DL10" s="215">
        <f t="shared" ref="DL10:DM10" si="95">SUM(CT10+CW10+CZ10+DC10+DF10+DI10)</f>
        <v>580</v>
      </c>
      <c r="DM10" s="216">
        <f t="shared" si="95"/>
        <v>519</v>
      </c>
      <c r="DN10" s="217">
        <f t="shared" si="43"/>
        <v>1099</v>
      </c>
      <c r="DO10" s="218">
        <f t="shared" ref="DO10:DP10" si="96">SUM(CQ10-DL10)</f>
        <v>0</v>
      </c>
      <c r="DP10" s="218">
        <f t="shared" si="96"/>
        <v>0</v>
      </c>
      <c r="DQ10" s="215">
        <f t="shared" si="45"/>
        <v>1099</v>
      </c>
      <c r="DR10" s="219">
        <f t="shared" si="46"/>
        <v>1099</v>
      </c>
      <c r="DS10" s="220">
        <f t="shared" si="47"/>
        <v>0</v>
      </c>
      <c r="DT10" s="220">
        <f t="shared" si="48"/>
        <v>0</v>
      </c>
      <c r="DU10" s="217">
        <f t="shared" ref="DU10:DV10" si="97">SUM(CN10-CQ10)</f>
        <v>0</v>
      </c>
      <c r="DV10" s="217">
        <f t="shared" si="97"/>
        <v>0</v>
      </c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</row>
    <row r="11" ht="20.25" customHeight="1">
      <c r="A11" s="186">
        <v>9.0</v>
      </c>
      <c r="B11" s="253" t="s">
        <v>66</v>
      </c>
      <c r="C11" s="189">
        <v>1576.0</v>
      </c>
      <c r="D11" s="254" t="s">
        <v>57</v>
      </c>
      <c r="E11" s="191" t="s">
        <v>58</v>
      </c>
      <c r="F11" s="222">
        <v>2.0</v>
      </c>
      <c r="G11" s="223">
        <v>49.0</v>
      </c>
      <c r="H11" s="224">
        <v>39.0</v>
      </c>
      <c r="I11" s="195">
        <f t="shared" si="9"/>
        <v>88</v>
      </c>
      <c r="J11" s="222">
        <v>2.0</v>
      </c>
      <c r="K11" s="223">
        <v>49.0</v>
      </c>
      <c r="L11" s="224">
        <v>38.0</v>
      </c>
      <c r="M11" s="195">
        <f t="shared" si="10"/>
        <v>87</v>
      </c>
      <c r="N11" s="222">
        <v>2.0</v>
      </c>
      <c r="O11" s="223">
        <v>55.0</v>
      </c>
      <c r="P11" s="224">
        <v>41.0</v>
      </c>
      <c r="Q11" s="195">
        <f t="shared" si="11"/>
        <v>96</v>
      </c>
      <c r="R11" s="222">
        <v>2.0</v>
      </c>
      <c r="S11" s="223">
        <v>41.0</v>
      </c>
      <c r="T11" s="224">
        <v>58.0</v>
      </c>
      <c r="U11" s="195">
        <f t="shared" si="12"/>
        <v>99</v>
      </c>
      <c r="V11" s="222">
        <v>2.0</v>
      </c>
      <c r="W11" s="223">
        <v>52.0</v>
      </c>
      <c r="X11" s="224">
        <v>46.0</v>
      </c>
      <c r="Y11" s="195">
        <f t="shared" si="13"/>
        <v>98</v>
      </c>
      <c r="Z11" s="200">
        <f t="shared" ref="Z11:AA11" si="98">SUM(G11,K11,O11,S11,W11)</f>
        <v>246</v>
      </c>
      <c r="AA11" s="200">
        <f t="shared" si="98"/>
        <v>222</v>
      </c>
      <c r="AB11" s="195">
        <f t="shared" si="15"/>
        <v>468</v>
      </c>
      <c r="AC11" s="222">
        <v>2.0</v>
      </c>
      <c r="AD11" s="223">
        <v>53.0</v>
      </c>
      <c r="AE11" s="224">
        <v>44.0</v>
      </c>
      <c r="AF11" s="195">
        <f t="shared" si="16"/>
        <v>97</v>
      </c>
      <c r="AG11" s="222">
        <v>2.0</v>
      </c>
      <c r="AH11" s="223">
        <v>46.0</v>
      </c>
      <c r="AI11" s="224">
        <v>47.0</v>
      </c>
      <c r="AJ11" s="195">
        <f t="shared" si="17"/>
        <v>93</v>
      </c>
      <c r="AK11" s="222">
        <v>2.0</v>
      </c>
      <c r="AL11" s="223">
        <v>46.0</v>
      </c>
      <c r="AM11" s="224">
        <v>54.0</v>
      </c>
      <c r="AN11" s="195">
        <f t="shared" si="18"/>
        <v>100</v>
      </c>
      <c r="AO11" s="200">
        <f t="shared" ref="AO11:AP11" si="99">SUM(AD11,AH11,AL11)</f>
        <v>145</v>
      </c>
      <c r="AP11" s="201">
        <f t="shared" si="99"/>
        <v>145</v>
      </c>
      <c r="AQ11" s="195">
        <f t="shared" si="20"/>
        <v>290</v>
      </c>
      <c r="AR11" s="222">
        <v>2.0</v>
      </c>
      <c r="AS11" s="223">
        <v>44.0</v>
      </c>
      <c r="AT11" s="224">
        <v>48.0</v>
      </c>
      <c r="AU11" s="195">
        <f t="shared" si="21"/>
        <v>92</v>
      </c>
      <c r="AV11" s="222">
        <v>2.0</v>
      </c>
      <c r="AW11" s="223">
        <v>49.0</v>
      </c>
      <c r="AX11" s="224">
        <v>41.0</v>
      </c>
      <c r="AY11" s="195">
        <f t="shared" si="22"/>
        <v>90</v>
      </c>
      <c r="AZ11" s="202">
        <f t="shared" si="23"/>
        <v>93</v>
      </c>
      <c r="BA11" s="203">
        <f t="shared" si="24"/>
        <v>89</v>
      </c>
      <c r="BB11" s="195">
        <f t="shared" si="25"/>
        <v>182</v>
      </c>
      <c r="BC11" s="222">
        <v>1.0</v>
      </c>
      <c r="BD11" s="224">
        <v>54.0</v>
      </c>
      <c r="BE11" s="222">
        <v>1.0</v>
      </c>
      <c r="BF11" s="224">
        <v>39.0</v>
      </c>
      <c r="BG11" s="222">
        <v>0.0</v>
      </c>
      <c r="BH11" s="224">
        <v>0.0</v>
      </c>
      <c r="BI11" s="204">
        <f t="shared" si="26"/>
        <v>93</v>
      </c>
      <c r="BJ11" s="223">
        <v>44.0</v>
      </c>
      <c r="BK11" s="224">
        <v>49.0</v>
      </c>
      <c r="BL11" s="204">
        <f t="shared" si="27"/>
        <v>93</v>
      </c>
      <c r="BM11" s="222">
        <v>1.0</v>
      </c>
      <c r="BN11" s="224">
        <v>43.0</v>
      </c>
      <c r="BO11" s="222">
        <v>1.0</v>
      </c>
      <c r="BP11" s="224">
        <v>39.0</v>
      </c>
      <c r="BQ11" s="222">
        <v>0.0</v>
      </c>
      <c r="BR11" s="224">
        <v>0.0</v>
      </c>
      <c r="BS11" s="204">
        <f t="shared" si="28"/>
        <v>82</v>
      </c>
      <c r="BT11" s="223">
        <v>50.0</v>
      </c>
      <c r="BU11" s="224">
        <v>32.0</v>
      </c>
      <c r="BV11" s="204">
        <f t="shared" si="29"/>
        <v>82</v>
      </c>
      <c r="BW11" s="200">
        <f t="shared" ref="BW11:BX11" si="100">SUM(BJ11,BT11)</f>
        <v>94</v>
      </c>
      <c r="BX11" s="201">
        <f t="shared" si="100"/>
        <v>81</v>
      </c>
      <c r="BY11" s="195">
        <f t="shared" si="31"/>
        <v>175</v>
      </c>
      <c r="BZ11" s="227">
        <v>108.0</v>
      </c>
      <c r="CA11" s="224">
        <v>97.0</v>
      </c>
      <c r="CB11" s="227">
        <v>101.0</v>
      </c>
      <c r="CC11" s="224">
        <v>74.0</v>
      </c>
      <c r="CD11" s="227">
        <v>75.0</v>
      </c>
      <c r="CE11" s="224">
        <v>60.0</v>
      </c>
      <c r="CF11" s="227">
        <v>2.0</v>
      </c>
      <c r="CG11" s="224">
        <v>1.0</v>
      </c>
      <c r="CH11" s="227">
        <v>284.0</v>
      </c>
      <c r="CI11" s="224">
        <v>290.0</v>
      </c>
      <c r="CJ11" s="227">
        <v>5.0</v>
      </c>
      <c r="CK11" s="224">
        <v>7.0</v>
      </c>
      <c r="CL11" s="227">
        <v>3.0</v>
      </c>
      <c r="CM11" s="224">
        <v>8.0</v>
      </c>
      <c r="CN11" s="207">
        <f t="shared" ref="CN11:CO11" si="101">SUM(BZ11,CB11,CD11,CF11,CH11,CJ11,CL11)</f>
        <v>578</v>
      </c>
      <c r="CO11" s="207">
        <f t="shared" si="101"/>
        <v>537</v>
      </c>
      <c r="CP11" s="206">
        <f t="shared" si="33"/>
        <v>1115</v>
      </c>
      <c r="CQ11" s="207">
        <f t="shared" ref="CQ11:CR11" si="102">SUM(Z11,AO11,AZ11,BW11)</f>
        <v>578</v>
      </c>
      <c r="CR11" s="207">
        <f t="shared" si="102"/>
        <v>537</v>
      </c>
      <c r="CS11" s="185">
        <f t="shared" si="35"/>
        <v>1115</v>
      </c>
      <c r="CT11" s="228">
        <v>92.0</v>
      </c>
      <c r="CU11" s="229">
        <v>85.0</v>
      </c>
      <c r="CV11" s="210">
        <f t="shared" si="36"/>
        <v>177</v>
      </c>
      <c r="CW11" s="228">
        <v>16.0</v>
      </c>
      <c r="CX11" s="229">
        <v>10.0</v>
      </c>
      <c r="CY11" s="210">
        <f t="shared" si="37"/>
        <v>26</v>
      </c>
      <c r="CZ11" s="228">
        <v>253.0</v>
      </c>
      <c r="DA11" s="229">
        <v>244.0</v>
      </c>
      <c r="DB11" s="210">
        <f t="shared" si="38"/>
        <v>497</v>
      </c>
      <c r="DC11" s="228">
        <v>67.0</v>
      </c>
      <c r="DD11" s="229">
        <v>65.0</v>
      </c>
      <c r="DE11" s="210">
        <f t="shared" si="39"/>
        <v>132</v>
      </c>
      <c r="DF11" s="228">
        <v>150.0</v>
      </c>
      <c r="DG11" s="229">
        <v>133.0</v>
      </c>
      <c r="DH11" s="210">
        <f t="shared" si="40"/>
        <v>283</v>
      </c>
      <c r="DI11" s="228">
        <v>0.0</v>
      </c>
      <c r="DJ11" s="229">
        <v>0.0</v>
      </c>
      <c r="DK11" s="214">
        <f t="shared" si="41"/>
        <v>0</v>
      </c>
      <c r="DL11" s="215">
        <f t="shared" ref="DL11:DM11" si="103">SUM(CT11+CW11+CZ11+DC11+DF11+DI11)</f>
        <v>578</v>
      </c>
      <c r="DM11" s="216">
        <f t="shared" si="103"/>
        <v>537</v>
      </c>
      <c r="DN11" s="217">
        <f t="shared" si="43"/>
        <v>1115</v>
      </c>
      <c r="DO11" s="218">
        <f t="shared" ref="DO11:DP11" si="104">SUM(CQ11-DL11)</f>
        <v>0</v>
      </c>
      <c r="DP11" s="218">
        <f t="shared" si="104"/>
        <v>0</v>
      </c>
      <c r="DQ11" s="215">
        <f t="shared" si="45"/>
        <v>1115</v>
      </c>
      <c r="DR11" s="219">
        <f t="shared" si="46"/>
        <v>1115</v>
      </c>
      <c r="DS11" s="220">
        <f t="shared" si="47"/>
        <v>0</v>
      </c>
      <c r="DT11" s="220">
        <f t="shared" si="48"/>
        <v>0</v>
      </c>
      <c r="DU11" s="217">
        <f t="shared" ref="DU11:DV11" si="105">SUM(CN11-CQ11)</f>
        <v>0</v>
      </c>
      <c r="DV11" s="217">
        <f t="shared" si="105"/>
        <v>0</v>
      </c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</row>
    <row r="12" ht="19.5" customHeight="1">
      <c r="A12" s="186">
        <v>10.0</v>
      </c>
      <c r="B12" s="230" t="s">
        <v>67</v>
      </c>
      <c r="C12" s="189">
        <v>1578.0</v>
      </c>
      <c r="D12" s="190" t="s">
        <v>57</v>
      </c>
      <c r="E12" s="191" t="s">
        <v>58</v>
      </c>
      <c r="F12" s="256">
        <v>1.0</v>
      </c>
      <c r="G12" s="223">
        <v>18.0</v>
      </c>
      <c r="H12" s="224">
        <v>21.0</v>
      </c>
      <c r="I12" s="195">
        <f t="shared" si="9"/>
        <v>39</v>
      </c>
      <c r="J12" s="222">
        <v>1.0</v>
      </c>
      <c r="K12" s="223">
        <v>17.0</v>
      </c>
      <c r="L12" s="224">
        <v>26.0</v>
      </c>
      <c r="M12" s="195">
        <f t="shared" si="10"/>
        <v>43</v>
      </c>
      <c r="N12" s="222">
        <v>1.0</v>
      </c>
      <c r="O12" s="223">
        <v>21.0</v>
      </c>
      <c r="P12" s="224">
        <v>22.0</v>
      </c>
      <c r="Q12" s="195">
        <f t="shared" si="11"/>
        <v>43</v>
      </c>
      <c r="R12" s="222">
        <v>1.0</v>
      </c>
      <c r="S12" s="223">
        <v>24.0</v>
      </c>
      <c r="T12" s="224">
        <v>18.0</v>
      </c>
      <c r="U12" s="195">
        <f t="shared" si="12"/>
        <v>42</v>
      </c>
      <c r="V12" s="222">
        <v>1.0</v>
      </c>
      <c r="W12" s="223">
        <v>23.0</v>
      </c>
      <c r="X12" s="224">
        <v>17.0</v>
      </c>
      <c r="Y12" s="195">
        <f t="shared" si="13"/>
        <v>40</v>
      </c>
      <c r="Z12" s="200">
        <f t="shared" ref="Z12:AA12" si="106">SUM(G12,K12,O12,S12,W12)</f>
        <v>103</v>
      </c>
      <c r="AA12" s="200">
        <f t="shared" si="106"/>
        <v>104</v>
      </c>
      <c r="AB12" s="195">
        <f t="shared" si="15"/>
        <v>207</v>
      </c>
      <c r="AC12" s="222">
        <v>1.0</v>
      </c>
      <c r="AD12" s="223">
        <v>18.0</v>
      </c>
      <c r="AE12" s="224">
        <v>23.0</v>
      </c>
      <c r="AF12" s="195">
        <f t="shared" si="16"/>
        <v>41</v>
      </c>
      <c r="AG12" s="222">
        <v>1.0</v>
      </c>
      <c r="AH12" s="223">
        <v>16.0</v>
      </c>
      <c r="AI12" s="224">
        <v>26.0</v>
      </c>
      <c r="AJ12" s="195">
        <f t="shared" si="17"/>
        <v>42</v>
      </c>
      <c r="AK12" s="222">
        <v>1.0</v>
      </c>
      <c r="AL12" s="223">
        <v>25.0</v>
      </c>
      <c r="AM12" s="224">
        <v>16.0</v>
      </c>
      <c r="AN12" s="195">
        <f t="shared" si="18"/>
        <v>41</v>
      </c>
      <c r="AO12" s="200">
        <f t="shared" ref="AO12:AP12" si="107">SUM(AD12,AH12,AL12)</f>
        <v>59</v>
      </c>
      <c r="AP12" s="201">
        <f t="shared" si="107"/>
        <v>65</v>
      </c>
      <c r="AQ12" s="195">
        <f t="shared" si="20"/>
        <v>124</v>
      </c>
      <c r="AR12" s="222">
        <v>1.0</v>
      </c>
      <c r="AS12" s="223">
        <v>26.0</v>
      </c>
      <c r="AT12" s="224">
        <v>15.0</v>
      </c>
      <c r="AU12" s="195">
        <f t="shared" si="21"/>
        <v>41</v>
      </c>
      <c r="AV12" s="222">
        <v>1.0</v>
      </c>
      <c r="AW12" s="223">
        <v>20.0</v>
      </c>
      <c r="AX12" s="224">
        <v>17.0</v>
      </c>
      <c r="AY12" s="195">
        <f t="shared" si="22"/>
        <v>37</v>
      </c>
      <c r="AZ12" s="202">
        <f t="shared" si="23"/>
        <v>46</v>
      </c>
      <c r="BA12" s="203">
        <f t="shared" si="24"/>
        <v>32</v>
      </c>
      <c r="BB12" s="195">
        <f t="shared" si="25"/>
        <v>78</v>
      </c>
      <c r="BC12" s="222">
        <v>1.0</v>
      </c>
      <c r="BD12" s="224">
        <v>41.0</v>
      </c>
      <c r="BE12" s="222">
        <v>0.0</v>
      </c>
      <c r="BF12" s="224">
        <v>0.0</v>
      </c>
      <c r="BG12" s="222">
        <v>0.0</v>
      </c>
      <c r="BH12" s="224">
        <v>0.0</v>
      </c>
      <c r="BI12" s="204">
        <f t="shared" si="26"/>
        <v>41</v>
      </c>
      <c r="BJ12" s="223">
        <v>19.0</v>
      </c>
      <c r="BK12" s="224">
        <v>22.0</v>
      </c>
      <c r="BL12" s="204">
        <f t="shared" si="27"/>
        <v>41</v>
      </c>
      <c r="BM12" s="222">
        <v>1.0</v>
      </c>
      <c r="BN12" s="224">
        <v>32.0</v>
      </c>
      <c r="BO12" s="222">
        <v>0.0</v>
      </c>
      <c r="BP12" s="224">
        <v>0.0</v>
      </c>
      <c r="BQ12" s="222">
        <v>0.0</v>
      </c>
      <c r="BR12" s="224">
        <v>0.0</v>
      </c>
      <c r="BS12" s="204">
        <f t="shared" si="28"/>
        <v>32</v>
      </c>
      <c r="BT12" s="223">
        <v>16.0</v>
      </c>
      <c r="BU12" s="224">
        <v>16.0</v>
      </c>
      <c r="BV12" s="204">
        <f t="shared" si="29"/>
        <v>32</v>
      </c>
      <c r="BW12" s="200">
        <f t="shared" ref="BW12:BX12" si="108">SUM(BJ12,BT12)</f>
        <v>35</v>
      </c>
      <c r="BX12" s="201">
        <f t="shared" si="108"/>
        <v>38</v>
      </c>
      <c r="BY12" s="195">
        <f t="shared" si="31"/>
        <v>73</v>
      </c>
      <c r="BZ12" s="227">
        <v>111.0</v>
      </c>
      <c r="CA12" s="224">
        <v>129.0</v>
      </c>
      <c r="CB12" s="227">
        <v>31.0</v>
      </c>
      <c r="CC12" s="224">
        <v>22.0</v>
      </c>
      <c r="CD12" s="227">
        <v>15.0</v>
      </c>
      <c r="CE12" s="224">
        <v>16.0</v>
      </c>
      <c r="CF12" s="227">
        <v>0.0</v>
      </c>
      <c r="CG12" s="224">
        <v>0.0</v>
      </c>
      <c r="CH12" s="227">
        <v>44.0</v>
      </c>
      <c r="CI12" s="224">
        <v>38.0</v>
      </c>
      <c r="CJ12" s="227">
        <v>33.0</v>
      </c>
      <c r="CK12" s="224">
        <v>26.0</v>
      </c>
      <c r="CL12" s="227">
        <v>9.0</v>
      </c>
      <c r="CM12" s="224">
        <v>8.0</v>
      </c>
      <c r="CN12" s="207">
        <f t="shared" ref="CN12:CO12" si="109">SUM(BZ12,CB12,CD12,CF12,CH12,CJ12,CL12)</f>
        <v>243</v>
      </c>
      <c r="CO12" s="207">
        <f t="shared" si="109"/>
        <v>239</v>
      </c>
      <c r="CP12" s="206">
        <f t="shared" si="33"/>
        <v>482</v>
      </c>
      <c r="CQ12" s="207">
        <f t="shared" ref="CQ12:CR12" si="110">SUM(Z12,AO12,AZ12,BW12)</f>
        <v>243</v>
      </c>
      <c r="CR12" s="207">
        <f t="shared" si="110"/>
        <v>239</v>
      </c>
      <c r="CS12" s="185">
        <f t="shared" si="35"/>
        <v>482</v>
      </c>
      <c r="CT12" s="228">
        <v>50.0</v>
      </c>
      <c r="CU12" s="229">
        <v>68.0</v>
      </c>
      <c r="CV12" s="210">
        <f t="shared" si="36"/>
        <v>118</v>
      </c>
      <c r="CW12" s="228">
        <v>5.0</v>
      </c>
      <c r="CX12" s="229">
        <v>9.0</v>
      </c>
      <c r="CY12" s="210">
        <f t="shared" si="37"/>
        <v>14</v>
      </c>
      <c r="CZ12" s="228">
        <v>70.0</v>
      </c>
      <c r="DA12" s="229">
        <v>58.0</v>
      </c>
      <c r="DB12" s="210">
        <f t="shared" si="38"/>
        <v>128</v>
      </c>
      <c r="DC12" s="228">
        <v>3.0</v>
      </c>
      <c r="DD12" s="229">
        <v>6.0</v>
      </c>
      <c r="DE12" s="210">
        <f t="shared" si="39"/>
        <v>9</v>
      </c>
      <c r="DF12" s="228">
        <v>115.0</v>
      </c>
      <c r="DG12" s="229">
        <v>98.0</v>
      </c>
      <c r="DH12" s="210">
        <f t="shared" si="40"/>
        <v>213</v>
      </c>
      <c r="DI12" s="228">
        <v>0.0</v>
      </c>
      <c r="DJ12" s="229">
        <v>0.0</v>
      </c>
      <c r="DK12" s="214">
        <f t="shared" si="41"/>
        <v>0</v>
      </c>
      <c r="DL12" s="215">
        <f t="shared" ref="DL12:DM12" si="111">SUM(CT12+CW12+CZ12+DC12+DF12+DI12)</f>
        <v>243</v>
      </c>
      <c r="DM12" s="216">
        <f t="shared" si="111"/>
        <v>239</v>
      </c>
      <c r="DN12" s="217">
        <f t="shared" si="43"/>
        <v>482</v>
      </c>
      <c r="DO12" s="218">
        <f t="shared" ref="DO12:DP12" si="112">SUM(CQ12-DL12)</f>
        <v>0</v>
      </c>
      <c r="DP12" s="218">
        <f t="shared" si="112"/>
        <v>0</v>
      </c>
      <c r="DQ12" s="215">
        <f t="shared" si="45"/>
        <v>482</v>
      </c>
      <c r="DR12" s="219">
        <f t="shared" si="46"/>
        <v>482</v>
      </c>
      <c r="DS12" s="220">
        <f t="shared" si="47"/>
        <v>0</v>
      </c>
      <c r="DT12" s="220">
        <f t="shared" si="48"/>
        <v>0</v>
      </c>
      <c r="DU12" s="217">
        <f t="shared" ref="DU12:DV12" si="113">SUM(CN12-CQ12)</f>
        <v>0</v>
      </c>
      <c r="DV12" s="217">
        <f t="shared" si="113"/>
        <v>0</v>
      </c>
      <c r="DW12" s="159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</row>
    <row r="13" ht="19.5" customHeight="1">
      <c r="A13" s="186">
        <v>11.0</v>
      </c>
      <c r="B13" s="230" t="s">
        <v>68</v>
      </c>
      <c r="C13" s="189">
        <v>1581.0</v>
      </c>
      <c r="D13" s="190" t="s">
        <v>57</v>
      </c>
      <c r="E13" s="191" t="s">
        <v>58</v>
      </c>
      <c r="F13" s="222">
        <v>2.0</v>
      </c>
      <c r="G13" s="223">
        <v>52.0</v>
      </c>
      <c r="H13" s="224">
        <v>38.0</v>
      </c>
      <c r="I13" s="195">
        <f t="shared" si="9"/>
        <v>90</v>
      </c>
      <c r="J13" s="222">
        <v>2.0</v>
      </c>
      <c r="K13" s="223">
        <v>60.0</v>
      </c>
      <c r="L13" s="224">
        <v>47.0</v>
      </c>
      <c r="M13" s="195">
        <f t="shared" si="10"/>
        <v>107</v>
      </c>
      <c r="N13" s="222">
        <v>2.0</v>
      </c>
      <c r="O13" s="223">
        <v>50.0</v>
      </c>
      <c r="P13" s="224">
        <v>42.0</v>
      </c>
      <c r="Q13" s="195">
        <f t="shared" si="11"/>
        <v>92</v>
      </c>
      <c r="R13" s="222">
        <v>2.0</v>
      </c>
      <c r="S13" s="223">
        <v>53.0</v>
      </c>
      <c r="T13" s="224">
        <v>34.0</v>
      </c>
      <c r="U13" s="195">
        <f t="shared" si="12"/>
        <v>87</v>
      </c>
      <c r="V13" s="222">
        <v>2.0</v>
      </c>
      <c r="W13" s="223">
        <v>43.0</v>
      </c>
      <c r="X13" s="224">
        <v>46.0</v>
      </c>
      <c r="Y13" s="195">
        <f t="shared" si="13"/>
        <v>89</v>
      </c>
      <c r="Z13" s="200">
        <f t="shared" ref="Z13:AA13" si="114">SUM(G13,K13,O13,S13,W13)</f>
        <v>258</v>
      </c>
      <c r="AA13" s="200">
        <f t="shared" si="114"/>
        <v>207</v>
      </c>
      <c r="AB13" s="195">
        <f t="shared" si="15"/>
        <v>465</v>
      </c>
      <c r="AC13" s="222">
        <v>2.0</v>
      </c>
      <c r="AD13" s="223">
        <v>49.0</v>
      </c>
      <c r="AE13" s="224">
        <v>53.0</v>
      </c>
      <c r="AF13" s="195">
        <f t="shared" si="16"/>
        <v>102</v>
      </c>
      <c r="AG13" s="222">
        <v>2.0</v>
      </c>
      <c r="AH13" s="223">
        <v>54.0</v>
      </c>
      <c r="AI13" s="224">
        <v>35.0</v>
      </c>
      <c r="AJ13" s="195">
        <f t="shared" si="17"/>
        <v>89</v>
      </c>
      <c r="AK13" s="222">
        <v>2.0</v>
      </c>
      <c r="AL13" s="223">
        <v>52.0</v>
      </c>
      <c r="AM13" s="224">
        <v>37.0</v>
      </c>
      <c r="AN13" s="195">
        <f t="shared" si="18"/>
        <v>89</v>
      </c>
      <c r="AO13" s="200">
        <f t="shared" ref="AO13:AP13" si="115">SUM(AD13,AH13,AL13)</f>
        <v>155</v>
      </c>
      <c r="AP13" s="201">
        <f t="shared" si="115"/>
        <v>125</v>
      </c>
      <c r="AQ13" s="195">
        <f t="shared" si="20"/>
        <v>280</v>
      </c>
      <c r="AR13" s="222">
        <v>2.0</v>
      </c>
      <c r="AS13" s="223">
        <v>58.0</v>
      </c>
      <c r="AT13" s="224">
        <v>37.0</v>
      </c>
      <c r="AU13" s="195">
        <f t="shared" si="21"/>
        <v>95</v>
      </c>
      <c r="AV13" s="222">
        <v>2.0</v>
      </c>
      <c r="AW13" s="223">
        <v>53.0</v>
      </c>
      <c r="AX13" s="224">
        <v>40.0</v>
      </c>
      <c r="AY13" s="195">
        <f t="shared" si="22"/>
        <v>93</v>
      </c>
      <c r="AZ13" s="202">
        <f t="shared" si="23"/>
        <v>111</v>
      </c>
      <c r="BA13" s="203">
        <f t="shared" si="24"/>
        <v>77</v>
      </c>
      <c r="BB13" s="195">
        <f t="shared" si="25"/>
        <v>188</v>
      </c>
      <c r="BC13" s="222">
        <v>1.0</v>
      </c>
      <c r="BD13" s="224">
        <v>45.0</v>
      </c>
      <c r="BE13" s="222">
        <v>1.0</v>
      </c>
      <c r="BF13" s="224">
        <v>45.0</v>
      </c>
      <c r="BG13" s="222">
        <v>0.0</v>
      </c>
      <c r="BH13" s="224">
        <v>0.0</v>
      </c>
      <c r="BI13" s="204">
        <f t="shared" si="26"/>
        <v>90</v>
      </c>
      <c r="BJ13" s="223">
        <v>54.0</v>
      </c>
      <c r="BK13" s="224">
        <v>36.0</v>
      </c>
      <c r="BL13" s="204">
        <f t="shared" si="27"/>
        <v>90</v>
      </c>
      <c r="BM13" s="222">
        <v>1.0</v>
      </c>
      <c r="BN13" s="224">
        <v>43.0</v>
      </c>
      <c r="BO13" s="222">
        <v>1.0</v>
      </c>
      <c r="BP13" s="224">
        <v>39.0</v>
      </c>
      <c r="BQ13" s="222">
        <v>0.0</v>
      </c>
      <c r="BR13" s="224">
        <v>0.0</v>
      </c>
      <c r="BS13" s="204">
        <f t="shared" si="28"/>
        <v>82</v>
      </c>
      <c r="BT13" s="223">
        <v>41.0</v>
      </c>
      <c r="BU13" s="224">
        <v>41.0</v>
      </c>
      <c r="BV13" s="204">
        <f t="shared" si="29"/>
        <v>82</v>
      </c>
      <c r="BW13" s="200">
        <f t="shared" ref="BW13:BX13" si="116">SUM(BJ13,BT13)</f>
        <v>95</v>
      </c>
      <c r="BX13" s="201">
        <f t="shared" si="116"/>
        <v>77</v>
      </c>
      <c r="BY13" s="195">
        <f t="shared" si="31"/>
        <v>172</v>
      </c>
      <c r="BZ13" s="227">
        <v>180.0</v>
      </c>
      <c r="CA13" s="224">
        <v>148.0</v>
      </c>
      <c r="CB13" s="227">
        <v>94.0</v>
      </c>
      <c r="CC13" s="224">
        <v>84.0</v>
      </c>
      <c r="CD13" s="227">
        <v>89.0</v>
      </c>
      <c r="CE13" s="224">
        <v>69.0</v>
      </c>
      <c r="CF13" s="227">
        <v>4.0</v>
      </c>
      <c r="CG13" s="224">
        <v>3.0</v>
      </c>
      <c r="CH13" s="227">
        <v>231.0</v>
      </c>
      <c r="CI13" s="224">
        <v>161.0</v>
      </c>
      <c r="CJ13" s="227">
        <v>12.0</v>
      </c>
      <c r="CK13" s="224">
        <v>13.0</v>
      </c>
      <c r="CL13" s="227">
        <v>9.0</v>
      </c>
      <c r="CM13" s="224">
        <v>8.0</v>
      </c>
      <c r="CN13" s="207">
        <f t="shared" ref="CN13:CO13" si="117">SUM(BZ13,CB13,CD13,CF13,CH13,CJ13,CL13)</f>
        <v>619</v>
      </c>
      <c r="CO13" s="207">
        <f t="shared" si="117"/>
        <v>486</v>
      </c>
      <c r="CP13" s="206">
        <f t="shared" si="33"/>
        <v>1105</v>
      </c>
      <c r="CQ13" s="207">
        <f t="shared" ref="CQ13:CR13" si="118">SUM(Z13,AO13,AZ13,BW13)</f>
        <v>619</v>
      </c>
      <c r="CR13" s="207">
        <f t="shared" si="118"/>
        <v>486</v>
      </c>
      <c r="CS13" s="185">
        <f t="shared" si="35"/>
        <v>1105</v>
      </c>
      <c r="CT13" s="228">
        <v>139.0</v>
      </c>
      <c r="CU13" s="224">
        <v>114.0</v>
      </c>
      <c r="CV13" s="210">
        <f t="shared" si="36"/>
        <v>253</v>
      </c>
      <c r="CW13" s="228">
        <v>42.0</v>
      </c>
      <c r="CX13" s="224">
        <v>25.0</v>
      </c>
      <c r="CY13" s="210">
        <f t="shared" si="37"/>
        <v>67</v>
      </c>
      <c r="CZ13" s="228">
        <v>183.0</v>
      </c>
      <c r="DA13" s="224">
        <v>158.0</v>
      </c>
      <c r="DB13" s="210">
        <f t="shared" si="38"/>
        <v>341</v>
      </c>
      <c r="DC13" s="228">
        <v>58.0</v>
      </c>
      <c r="DD13" s="224">
        <v>40.0</v>
      </c>
      <c r="DE13" s="210">
        <f t="shared" si="39"/>
        <v>98</v>
      </c>
      <c r="DF13" s="228">
        <v>197.0</v>
      </c>
      <c r="DG13" s="224">
        <v>149.0</v>
      </c>
      <c r="DH13" s="210">
        <f t="shared" si="40"/>
        <v>346</v>
      </c>
      <c r="DI13" s="228">
        <v>0.0</v>
      </c>
      <c r="DJ13" s="224">
        <v>0.0</v>
      </c>
      <c r="DK13" s="214">
        <f t="shared" si="41"/>
        <v>0</v>
      </c>
      <c r="DL13" s="215">
        <f t="shared" ref="DL13:DM13" si="119">SUM(CT13+CW13+CZ13+DC13+DF13+DI13)</f>
        <v>619</v>
      </c>
      <c r="DM13" s="216">
        <f t="shared" si="119"/>
        <v>486</v>
      </c>
      <c r="DN13" s="217">
        <f t="shared" si="43"/>
        <v>1105</v>
      </c>
      <c r="DO13" s="218">
        <f t="shared" ref="DO13:DP13" si="120">SUM(CQ13-DL13)</f>
        <v>0</v>
      </c>
      <c r="DP13" s="218">
        <f t="shared" si="120"/>
        <v>0</v>
      </c>
      <c r="DQ13" s="215">
        <f t="shared" si="45"/>
        <v>1105</v>
      </c>
      <c r="DR13" s="219">
        <f t="shared" si="46"/>
        <v>1105</v>
      </c>
      <c r="DS13" s="220">
        <f t="shared" si="47"/>
        <v>0</v>
      </c>
      <c r="DT13" s="220">
        <f t="shared" si="48"/>
        <v>0</v>
      </c>
      <c r="DU13" s="217">
        <f t="shared" ref="DU13:DV13" si="121">SUM(CN13-CQ13)</f>
        <v>0</v>
      </c>
      <c r="DV13" s="217">
        <f t="shared" si="121"/>
        <v>0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</row>
    <row r="14" ht="19.5" customHeight="1">
      <c r="A14" s="257">
        <v>12.0</v>
      </c>
      <c r="B14" s="230" t="s">
        <v>69</v>
      </c>
      <c r="C14" s="189">
        <v>1582.0</v>
      </c>
      <c r="D14" s="190" t="s">
        <v>57</v>
      </c>
      <c r="E14" s="191" t="s">
        <v>58</v>
      </c>
      <c r="F14" s="231">
        <v>8.0</v>
      </c>
      <c r="G14" s="258">
        <f>87+81</f>
        <v>168</v>
      </c>
      <c r="H14" s="259">
        <f>85+88</f>
        <v>173</v>
      </c>
      <c r="I14" s="195">
        <f t="shared" si="9"/>
        <v>341</v>
      </c>
      <c r="J14" s="231">
        <v>8.0</v>
      </c>
      <c r="K14" s="258">
        <f>85+88</f>
        <v>173</v>
      </c>
      <c r="L14" s="259">
        <f>83+84</f>
        <v>167</v>
      </c>
      <c r="M14" s="195">
        <f t="shared" si="10"/>
        <v>340</v>
      </c>
      <c r="N14" s="231">
        <v>8.0</v>
      </c>
      <c r="O14" s="258">
        <f>97+77</f>
        <v>174</v>
      </c>
      <c r="P14" s="259">
        <f>77+83</f>
        <v>160</v>
      </c>
      <c r="Q14" s="195">
        <f t="shared" si="11"/>
        <v>334</v>
      </c>
      <c r="R14" s="231">
        <v>8.0</v>
      </c>
      <c r="S14" s="258">
        <f>79+94</f>
        <v>173</v>
      </c>
      <c r="T14" s="259">
        <f>89+69</f>
        <v>158</v>
      </c>
      <c r="U14" s="195">
        <f t="shared" si="12"/>
        <v>331</v>
      </c>
      <c r="V14" s="231">
        <v>8.0</v>
      </c>
      <c r="W14" s="258">
        <f>79+85</f>
        <v>164</v>
      </c>
      <c r="X14" s="259">
        <f>94+83</f>
        <v>177</v>
      </c>
      <c r="Y14" s="195">
        <f t="shared" si="13"/>
        <v>341</v>
      </c>
      <c r="Z14" s="200">
        <f t="shared" ref="Z14:AA14" si="122">SUM(G14,K14,O14,S14,W14)</f>
        <v>852</v>
      </c>
      <c r="AA14" s="200">
        <f t="shared" si="122"/>
        <v>835</v>
      </c>
      <c r="AB14" s="195">
        <f t="shared" si="15"/>
        <v>1687</v>
      </c>
      <c r="AC14" s="231">
        <v>8.0</v>
      </c>
      <c r="AD14" s="258">
        <f>98+94</f>
        <v>192</v>
      </c>
      <c r="AE14" s="259">
        <f>82+73</f>
        <v>155</v>
      </c>
      <c r="AF14" s="195">
        <f t="shared" si="16"/>
        <v>347</v>
      </c>
      <c r="AG14" s="231">
        <v>8.0</v>
      </c>
      <c r="AH14" s="258">
        <f>83+98</f>
        <v>181</v>
      </c>
      <c r="AI14" s="259">
        <f>81+66</f>
        <v>147</v>
      </c>
      <c r="AJ14" s="195">
        <f t="shared" si="17"/>
        <v>328</v>
      </c>
      <c r="AK14" s="231">
        <v>8.0</v>
      </c>
      <c r="AL14" s="258">
        <f>81+87</f>
        <v>168</v>
      </c>
      <c r="AM14" s="259">
        <f>103+80</f>
        <v>183</v>
      </c>
      <c r="AN14" s="195">
        <f t="shared" si="18"/>
        <v>351</v>
      </c>
      <c r="AO14" s="200">
        <f t="shared" ref="AO14:AP14" si="123">SUM(AD14,AH14,AL14)</f>
        <v>541</v>
      </c>
      <c r="AP14" s="201">
        <f t="shared" si="123"/>
        <v>485</v>
      </c>
      <c r="AQ14" s="195">
        <f t="shared" si="20"/>
        <v>1026</v>
      </c>
      <c r="AR14" s="231">
        <v>8.0</v>
      </c>
      <c r="AS14" s="259">
        <f>70+90</f>
        <v>160</v>
      </c>
      <c r="AT14" s="259">
        <f>91+82</f>
        <v>173</v>
      </c>
      <c r="AU14" s="195">
        <f t="shared" si="21"/>
        <v>333</v>
      </c>
      <c r="AV14" s="231">
        <v>7.0</v>
      </c>
      <c r="AW14" s="258">
        <f>83+86</f>
        <v>169</v>
      </c>
      <c r="AX14" s="259">
        <f>97+55</f>
        <v>152</v>
      </c>
      <c r="AY14" s="195">
        <f t="shared" si="22"/>
        <v>321</v>
      </c>
      <c r="AZ14" s="202">
        <f t="shared" si="23"/>
        <v>329</v>
      </c>
      <c r="BA14" s="203">
        <f t="shared" si="24"/>
        <v>325</v>
      </c>
      <c r="BB14" s="195">
        <f t="shared" si="25"/>
        <v>654</v>
      </c>
      <c r="BC14" s="231">
        <v>3.0</v>
      </c>
      <c r="BD14" s="259">
        <f>117+60</f>
        <v>177</v>
      </c>
      <c r="BE14" s="260">
        <v>2.0</v>
      </c>
      <c r="BF14" s="259">
        <f>68+51</f>
        <v>119</v>
      </c>
      <c r="BG14" s="260">
        <v>1.0</v>
      </c>
      <c r="BH14" s="259">
        <v>48.0</v>
      </c>
      <c r="BI14" s="204">
        <f t="shared" si="26"/>
        <v>344</v>
      </c>
      <c r="BJ14" s="261">
        <f>104+98</f>
        <v>202</v>
      </c>
      <c r="BK14" s="259">
        <f>81+61</f>
        <v>142</v>
      </c>
      <c r="BL14" s="204">
        <f t="shared" si="27"/>
        <v>344</v>
      </c>
      <c r="BM14" s="231">
        <v>3.0</v>
      </c>
      <c r="BN14" s="259">
        <f>110+54</f>
        <v>164</v>
      </c>
      <c r="BO14" s="260">
        <v>2.0</v>
      </c>
      <c r="BP14" s="259">
        <f>42+32</f>
        <v>74</v>
      </c>
      <c r="BQ14" s="260">
        <v>1.0</v>
      </c>
      <c r="BR14" s="259">
        <v>61.0</v>
      </c>
      <c r="BS14" s="204">
        <f t="shared" si="28"/>
        <v>299</v>
      </c>
      <c r="BT14" s="261">
        <f>80+71</f>
        <v>151</v>
      </c>
      <c r="BU14" s="259">
        <f>72+76</f>
        <v>148</v>
      </c>
      <c r="BV14" s="204">
        <f t="shared" si="29"/>
        <v>299</v>
      </c>
      <c r="BW14" s="200">
        <f t="shared" ref="BW14:BX14" si="124">SUM(BJ14,BT14)</f>
        <v>353</v>
      </c>
      <c r="BX14" s="201">
        <f t="shared" si="124"/>
        <v>290</v>
      </c>
      <c r="BY14" s="195">
        <f t="shared" si="31"/>
        <v>643</v>
      </c>
      <c r="BZ14" s="286">
        <f>402+379</f>
        <v>781</v>
      </c>
      <c r="CA14" s="259">
        <f>405+339</f>
        <v>744</v>
      </c>
      <c r="CB14" s="287">
        <f>179+205</f>
        <v>384</v>
      </c>
      <c r="CC14" s="259">
        <f>182+165</f>
        <v>347</v>
      </c>
      <c r="CD14" s="287">
        <f>118+75</f>
        <v>193</v>
      </c>
      <c r="CE14" s="259">
        <f>106+72</f>
        <v>178</v>
      </c>
      <c r="CF14" s="287">
        <f>7+4</f>
        <v>11</v>
      </c>
      <c r="CG14" s="259">
        <f>8+4</f>
        <v>12</v>
      </c>
      <c r="CH14" s="287">
        <f>291+352</f>
        <v>643</v>
      </c>
      <c r="CI14" s="259">
        <f>300+295</f>
        <v>595</v>
      </c>
      <c r="CJ14" s="287">
        <f>21+28</f>
        <v>49</v>
      </c>
      <c r="CK14" s="259">
        <f>24+20</f>
        <v>44</v>
      </c>
      <c r="CL14" s="287">
        <f>8+6</f>
        <v>14</v>
      </c>
      <c r="CM14" s="259">
        <f>10+5</f>
        <v>15</v>
      </c>
      <c r="CN14" s="207">
        <f t="shared" ref="CN14:CO14" si="125">SUM(BZ14,CB14,CD14,CF14,CH14,CJ14,CL14)</f>
        <v>2075</v>
      </c>
      <c r="CO14" s="207">
        <f t="shared" si="125"/>
        <v>1935</v>
      </c>
      <c r="CP14" s="206">
        <f t="shared" si="33"/>
        <v>4010</v>
      </c>
      <c r="CQ14" s="207">
        <f t="shared" ref="CQ14:CR14" si="126">SUM(Z14,AO14,AZ14,BW14)</f>
        <v>2075</v>
      </c>
      <c r="CR14" s="207">
        <f t="shared" si="126"/>
        <v>1935</v>
      </c>
      <c r="CS14" s="185">
        <f t="shared" si="35"/>
        <v>4010</v>
      </c>
      <c r="CT14" s="265">
        <f>588+259</f>
        <v>847</v>
      </c>
      <c r="CU14" s="259">
        <f>637+230</f>
        <v>867</v>
      </c>
      <c r="CV14" s="210">
        <f t="shared" si="36"/>
        <v>1714</v>
      </c>
      <c r="CW14" s="265">
        <f>36+35</f>
        <v>71</v>
      </c>
      <c r="CX14" s="259">
        <f>30+26</f>
        <v>56</v>
      </c>
      <c r="CY14" s="210">
        <f t="shared" si="37"/>
        <v>127</v>
      </c>
      <c r="CZ14" s="265">
        <f>85+322</f>
        <v>407</v>
      </c>
      <c r="DA14" s="259">
        <f>81+280</f>
        <v>361</v>
      </c>
      <c r="DB14" s="210">
        <f t="shared" si="38"/>
        <v>768</v>
      </c>
      <c r="DC14" s="265">
        <f>28+63</f>
        <v>91</v>
      </c>
      <c r="DD14" s="259">
        <f>20+36</f>
        <v>56</v>
      </c>
      <c r="DE14" s="210">
        <f t="shared" si="39"/>
        <v>147</v>
      </c>
      <c r="DF14" s="265">
        <f>289+370</f>
        <v>659</v>
      </c>
      <c r="DG14" s="259">
        <f>267+328</f>
        <v>595</v>
      </c>
      <c r="DH14" s="210">
        <f t="shared" si="40"/>
        <v>1254</v>
      </c>
      <c r="DI14" s="228">
        <v>0.0</v>
      </c>
      <c r="DJ14" s="224">
        <v>0.0</v>
      </c>
      <c r="DK14" s="214">
        <f t="shared" si="41"/>
        <v>0</v>
      </c>
      <c r="DL14" s="215">
        <f t="shared" ref="DL14:DM14" si="127">SUM(CT14+CW14+CZ14+DC14+DF14+DI14)</f>
        <v>2075</v>
      </c>
      <c r="DM14" s="216">
        <f t="shared" si="127"/>
        <v>1935</v>
      </c>
      <c r="DN14" s="217">
        <f t="shared" si="43"/>
        <v>4010</v>
      </c>
      <c r="DO14" s="218">
        <f t="shared" ref="DO14:DP14" si="128">SUM(CQ14-DL14)</f>
        <v>0</v>
      </c>
      <c r="DP14" s="218">
        <f t="shared" si="128"/>
        <v>0</v>
      </c>
      <c r="DQ14" s="215">
        <f t="shared" si="45"/>
        <v>4010</v>
      </c>
      <c r="DR14" s="219">
        <f t="shared" si="46"/>
        <v>4010</v>
      </c>
      <c r="DS14" s="220">
        <f t="shared" si="47"/>
        <v>0</v>
      </c>
      <c r="DT14" s="220">
        <f t="shared" si="48"/>
        <v>0</v>
      </c>
      <c r="DU14" s="217">
        <f t="shared" ref="DU14:DV14" si="129">SUM(CN14-CQ14)</f>
        <v>0</v>
      </c>
      <c r="DV14" s="217">
        <f t="shared" si="129"/>
        <v>0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</row>
    <row r="15" ht="19.5" customHeight="1">
      <c r="A15" s="187">
        <v>13.0</v>
      </c>
      <c r="B15" s="230" t="s">
        <v>70</v>
      </c>
      <c r="C15" s="189">
        <v>1583.0</v>
      </c>
      <c r="D15" s="190" t="s">
        <v>57</v>
      </c>
      <c r="E15" s="191" t="s">
        <v>58</v>
      </c>
      <c r="F15" s="266">
        <v>4.0</v>
      </c>
      <c r="G15" s="248">
        <v>90.0</v>
      </c>
      <c r="H15" s="249">
        <v>99.0</v>
      </c>
      <c r="I15" s="195">
        <f t="shared" si="9"/>
        <v>189</v>
      </c>
      <c r="J15" s="267">
        <v>4.0</v>
      </c>
      <c r="K15" s="268">
        <v>94.0</v>
      </c>
      <c r="L15" s="249">
        <v>105.0</v>
      </c>
      <c r="M15" s="195">
        <f t="shared" si="10"/>
        <v>199</v>
      </c>
      <c r="N15" s="266">
        <v>4.0</v>
      </c>
      <c r="O15" s="269">
        <v>110.0</v>
      </c>
      <c r="P15" s="249">
        <v>100.0</v>
      </c>
      <c r="Q15" s="195">
        <f t="shared" si="11"/>
        <v>210</v>
      </c>
      <c r="R15" s="266">
        <v>4.0</v>
      </c>
      <c r="S15" s="269">
        <v>92.0</v>
      </c>
      <c r="T15" s="249">
        <v>99.0</v>
      </c>
      <c r="U15" s="195">
        <f t="shared" si="12"/>
        <v>191</v>
      </c>
      <c r="V15" s="266">
        <v>4.0</v>
      </c>
      <c r="W15" s="269">
        <v>104.0</v>
      </c>
      <c r="X15" s="269">
        <v>100.0</v>
      </c>
      <c r="Y15" s="195">
        <f t="shared" si="13"/>
        <v>204</v>
      </c>
      <c r="Z15" s="200">
        <f t="shared" ref="Z15:AA15" si="130">SUM(G15,K15,O15,S15,W15)</f>
        <v>490</v>
      </c>
      <c r="AA15" s="200">
        <f t="shared" si="130"/>
        <v>503</v>
      </c>
      <c r="AB15" s="195">
        <f t="shared" si="15"/>
        <v>993</v>
      </c>
      <c r="AC15" s="266">
        <v>4.0</v>
      </c>
      <c r="AD15" s="269">
        <v>107.0</v>
      </c>
      <c r="AE15" s="249">
        <v>95.0</v>
      </c>
      <c r="AF15" s="195">
        <f t="shared" si="16"/>
        <v>202</v>
      </c>
      <c r="AG15" s="266">
        <v>4.0</v>
      </c>
      <c r="AH15" s="269">
        <v>110.0</v>
      </c>
      <c r="AI15" s="249">
        <v>98.0</v>
      </c>
      <c r="AJ15" s="195">
        <f t="shared" si="17"/>
        <v>208</v>
      </c>
      <c r="AK15" s="266">
        <v>4.0</v>
      </c>
      <c r="AL15" s="269">
        <v>112.0</v>
      </c>
      <c r="AM15" s="249">
        <v>98.0</v>
      </c>
      <c r="AN15" s="195">
        <f t="shared" si="18"/>
        <v>210</v>
      </c>
      <c r="AO15" s="200">
        <f t="shared" ref="AO15:AP15" si="131">SUM(AD15,AH15,AL15)</f>
        <v>329</v>
      </c>
      <c r="AP15" s="201">
        <f t="shared" si="131"/>
        <v>291</v>
      </c>
      <c r="AQ15" s="195">
        <f t="shared" si="20"/>
        <v>620</v>
      </c>
      <c r="AR15" s="266">
        <v>4.0</v>
      </c>
      <c r="AS15" s="269">
        <v>103.0</v>
      </c>
      <c r="AT15" s="249">
        <v>109.0</v>
      </c>
      <c r="AU15" s="195">
        <f t="shared" si="21"/>
        <v>212</v>
      </c>
      <c r="AV15" s="266">
        <v>4.0</v>
      </c>
      <c r="AW15" s="269">
        <v>116.0</v>
      </c>
      <c r="AX15" s="249">
        <v>100.0</v>
      </c>
      <c r="AY15" s="195">
        <f t="shared" si="22"/>
        <v>216</v>
      </c>
      <c r="AZ15" s="202">
        <f t="shared" si="23"/>
        <v>219</v>
      </c>
      <c r="BA15" s="203">
        <f t="shared" si="24"/>
        <v>209</v>
      </c>
      <c r="BB15" s="195">
        <f t="shared" si="25"/>
        <v>428</v>
      </c>
      <c r="BC15" s="266">
        <v>2.0</v>
      </c>
      <c r="BD15" s="249">
        <v>116.0</v>
      </c>
      <c r="BE15" s="247">
        <v>1.0</v>
      </c>
      <c r="BF15" s="249">
        <v>65.0</v>
      </c>
      <c r="BG15" s="247">
        <v>1.0</v>
      </c>
      <c r="BH15" s="249">
        <v>30.0</v>
      </c>
      <c r="BI15" s="204">
        <f t="shared" si="26"/>
        <v>211</v>
      </c>
      <c r="BJ15" s="270">
        <v>105.0</v>
      </c>
      <c r="BK15" s="259">
        <v>106.0</v>
      </c>
      <c r="BL15" s="204">
        <f t="shared" si="27"/>
        <v>211</v>
      </c>
      <c r="BM15" s="266">
        <v>1.0</v>
      </c>
      <c r="BN15" s="249">
        <v>67.0</v>
      </c>
      <c r="BO15" s="247">
        <v>1.0</v>
      </c>
      <c r="BP15" s="249">
        <v>51.0</v>
      </c>
      <c r="BQ15" s="247">
        <v>1.0</v>
      </c>
      <c r="BR15" s="249">
        <v>43.0</v>
      </c>
      <c r="BS15" s="204">
        <f t="shared" si="28"/>
        <v>161</v>
      </c>
      <c r="BT15" s="271">
        <v>74.0</v>
      </c>
      <c r="BU15" s="249">
        <v>87.0</v>
      </c>
      <c r="BV15" s="204">
        <f t="shared" si="29"/>
        <v>161</v>
      </c>
      <c r="BW15" s="200">
        <f t="shared" ref="BW15:BX15" si="132">SUM(BJ15,BT15)</f>
        <v>179</v>
      </c>
      <c r="BX15" s="201">
        <f t="shared" si="132"/>
        <v>193</v>
      </c>
      <c r="BY15" s="195">
        <f t="shared" si="31"/>
        <v>372</v>
      </c>
      <c r="BZ15" s="272">
        <v>486.0</v>
      </c>
      <c r="CA15" s="249">
        <v>481.0</v>
      </c>
      <c r="CB15" s="250">
        <v>188.0</v>
      </c>
      <c r="CC15" s="249">
        <v>185.0</v>
      </c>
      <c r="CD15" s="250">
        <v>176.0</v>
      </c>
      <c r="CE15" s="249">
        <v>140.0</v>
      </c>
      <c r="CF15" s="250">
        <v>10.0</v>
      </c>
      <c r="CG15" s="249">
        <v>8.0</v>
      </c>
      <c r="CH15" s="250">
        <v>330.0</v>
      </c>
      <c r="CI15" s="249">
        <v>352.0</v>
      </c>
      <c r="CJ15" s="250">
        <v>27.0</v>
      </c>
      <c r="CK15" s="249">
        <v>22.0</v>
      </c>
      <c r="CL15" s="250">
        <v>0.0</v>
      </c>
      <c r="CM15" s="249">
        <v>8.0</v>
      </c>
      <c r="CN15" s="207">
        <f t="shared" ref="CN15:CO15" si="133">SUM(BZ15,CB15,CD15,CF15,CH15,CJ15,CL15)</f>
        <v>1217</v>
      </c>
      <c r="CO15" s="207">
        <f t="shared" si="133"/>
        <v>1196</v>
      </c>
      <c r="CP15" s="206">
        <f t="shared" si="33"/>
        <v>2413</v>
      </c>
      <c r="CQ15" s="207">
        <f t="shared" ref="CQ15:CR15" si="134">SUM(Z15,AO15,AZ15,BW15)</f>
        <v>1217</v>
      </c>
      <c r="CR15" s="207">
        <f t="shared" si="134"/>
        <v>1196</v>
      </c>
      <c r="CS15" s="185">
        <f t="shared" si="35"/>
        <v>2413</v>
      </c>
      <c r="CT15" s="265">
        <v>245.0</v>
      </c>
      <c r="CU15" s="259">
        <v>253.0</v>
      </c>
      <c r="CV15" s="210">
        <f t="shared" si="36"/>
        <v>498</v>
      </c>
      <c r="CW15" s="265">
        <v>129.0</v>
      </c>
      <c r="CX15" s="259">
        <v>149.0</v>
      </c>
      <c r="CY15" s="210">
        <f t="shared" si="37"/>
        <v>278</v>
      </c>
      <c r="CZ15" s="265">
        <v>498.0</v>
      </c>
      <c r="DA15" s="265">
        <v>396.0</v>
      </c>
      <c r="DB15" s="210">
        <f t="shared" si="38"/>
        <v>894</v>
      </c>
      <c r="DC15" s="265">
        <v>70.0</v>
      </c>
      <c r="DD15" s="259">
        <v>89.0</v>
      </c>
      <c r="DE15" s="210">
        <f t="shared" si="39"/>
        <v>159</v>
      </c>
      <c r="DF15" s="265">
        <v>275.0</v>
      </c>
      <c r="DG15" s="259">
        <v>309.0</v>
      </c>
      <c r="DH15" s="210">
        <f t="shared" si="40"/>
        <v>584</v>
      </c>
      <c r="DI15" s="228">
        <v>0.0</v>
      </c>
      <c r="DJ15" s="229">
        <v>0.0</v>
      </c>
      <c r="DK15" s="214">
        <f t="shared" si="41"/>
        <v>0</v>
      </c>
      <c r="DL15" s="215">
        <f t="shared" ref="DL15:DM15" si="135">SUM(CT15+CW15+CZ15+DC15+DF15+DI15)</f>
        <v>1217</v>
      </c>
      <c r="DM15" s="216">
        <f t="shared" si="135"/>
        <v>1196</v>
      </c>
      <c r="DN15" s="217">
        <f t="shared" si="43"/>
        <v>2413</v>
      </c>
      <c r="DO15" s="218">
        <f t="shared" ref="DO15:DP15" si="136">SUM(CQ15-DL15)</f>
        <v>0</v>
      </c>
      <c r="DP15" s="218">
        <f t="shared" si="136"/>
        <v>0</v>
      </c>
      <c r="DQ15" s="215">
        <f t="shared" si="45"/>
        <v>2413</v>
      </c>
      <c r="DR15" s="219">
        <f t="shared" si="46"/>
        <v>2413</v>
      </c>
      <c r="DS15" s="220">
        <f t="shared" si="47"/>
        <v>0</v>
      </c>
      <c r="DT15" s="220">
        <f t="shared" si="48"/>
        <v>0</v>
      </c>
      <c r="DU15" s="217">
        <f t="shared" ref="DU15:DV15" si="137">SUM(CN15-CQ15)</f>
        <v>0</v>
      </c>
      <c r="DV15" s="217">
        <f t="shared" si="137"/>
        <v>0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</row>
    <row r="16" ht="19.5" customHeight="1">
      <c r="A16" s="186">
        <v>14.0</v>
      </c>
      <c r="B16" s="230" t="s">
        <v>71</v>
      </c>
      <c r="C16" s="189">
        <v>2080.0</v>
      </c>
      <c r="D16" s="190" t="s">
        <v>57</v>
      </c>
      <c r="E16" s="191" t="s">
        <v>58</v>
      </c>
      <c r="F16" s="273">
        <v>1.0</v>
      </c>
      <c r="G16" s="274">
        <v>21.0</v>
      </c>
      <c r="H16" s="163">
        <v>26.0</v>
      </c>
      <c r="I16" s="195">
        <f t="shared" si="9"/>
        <v>47</v>
      </c>
      <c r="J16" s="275">
        <v>1.0</v>
      </c>
      <c r="K16" s="274">
        <v>31.0</v>
      </c>
      <c r="L16" s="163">
        <v>22.0</v>
      </c>
      <c r="M16" s="195">
        <f t="shared" si="10"/>
        <v>53</v>
      </c>
      <c r="N16" s="275">
        <v>1.0</v>
      </c>
      <c r="O16" s="274">
        <v>25.0</v>
      </c>
      <c r="P16" s="163">
        <v>21.0</v>
      </c>
      <c r="Q16" s="195">
        <f t="shared" si="11"/>
        <v>46</v>
      </c>
      <c r="R16" s="275">
        <v>1.0</v>
      </c>
      <c r="S16" s="274">
        <v>28.0</v>
      </c>
      <c r="T16" s="163">
        <v>27.0</v>
      </c>
      <c r="U16" s="195">
        <f t="shared" si="12"/>
        <v>55</v>
      </c>
      <c r="V16" s="275">
        <v>1.0</v>
      </c>
      <c r="W16" s="274">
        <v>24.0</v>
      </c>
      <c r="X16" s="163">
        <v>24.0</v>
      </c>
      <c r="Y16" s="195">
        <f t="shared" si="13"/>
        <v>48</v>
      </c>
      <c r="Z16" s="200">
        <f t="shared" ref="Z16:AA16" si="138">SUM(G16,K16,O16,S16,W16)</f>
        <v>129</v>
      </c>
      <c r="AA16" s="200">
        <f t="shared" si="138"/>
        <v>120</v>
      </c>
      <c r="AB16" s="195">
        <f t="shared" si="15"/>
        <v>249</v>
      </c>
      <c r="AC16" s="275">
        <v>1.0</v>
      </c>
      <c r="AD16" s="274">
        <v>38.0</v>
      </c>
      <c r="AE16" s="163">
        <v>26.0</v>
      </c>
      <c r="AF16" s="195">
        <f t="shared" si="16"/>
        <v>64</v>
      </c>
      <c r="AG16" s="275">
        <v>1.0</v>
      </c>
      <c r="AH16" s="274">
        <v>30.0</v>
      </c>
      <c r="AI16" s="163">
        <v>28.0</v>
      </c>
      <c r="AJ16" s="195">
        <f t="shared" si="17"/>
        <v>58</v>
      </c>
      <c r="AK16" s="275">
        <v>1.0</v>
      </c>
      <c r="AL16" s="274">
        <v>27.0</v>
      </c>
      <c r="AM16" s="163">
        <v>21.0</v>
      </c>
      <c r="AN16" s="195">
        <f t="shared" si="18"/>
        <v>48</v>
      </c>
      <c r="AO16" s="200">
        <f t="shared" ref="AO16:AP16" si="139">SUM(AD16,AH16,AL16)</f>
        <v>95</v>
      </c>
      <c r="AP16" s="201">
        <f t="shared" si="139"/>
        <v>75</v>
      </c>
      <c r="AQ16" s="195">
        <f t="shared" si="20"/>
        <v>170</v>
      </c>
      <c r="AR16" s="275">
        <v>1.0</v>
      </c>
      <c r="AS16" s="274">
        <v>26.0</v>
      </c>
      <c r="AT16" s="163">
        <v>21.0</v>
      </c>
      <c r="AU16" s="195">
        <f t="shared" si="21"/>
        <v>47</v>
      </c>
      <c r="AV16" s="275">
        <v>1.0</v>
      </c>
      <c r="AW16" s="274">
        <v>20.0</v>
      </c>
      <c r="AX16" s="163">
        <v>19.0</v>
      </c>
      <c r="AY16" s="195">
        <f t="shared" si="22"/>
        <v>39</v>
      </c>
      <c r="AZ16" s="202">
        <f t="shared" si="23"/>
        <v>46</v>
      </c>
      <c r="BA16" s="203">
        <f t="shared" si="24"/>
        <v>40</v>
      </c>
      <c r="BB16" s="195">
        <f t="shared" si="25"/>
        <v>86</v>
      </c>
      <c r="BC16" s="275">
        <v>1.0</v>
      </c>
      <c r="BD16" s="163">
        <v>41.0</v>
      </c>
      <c r="BE16" s="275">
        <v>0.0</v>
      </c>
      <c r="BF16" s="163">
        <v>0.0</v>
      </c>
      <c r="BG16" s="275">
        <v>0.0</v>
      </c>
      <c r="BH16" s="163">
        <v>0.0</v>
      </c>
      <c r="BI16" s="204">
        <f t="shared" si="26"/>
        <v>41</v>
      </c>
      <c r="BJ16" s="274">
        <v>19.0</v>
      </c>
      <c r="BK16" s="163">
        <v>22.0</v>
      </c>
      <c r="BL16" s="204">
        <f t="shared" si="27"/>
        <v>41</v>
      </c>
      <c r="BM16" s="275">
        <v>1.0</v>
      </c>
      <c r="BN16" s="163">
        <v>41.0</v>
      </c>
      <c r="BO16" s="275">
        <v>0.0</v>
      </c>
      <c r="BP16" s="163">
        <v>0.0</v>
      </c>
      <c r="BQ16" s="275">
        <v>0.0</v>
      </c>
      <c r="BR16" s="163">
        <v>0.0</v>
      </c>
      <c r="BS16" s="204">
        <f t="shared" si="28"/>
        <v>41</v>
      </c>
      <c r="BT16" s="274">
        <v>16.0</v>
      </c>
      <c r="BU16" s="163">
        <v>25.0</v>
      </c>
      <c r="BV16" s="204">
        <f t="shared" si="29"/>
        <v>41</v>
      </c>
      <c r="BW16" s="200">
        <f t="shared" ref="BW16:BX16" si="140">SUM(BJ16,BT16)</f>
        <v>35</v>
      </c>
      <c r="BX16" s="201">
        <f t="shared" si="140"/>
        <v>47</v>
      </c>
      <c r="BY16" s="195">
        <f t="shared" si="31"/>
        <v>82</v>
      </c>
      <c r="BZ16" s="164">
        <v>51.0</v>
      </c>
      <c r="CA16" s="163">
        <v>46.0</v>
      </c>
      <c r="CB16" s="164">
        <v>38.0</v>
      </c>
      <c r="CC16" s="163">
        <v>28.0</v>
      </c>
      <c r="CD16" s="164">
        <v>51.0</v>
      </c>
      <c r="CE16" s="163">
        <v>53.0</v>
      </c>
      <c r="CF16" s="164">
        <v>0.0</v>
      </c>
      <c r="CG16" s="163">
        <v>0.0</v>
      </c>
      <c r="CH16" s="164">
        <v>163.0</v>
      </c>
      <c r="CI16" s="163">
        <v>152.0</v>
      </c>
      <c r="CJ16" s="164">
        <v>1.0</v>
      </c>
      <c r="CK16" s="163">
        <v>1.0</v>
      </c>
      <c r="CL16" s="164">
        <v>1.0</v>
      </c>
      <c r="CM16" s="163">
        <v>2.0</v>
      </c>
      <c r="CN16" s="207">
        <f t="shared" ref="CN16:CO16" si="141">SUM(BZ16,CB16,CD16,CF16,CH16,CJ16,CL16)</f>
        <v>305</v>
      </c>
      <c r="CO16" s="207">
        <f t="shared" si="141"/>
        <v>282</v>
      </c>
      <c r="CP16" s="206">
        <f t="shared" si="33"/>
        <v>587</v>
      </c>
      <c r="CQ16" s="207">
        <f t="shared" ref="CQ16:CR16" si="142">SUM(Z16,AO16,AZ16,BW16)</f>
        <v>305</v>
      </c>
      <c r="CR16" s="207">
        <f t="shared" si="142"/>
        <v>282</v>
      </c>
      <c r="CS16" s="185">
        <f t="shared" si="35"/>
        <v>587</v>
      </c>
      <c r="CT16" s="276">
        <v>52.0</v>
      </c>
      <c r="CU16" s="277">
        <v>51.0</v>
      </c>
      <c r="CV16" s="210">
        <f t="shared" si="36"/>
        <v>103</v>
      </c>
      <c r="CW16" s="276">
        <v>10.0</v>
      </c>
      <c r="CX16" s="277">
        <v>8.0</v>
      </c>
      <c r="CY16" s="210">
        <f t="shared" si="37"/>
        <v>18</v>
      </c>
      <c r="CZ16" s="276">
        <v>133.0</v>
      </c>
      <c r="DA16" s="277">
        <v>122.0</v>
      </c>
      <c r="DB16" s="210">
        <f t="shared" si="38"/>
        <v>255</v>
      </c>
      <c r="DC16" s="276">
        <v>50.0</v>
      </c>
      <c r="DD16" s="277">
        <v>44.0</v>
      </c>
      <c r="DE16" s="210">
        <f t="shared" si="39"/>
        <v>94</v>
      </c>
      <c r="DF16" s="276">
        <v>60.0</v>
      </c>
      <c r="DG16" s="277">
        <v>57.0</v>
      </c>
      <c r="DH16" s="210">
        <f t="shared" si="40"/>
        <v>117</v>
      </c>
      <c r="DI16" s="276">
        <v>0.0</v>
      </c>
      <c r="DJ16" s="277">
        <v>0.0</v>
      </c>
      <c r="DK16" s="214">
        <f t="shared" si="41"/>
        <v>0</v>
      </c>
      <c r="DL16" s="215">
        <f t="shared" ref="DL16:DM16" si="143">SUM(CT16+CW16+CZ16+DC16+DF16+DI16)</f>
        <v>305</v>
      </c>
      <c r="DM16" s="216">
        <f t="shared" si="143"/>
        <v>282</v>
      </c>
      <c r="DN16" s="217">
        <f t="shared" si="43"/>
        <v>587</v>
      </c>
      <c r="DO16" s="218">
        <f t="shared" ref="DO16:DP16" si="144">SUM(CQ16-DL16)</f>
        <v>0</v>
      </c>
      <c r="DP16" s="218">
        <f t="shared" si="144"/>
        <v>0</v>
      </c>
      <c r="DQ16" s="215">
        <f t="shared" si="45"/>
        <v>587</v>
      </c>
      <c r="DR16" s="219">
        <f t="shared" si="46"/>
        <v>587</v>
      </c>
      <c r="DS16" s="220">
        <f t="shared" si="47"/>
        <v>0</v>
      </c>
      <c r="DT16" s="220">
        <f t="shared" si="48"/>
        <v>0</v>
      </c>
      <c r="DU16" s="217">
        <f t="shared" ref="DU16:DV16" si="145">SUM(CN16-CQ16)</f>
        <v>0</v>
      </c>
      <c r="DV16" s="217">
        <f t="shared" si="145"/>
        <v>0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</row>
    <row r="17" ht="20.25" customHeight="1">
      <c r="A17" s="242">
        <v>15.0</v>
      </c>
      <c r="B17" s="243" t="s">
        <v>72</v>
      </c>
      <c r="C17" s="244">
        <v>2081.0</v>
      </c>
      <c r="D17" s="245" t="s">
        <v>57</v>
      </c>
      <c r="E17" s="246" t="s">
        <v>58</v>
      </c>
      <c r="F17" s="260">
        <v>1.0</v>
      </c>
      <c r="G17" s="258">
        <v>19.0</v>
      </c>
      <c r="H17" s="259">
        <v>31.0</v>
      </c>
      <c r="I17" s="195">
        <f t="shared" si="9"/>
        <v>50</v>
      </c>
      <c r="J17" s="260">
        <v>1.0</v>
      </c>
      <c r="K17" s="278">
        <v>30.0</v>
      </c>
      <c r="L17" s="279">
        <v>18.0</v>
      </c>
      <c r="M17" s="195">
        <f t="shared" si="10"/>
        <v>48</v>
      </c>
      <c r="N17" s="260">
        <v>1.0</v>
      </c>
      <c r="O17" s="278">
        <v>29.0</v>
      </c>
      <c r="P17" s="279">
        <v>24.0</v>
      </c>
      <c r="Q17" s="195">
        <f t="shared" si="11"/>
        <v>53</v>
      </c>
      <c r="R17" s="260">
        <v>1.0</v>
      </c>
      <c r="S17" s="278">
        <v>39.0</v>
      </c>
      <c r="T17" s="279">
        <v>24.0</v>
      </c>
      <c r="U17" s="195">
        <f t="shared" si="12"/>
        <v>63</v>
      </c>
      <c r="V17" s="260">
        <v>1.0</v>
      </c>
      <c r="W17" s="278">
        <v>25.0</v>
      </c>
      <c r="X17" s="279">
        <v>30.0</v>
      </c>
      <c r="Y17" s="195">
        <f t="shared" si="13"/>
        <v>55</v>
      </c>
      <c r="Z17" s="200">
        <f t="shared" ref="Z17:AA17" si="146">SUM(G17,K17,O17,S17,W17)</f>
        <v>142</v>
      </c>
      <c r="AA17" s="200">
        <f t="shared" si="146"/>
        <v>127</v>
      </c>
      <c r="AB17" s="195">
        <f t="shared" si="15"/>
        <v>269</v>
      </c>
      <c r="AC17" s="260">
        <v>1.0</v>
      </c>
      <c r="AD17" s="278">
        <v>27.0</v>
      </c>
      <c r="AE17" s="279">
        <v>29.0</v>
      </c>
      <c r="AF17" s="195">
        <f t="shared" si="16"/>
        <v>56</v>
      </c>
      <c r="AG17" s="260">
        <v>1.0</v>
      </c>
      <c r="AH17" s="278">
        <v>36.0</v>
      </c>
      <c r="AI17" s="279">
        <v>17.0</v>
      </c>
      <c r="AJ17" s="195">
        <f t="shared" si="17"/>
        <v>53</v>
      </c>
      <c r="AK17" s="260">
        <v>1.0</v>
      </c>
      <c r="AL17" s="278">
        <v>27.0</v>
      </c>
      <c r="AM17" s="279">
        <v>25.0</v>
      </c>
      <c r="AN17" s="195">
        <f t="shared" si="18"/>
        <v>52</v>
      </c>
      <c r="AO17" s="200">
        <f t="shared" ref="AO17:AP17" si="147">SUM(AD17,AH17,AL17)</f>
        <v>90</v>
      </c>
      <c r="AP17" s="201">
        <f t="shared" si="147"/>
        <v>71</v>
      </c>
      <c r="AQ17" s="195">
        <f t="shared" si="20"/>
        <v>161</v>
      </c>
      <c r="AR17" s="260">
        <v>1.0</v>
      </c>
      <c r="AS17" s="278">
        <v>32.0</v>
      </c>
      <c r="AT17" s="279">
        <v>19.0</v>
      </c>
      <c r="AU17" s="195">
        <f t="shared" si="21"/>
        <v>51</v>
      </c>
      <c r="AV17" s="260">
        <v>1.0</v>
      </c>
      <c r="AW17" s="278">
        <v>26.0</v>
      </c>
      <c r="AX17" s="279">
        <v>24.0</v>
      </c>
      <c r="AY17" s="195">
        <f t="shared" si="22"/>
        <v>50</v>
      </c>
      <c r="AZ17" s="202">
        <f t="shared" si="23"/>
        <v>58</v>
      </c>
      <c r="BA17" s="203">
        <f t="shared" si="24"/>
        <v>43</v>
      </c>
      <c r="BB17" s="195">
        <f t="shared" si="25"/>
        <v>101</v>
      </c>
      <c r="BC17" s="260">
        <v>1.0</v>
      </c>
      <c r="BD17" s="259">
        <v>39.0</v>
      </c>
      <c r="BE17" s="260">
        <v>0.0</v>
      </c>
      <c r="BF17" s="259">
        <v>0.0</v>
      </c>
      <c r="BG17" s="260">
        <v>1.0</v>
      </c>
      <c r="BH17" s="259">
        <v>23.0</v>
      </c>
      <c r="BI17" s="204">
        <f t="shared" si="26"/>
        <v>62</v>
      </c>
      <c r="BJ17" s="258">
        <f>23+15</f>
        <v>38</v>
      </c>
      <c r="BK17" s="259">
        <v>24.0</v>
      </c>
      <c r="BL17" s="204">
        <f t="shared" si="27"/>
        <v>62</v>
      </c>
      <c r="BM17" s="260">
        <v>1.0</v>
      </c>
      <c r="BN17" s="259">
        <v>29.0</v>
      </c>
      <c r="BO17" s="260">
        <v>0.0</v>
      </c>
      <c r="BP17" s="259">
        <v>0.0</v>
      </c>
      <c r="BQ17" s="260">
        <v>1.0</v>
      </c>
      <c r="BR17" s="259">
        <v>16.0</v>
      </c>
      <c r="BS17" s="204">
        <f t="shared" si="28"/>
        <v>45</v>
      </c>
      <c r="BT17" s="278">
        <v>22.0</v>
      </c>
      <c r="BU17" s="279">
        <v>23.0</v>
      </c>
      <c r="BV17" s="204">
        <f t="shared" si="29"/>
        <v>45</v>
      </c>
      <c r="BW17" s="200">
        <f t="shared" ref="BW17:BX17" si="148">SUM(BJ17,BT17)</f>
        <v>60</v>
      </c>
      <c r="BX17" s="201">
        <f t="shared" si="148"/>
        <v>47</v>
      </c>
      <c r="BY17" s="195">
        <f t="shared" si="31"/>
        <v>107</v>
      </c>
      <c r="BZ17" s="280">
        <v>83.0</v>
      </c>
      <c r="CA17" s="279">
        <v>53.0</v>
      </c>
      <c r="CB17" s="280">
        <v>40.0</v>
      </c>
      <c r="CC17" s="279">
        <v>32.0</v>
      </c>
      <c r="CD17" s="280">
        <v>130.0</v>
      </c>
      <c r="CE17" s="279">
        <v>105.0</v>
      </c>
      <c r="CF17" s="280">
        <v>0.0</v>
      </c>
      <c r="CG17" s="279">
        <v>2.0</v>
      </c>
      <c r="CH17" s="280">
        <v>86.0</v>
      </c>
      <c r="CI17" s="279">
        <v>82.0</v>
      </c>
      <c r="CJ17" s="280">
        <v>1.0</v>
      </c>
      <c r="CK17" s="279">
        <v>0.0</v>
      </c>
      <c r="CL17" s="280">
        <v>10.0</v>
      </c>
      <c r="CM17" s="279">
        <v>14.0</v>
      </c>
      <c r="CN17" s="207">
        <f t="shared" ref="CN17:CO17" si="149">SUM(BZ17,CB17,CD17,CF17,CH17,CJ17,CL17)</f>
        <v>350</v>
      </c>
      <c r="CO17" s="207">
        <f t="shared" si="149"/>
        <v>288</v>
      </c>
      <c r="CP17" s="206">
        <f t="shared" si="33"/>
        <v>638</v>
      </c>
      <c r="CQ17" s="207">
        <f t="shared" ref="CQ17:CR17" si="150">SUM(Z17,AO17,AZ17,BW17)</f>
        <v>350</v>
      </c>
      <c r="CR17" s="207">
        <f t="shared" si="150"/>
        <v>288</v>
      </c>
      <c r="CS17" s="185">
        <f t="shared" si="35"/>
        <v>638</v>
      </c>
      <c r="CT17" s="281">
        <v>67.0</v>
      </c>
      <c r="CU17" s="282">
        <v>55.0</v>
      </c>
      <c r="CV17" s="210">
        <f t="shared" si="36"/>
        <v>122</v>
      </c>
      <c r="CW17" s="281">
        <v>10.0</v>
      </c>
      <c r="CX17" s="282">
        <v>3.0</v>
      </c>
      <c r="CY17" s="210">
        <f t="shared" si="37"/>
        <v>13</v>
      </c>
      <c r="CZ17" s="281">
        <v>197.0</v>
      </c>
      <c r="DA17" s="282">
        <v>167.0</v>
      </c>
      <c r="DB17" s="210">
        <f t="shared" si="38"/>
        <v>364</v>
      </c>
      <c r="DC17" s="281">
        <v>19.0</v>
      </c>
      <c r="DD17" s="282">
        <v>11.0</v>
      </c>
      <c r="DE17" s="210">
        <f t="shared" si="39"/>
        <v>30</v>
      </c>
      <c r="DF17" s="281">
        <v>57.0</v>
      </c>
      <c r="DG17" s="282">
        <v>52.0</v>
      </c>
      <c r="DH17" s="210">
        <f t="shared" si="40"/>
        <v>109</v>
      </c>
      <c r="DI17" s="283">
        <v>0.0</v>
      </c>
      <c r="DJ17" s="284">
        <v>0.0</v>
      </c>
      <c r="DK17" s="214">
        <f t="shared" si="41"/>
        <v>0</v>
      </c>
      <c r="DL17" s="215">
        <f t="shared" ref="DL17:DM17" si="151">SUM(CT17+CW17+CZ17+DC17+DF17+DI17)</f>
        <v>350</v>
      </c>
      <c r="DM17" s="216">
        <f t="shared" si="151"/>
        <v>288</v>
      </c>
      <c r="DN17" s="217">
        <f t="shared" si="43"/>
        <v>638</v>
      </c>
      <c r="DO17" s="218">
        <f t="shared" ref="DO17:DP17" si="152">SUM(CQ17-DL17)</f>
        <v>0</v>
      </c>
      <c r="DP17" s="218">
        <f t="shared" si="152"/>
        <v>0</v>
      </c>
      <c r="DQ17" s="215">
        <f t="shared" si="45"/>
        <v>638</v>
      </c>
      <c r="DR17" s="219">
        <f t="shared" si="46"/>
        <v>638</v>
      </c>
      <c r="DS17" s="220">
        <f t="shared" si="47"/>
        <v>0</v>
      </c>
      <c r="DT17" s="220">
        <f t="shared" si="48"/>
        <v>0</v>
      </c>
      <c r="DU17" s="217">
        <f t="shared" ref="DU17:DV17" si="153">SUM(CN17-CQ17)</f>
        <v>0</v>
      </c>
      <c r="DV17" s="217">
        <f t="shared" si="153"/>
        <v>0</v>
      </c>
      <c r="DW17" s="111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</row>
    <row r="18" ht="19.5" customHeight="1">
      <c r="A18" s="186">
        <v>16.0</v>
      </c>
      <c r="B18" s="230" t="s">
        <v>73</v>
      </c>
      <c r="C18" s="189">
        <v>2152.0</v>
      </c>
      <c r="D18" s="190" t="s">
        <v>57</v>
      </c>
      <c r="E18" s="191" t="s">
        <v>58</v>
      </c>
      <c r="F18" s="234">
        <v>2.0</v>
      </c>
      <c r="G18" s="235">
        <v>39.0</v>
      </c>
      <c r="H18" s="233">
        <v>45.0</v>
      </c>
      <c r="I18" s="195">
        <f t="shared" si="9"/>
        <v>84</v>
      </c>
      <c r="J18" s="236">
        <v>2.0</v>
      </c>
      <c r="K18" s="235">
        <v>40.0</v>
      </c>
      <c r="L18" s="233">
        <v>46.0</v>
      </c>
      <c r="M18" s="195">
        <f t="shared" si="10"/>
        <v>86</v>
      </c>
      <c r="N18" s="236">
        <v>2.0</v>
      </c>
      <c r="O18" s="235">
        <v>48.0</v>
      </c>
      <c r="P18" s="233">
        <v>39.0</v>
      </c>
      <c r="Q18" s="195">
        <f t="shared" si="11"/>
        <v>87</v>
      </c>
      <c r="R18" s="236">
        <v>2.0</v>
      </c>
      <c r="S18" s="235">
        <v>50.0</v>
      </c>
      <c r="T18" s="233">
        <v>39.0</v>
      </c>
      <c r="U18" s="195">
        <f t="shared" si="12"/>
        <v>89</v>
      </c>
      <c r="V18" s="236">
        <v>2.0</v>
      </c>
      <c r="W18" s="235">
        <v>43.0</v>
      </c>
      <c r="X18" s="233">
        <v>37.0</v>
      </c>
      <c r="Y18" s="195">
        <f t="shared" si="13"/>
        <v>80</v>
      </c>
      <c r="Z18" s="200">
        <f t="shared" ref="Z18:AA18" si="154">SUM(G18,K18,O18,S18,W18)</f>
        <v>220</v>
      </c>
      <c r="AA18" s="200">
        <f t="shared" si="154"/>
        <v>206</v>
      </c>
      <c r="AB18" s="195">
        <f t="shared" si="15"/>
        <v>426</v>
      </c>
      <c r="AC18" s="236">
        <v>2.0</v>
      </c>
      <c r="AD18" s="235">
        <v>51.0</v>
      </c>
      <c r="AE18" s="233">
        <v>32.0</v>
      </c>
      <c r="AF18" s="195">
        <f t="shared" si="16"/>
        <v>83</v>
      </c>
      <c r="AG18" s="236">
        <v>2.0</v>
      </c>
      <c r="AH18" s="235">
        <v>38.0</v>
      </c>
      <c r="AI18" s="233">
        <v>42.0</v>
      </c>
      <c r="AJ18" s="195">
        <f t="shared" si="17"/>
        <v>80</v>
      </c>
      <c r="AK18" s="236">
        <v>2.0</v>
      </c>
      <c r="AL18" s="235">
        <v>35.0</v>
      </c>
      <c r="AM18" s="233">
        <v>44.0</v>
      </c>
      <c r="AN18" s="195">
        <f t="shared" si="18"/>
        <v>79</v>
      </c>
      <c r="AO18" s="200">
        <f t="shared" ref="AO18:AP18" si="155">SUM(AD18,AH18,AL18)</f>
        <v>124</v>
      </c>
      <c r="AP18" s="201">
        <f t="shared" si="155"/>
        <v>118</v>
      </c>
      <c r="AQ18" s="195">
        <f t="shared" si="20"/>
        <v>242</v>
      </c>
      <c r="AR18" s="236">
        <v>2.0</v>
      </c>
      <c r="AS18" s="235">
        <v>46.0</v>
      </c>
      <c r="AT18" s="233">
        <v>30.0</v>
      </c>
      <c r="AU18" s="195">
        <f t="shared" si="21"/>
        <v>76</v>
      </c>
      <c r="AV18" s="236">
        <v>2.0</v>
      </c>
      <c r="AW18" s="235">
        <v>35.0</v>
      </c>
      <c r="AX18" s="233">
        <v>36.0</v>
      </c>
      <c r="AY18" s="195">
        <f t="shared" si="22"/>
        <v>71</v>
      </c>
      <c r="AZ18" s="202">
        <f t="shared" si="23"/>
        <v>81</v>
      </c>
      <c r="BA18" s="203">
        <f t="shared" si="24"/>
        <v>66</v>
      </c>
      <c r="BB18" s="195">
        <f t="shared" si="25"/>
        <v>147</v>
      </c>
      <c r="BC18" s="236">
        <v>1.0</v>
      </c>
      <c r="BD18" s="233">
        <v>40.0</v>
      </c>
      <c r="BE18" s="236">
        <v>1.0</v>
      </c>
      <c r="BF18" s="233">
        <v>33.0</v>
      </c>
      <c r="BG18" s="236">
        <v>0.0</v>
      </c>
      <c r="BH18" s="233">
        <v>0.0</v>
      </c>
      <c r="BI18" s="204">
        <f t="shared" si="26"/>
        <v>73</v>
      </c>
      <c r="BJ18" s="235">
        <v>37.0</v>
      </c>
      <c r="BK18" s="233">
        <v>36.0</v>
      </c>
      <c r="BL18" s="204">
        <f t="shared" si="27"/>
        <v>73</v>
      </c>
      <c r="BM18" s="236">
        <v>1.0</v>
      </c>
      <c r="BN18" s="233">
        <v>39.0</v>
      </c>
      <c r="BO18" s="236">
        <v>1.0</v>
      </c>
      <c r="BP18" s="233">
        <v>22.0</v>
      </c>
      <c r="BQ18" s="236">
        <v>0.0</v>
      </c>
      <c r="BR18" s="233">
        <v>0.0</v>
      </c>
      <c r="BS18" s="204">
        <f t="shared" si="28"/>
        <v>61</v>
      </c>
      <c r="BT18" s="235">
        <v>31.0</v>
      </c>
      <c r="BU18" s="233">
        <v>30.0</v>
      </c>
      <c r="BV18" s="204">
        <f t="shared" si="29"/>
        <v>61</v>
      </c>
      <c r="BW18" s="200">
        <f t="shared" ref="BW18:BX18" si="156">SUM(BJ18,BT18)</f>
        <v>68</v>
      </c>
      <c r="BX18" s="201">
        <f t="shared" si="156"/>
        <v>66</v>
      </c>
      <c r="BY18" s="195">
        <f t="shared" si="31"/>
        <v>134</v>
      </c>
      <c r="BZ18" s="237">
        <v>102.0</v>
      </c>
      <c r="CA18" s="233">
        <v>121.0</v>
      </c>
      <c r="CB18" s="237">
        <v>93.0</v>
      </c>
      <c r="CC18" s="233">
        <v>92.0</v>
      </c>
      <c r="CD18" s="237">
        <v>44.0</v>
      </c>
      <c r="CE18" s="233">
        <v>45.0</v>
      </c>
      <c r="CF18" s="237">
        <v>3.0</v>
      </c>
      <c r="CG18" s="233">
        <v>1.0</v>
      </c>
      <c r="CH18" s="237">
        <v>233.0</v>
      </c>
      <c r="CI18" s="233">
        <v>182.0</v>
      </c>
      <c r="CJ18" s="237">
        <v>9.0</v>
      </c>
      <c r="CK18" s="233">
        <v>10.0</v>
      </c>
      <c r="CL18" s="237">
        <v>9.0</v>
      </c>
      <c r="CM18" s="233">
        <v>5.0</v>
      </c>
      <c r="CN18" s="207">
        <f t="shared" ref="CN18:CO18" si="157">SUM(BZ18,CB18,CD18,CF18,CH18,CJ18,CL18)</f>
        <v>493</v>
      </c>
      <c r="CO18" s="207">
        <f t="shared" si="157"/>
        <v>456</v>
      </c>
      <c r="CP18" s="206">
        <f t="shared" si="33"/>
        <v>949</v>
      </c>
      <c r="CQ18" s="207">
        <f t="shared" ref="CQ18:CR18" si="158">SUM(Z18,AO18,AZ18,BW18)</f>
        <v>493</v>
      </c>
      <c r="CR18" s="207">
        <f t="shared" si="158"/>
        <v>456</v>
      </c>
      <c r="CS18" s="185">
        <f t="shared" si="35"/>
        <v>949</v>
      </c>
      <c r="CT18" s="238">
        <v>6.0</v>
      </c>
      <c r="CU18" s="239">
        <v>14.0</v>
      </c>
      <c r="CV18" s="210">
        <f t="shared" si="36"/>
        <v>20</v>
      </c>
      <c r="CW18" s="238">
        <v>4.0</v>
      </c>
      <c r="CX18" s="239">
        <v>3.0</v>
      </c>
      <c r="CY18" s="210">
        <f t="shared" si="37"/>
        <v>7</v>
      </c>
      <c r="CZ18" s="238">
        <v>234.0</v>
      </c>
      <c r="DA18" s="239">
        <v>217.0</v>
      </c>
      <c r="DB18" s="210">
        <f t="shared" si="38"/>
        <v>451</v>
      </c>
      <c r="DC18" s="238">
        <v>160.0</v>
      </c>
      <c r="DD18" s="239">
        <v>131.0</v>
      </c>
      <c r="DE18" s="210">
        <f t="shared" si="39"/>
        <v>291</v>
      </c>
      <c r="DF18" s="238">
        <v>89.0</v>
      </c>
      <c r="DG18" s="239">
        <v>91.0</v>
      </c>
      <c r="DH18" s="210">
        <f t="shared" si="40"/>
        <v>180</v>
      </c>
      <c r="DI18" s="238">
        <v>0.0</v>
      </c>
      <c r="DJ18" s="239">
        <v>0.0</v>
      </c>
      <c r="DK18" s="214">
        <f t="shared" si="41"/>
        <v>0</v>
      </c>
      <c r="DL18" s="215">
        <f t="shared" ref="DL18:DM18" si="159">SUM(CT18+CW18+CZ18+DC18+DF18+DI18)</f>
        <v>493</v>
      </c>
      <c r="DM18" s="216">
        <f t="shared" si="159"/>
        <v>456</v>
      </c>
      <c r="DN18" s="217">
        <f t="shared" si="43"/>
        <v>949</v>
      </c>
      <c r="DO18" s="218">
        <f t="shared" ref="DO18:DP18" si="160">SUM(CQ18-DL18)</f>
        <v>0</v>
      </c>
      <c r="DP18" s="218">
        <f t="shared" si="160"/>
        <v>0</v>
      </c>
      <c r="DQ18" s="215">
        <f t="shared" si="45"/>
        <v>949</v>
      </c>
      <c r="DR18" s="219">
        <f t="shared" si="46"/>
        <v>949</v>
      </c>
      <c r="DS18" s="220">
        <f t="shared" si="47"/>
        <v>0</v>
      </c>
      <c r="DT18" s="220">
        <f t="shared" si="48"/>
        <v>0</v>
      </c>
      <c r="DU18" s="217">
        <f t="shared" ref="DU18:DV18" si="161">SUM(CN18-CQ18)</f>
        <v>0</v>
      </c>
      <c r="DV18" s="217">
        <f t="shared" si="161"/>
        <v>0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</row>
    <row r="19" ht="19.5" customHeight="1">
      <c r="A19" s="187">
        <v>17.0</v>
      </c>
      <c r="B19" s="230" t="s">
        <v>74</v>
      </c>
      <c r="C19" s="189">
        <v>2236.0</v>
      </c>
      <c r="D19" s="190" t="s">
        <v>57</v>
      </c>
      <c r="E19" s="191" t="s">
        <v>58</v>
      </c>
      <c r="F19" s="222">
        <v>1.0</v>
      </c>
      <c r="G19" s="223">
        <v>28.0</v>
      </c>
      <c r="H19" s="224">
        <v>19.0</v>
      </c>
      <c r="I19" s="195">
        <f t="shared" si="9"/>
        <v>47</v>
      </c>
      <c r="J19" s="222">
        <v>1.0</v>
      </c>
      <c r="K19" s="223">
        <v>23.0</v>
      </c>
      <c r="L19" s="224">
        <v>26.0</v>
      </c>
      <c r="M19" s="195">
        <f t="shared" si="10"/>
        <v>49</v>
      </c>
      <c r="N19" s="222">
        <v>1.0</v>
      </c>
      <c r="O19" s="223">
        <v>35.0</v>
      </c>
      <c r="P19" s="224">
        <v>25.0</v>
      </c>
      <c r="Q19" s="195">
        <f t="shared" si="11"/>
        <v>60</v>
      </c>
      <c r="R19" s="222">
        <v>1.0</v>
      </c>
      <c r="S19" s="223">
        <v>25.0</v>
      </c>
      <c r="T19" s="224">
        <v>27.0</v>
      </c>
      <c r="U19" s="195">
        <f t="shared" si="12"/>
        <v>52</v>
      </c>
      <c r="V19" s="222">
        <v>1.0</v>
      </c>
      <c r="W19" s="223">
        <v>30.0</v>
      </c>
      <c r="X19" s="224">
        <v>28.0</v>
      </c>
      <c r="Y19" s="195">
        <f t="shared" si="13"/>
        <v>58</v>
      </c>
      <c r="Z19" s="200">
        <f t="shared" ref="Z19:AA19" si="162">SUM(G19,K19,O19,S19,W19)</f>
        <v>141</v>
      </c>
      <c r="AA19" s="200">
        <f t="shared" si="162"/>
        <v>125</v>
      </c>
      <c r="AB19" s="195">
        <f t="shared" si="15"/>
        <v>266</v>
      </c>
      <c r="AC19" s="222">
        <v>1.0</v>
      </c>
      <c r="AD19" s="223">
        <v>21.0</v>
      </c>
      <c r="AE19" s="224">
        <v>27.0</v>
      </c>
      <c r="AF19" s="195">
        <f t="shared" si="16"/>
        <v>48</v>
      </c>
      <c r="AG19" s="222">
        <v>1.0</v>
      </c>
      <c r="AH19" s="223">
        <v>24.0</v>
      </c>
      <c r="AI19" s="224">
        <v>21.0</v>
      </c>
      <c r="AJ19" s="195">
        <f t="shared" si="17"/>
        <v>45</v>
      </c>
      <c r="AK19" s="222">
        <v>1.0</v>
      </c>
      <c r="AL19" s="223">
        <v>28.0</v>
      </c>
      <c r="AM19" s="224">
        <v>26.0</v>
      </c>
      <c r="AN19" s="195">
        <f t="shared" si="18"/>
        <v>54</v>
      </c>
      <c r="AO19" s="200">
        <f t="shared" ref="AO19:AP19" si="163">SUM(AD19,AH19,AL19)</f>
        <v>73</v>
      </c>
      <c r="AP19" s="201">
        <f t="shared" si="163"/>
        <v>74</v>
      </c>
      <c r="AQ19" s="195">
        <f t="shared" si="20"/>
        <v>147</v>
      </c>
      <c r="AR19" s="222">
        <v>1.0</v>
      </c>
      <c r="AS19" s="223">
        <v>25.0</v>
      </c>
      <c r="AT19" s="224">
        <v>25.0</v>
      </c>
      <c r="AU19" s="195">
        <f t="shared" si="21"/>
        <v>50</v>
      </c>
      <c r="AV19" s="222">
        <v>1.0</v>
      </c>
      <c r="AW19" s="223">
        <v>29.0</v>
      </c>
      <c r="AX19" s="224">
        <v>22.0</v>
      </c>
      <c r="AY19" s="195">
        <f t="shared" si="22"/>
        <v>51</v>
      </c>
      <c r="AZ19" s="202">
        <f t="shared" si="23"/>
        <v>54</v>
      </c>
      <c r="BA19" s="203">
        <f t="shared" si="24"/>
        <v>47</v>
      </c>
      <c r="BB19" s="195">
        <f t="shared" si="25"/>
        <v>101</v>
      </c>
      <c r="BC19" s="222">
        <v>1.0</v>
      </c>
      <c r="BD19" s="224">
        <v>42.0</v>
      </c>
      <c r="BE19" s="222">
        <v>0.0</v>
      </c>
      <c r="BF19" s="224">
        <v>0.0</v>
      </c>
      <c r="BG19" s="222">
        <v>0.0</v>
      </c>
      <c r="BH19" s="224">
        <v>0.0</v>
      </c>
      <c r="BI19" s="204">
        <f t="shared" si="26"/>
        <v>42</v>
      </c>
      <c r="BJ19" s="223">
        <v>19.0</v>
      </c>
      <c r="BK19" s="224">
        <v>23.0</v>
      </c>
      <c r="BL19" s="204">
        <f t="shared" si="27"/>
        <v>42</v>
      </c>
      <c r="BM19" s="222">
        <v>1.0</v>
      </c>
      <c r="BN19" s="224">
        <v>39.0</v>
      </c>
      <c r="BO19" s="222">
        <v>0.0</v>
      </c>
      <c r="BP19" s="224">
        <v>0.0</v>
      </c>
      <c r="BQ19" s="222">
        <v>0.0</v>
      </c>
      <c r="BR19" s="224">
        <v>0.0</v>
      </c>
      <c r="BS19" s="204">
        <f t="shared" si="28"/>
        <v>39</v>
      </c>
      <c r="BT19" s="223">
        <v>18.0</v>
      </c>
      <c r="BU19" s="224">
        <v>21.0</v>
      </c>
      <c r="BV19" s="204">
        <f t="shared" si="29"/>
        <v>39</v>
      </c>
      <c r="BW19" s="200">
        <f t="shared" ref="BW19:BX19" si="164">SUM(BJ19,BT19)</f>
        <v>37</v>
      </c>
      <c r="BX19" s="201">
        <f t="shared" si="164"/>
        <v>44</v>
      </c>
      <c r="BY19" s="195">
        <f t="shared" si="31"/>
        <v>81</v>
      </c>
      <c r="BZ19" s="227">
        <v>88.0</v>
      </c>
      <c r="CA19" s="224">
        <v>87.0</v>
      </c>
      <c r="CB19" s="227">
        <v>53.0</v>
      </c>
      <c r="CC19" s="224">
        <v>39.0</v>
      </c>
      <c r="CD19" s="227">
        <v>42.0</v>
      </c>
      <c r="CE19" s="224">
        <v>36.0</v>
      </c>
      <c r="CF19" s="227">
        <v>0.0</v>
      </c>
      <c r="CG19" s="224">
        <v>0.0</v>
      </c>
      <c r="CH19" s="227">
        <v>118.0</v>
      </c>
      <c r="CI19" s="224">
        <v>122.0</v>
      </c>
      <c r="CJ19" s="227">
        <v>3.0</v>
      </c>
      <c r="CK19" s="224">
        <v>4.0</v>
      </c>
      <c r="CL19" s="227">
        <v>1.0</v>
      </c>
      <c r="CM19" s="224">
        <v>2.0</v>
      </c>
      <c r="CN19" s="207">
        <f t="shared" ref="CN19:CO19" si="165">SUM(BZ19,CB19,CD19,CF19,CH19,CJ19,CL19)</f>
        <v>305</v>
      </c>
      <c r="CO19" s="207">
        <f t="shared" si="165"/>
        <v>290</v>
      </c>
      <c r="CP19" s="206">
        <f t="shared" si="33"/>
        <v>595</v>
      </c>
      <c r="CQ19" s="207">
        <f t="shared" ref="CQ19:CR19" si="166">SUM(Z19,AO19,AZ19,BW19)</f>
        <v>305</v>
      </c>
      <c r="CR19" s="207">
        <f t="shared" si="166"/>
        <v>290</v>
      </c>
      <c r="CS19" s="185">
        <f t="shared" si="35"/>
        <v>595</v>
      </c>
      <c r="CT19" s="228">
        <v>163.0</v>
      </c>
      <c r="CU19" s="229">
        <v>156.0</v>
      </c>
      <c r="CV19" s="210">
        <f t="shared" si="36"/>
        <v>319</v>
      </c>
      <c r="CW19" s="228">
        <v>8.0</v>
      </c>
      <c r="CX19" s="229">
        <v>9.0</v>
      </c>
      <c r="CY19" s="210">
        <f t="shared" si="37"/>
        <v>17</v>
      </c>
      <c r="CZ19" s="228">
        <v>37.0</v>
      </c>
      <c r="DA19" s="229">
        <v>46.0</v>
      </c>
      <c r="DB19" s="210">
        <f t="shared" si="38"/>
        <v>83</v>
      </c>
      <c r="DC19" s="228">
        <v>11.0</v>
      </c>
      <c r="DD19" s="229">
        <v>9.0</v>
      </c>
      <c r="DE19" s="210">
        <f t="shared" si="39"/>
        <v>20</v>
      </c>
      <c r="DF19" s="228">
        <v>86.0</v>
      </c>
      <c r="DG19" s="229">
        <v>70.0</v>
      </c>
      <c r="DH19" s="210">
        <f t="shared" si="40"/>
        <v>156</v>
      </c>
      <c r="DI19" s="228">
        <v>0.0</v>
      </c>
      <c r="DJ19" s="229">
        <v>0.0</v>
      </c>
      <c r="DK19" s="214">
        <f t="shared" si="41"/>
        <v>0</v>
      </c>
      <c r="DL19" s="215">
        <f t="shared" ref="DL19:DM19" si="167">SUM(CT19+CW19+CZ19+DC19+DF19+DI19)</f>
        <v>305</v>
      </c>
      <c r="DM19" s="216">
        <f t="shared" si="167"/>
        <v>290</v>
      </c>
      <c r="DN19" s="217">
        <f t="shared" si="43"/>
        <v>595</v>
      </c>
      <c r="DO19" s="218">
        <f t="shared" ref="DO19:DP19" si="168">SUM(CQ19-DL19)</f>
        <v>0</v>
      </c>
      <c r="DP19" s="218">
        <f t="shared" si="168"/>
        <v>0</v>
      </c>
      <c r="DQ19" s="215">
        <f t="shared" si="45"/>
        <v>595</v>
      </c>
      <c r="DR19" s="219">
        <f t="shared" si="46"/>
        <v>595</v>
      </c>
      <c r="DS19" s="220">
        <f t="shared" si="47"/>
        <v>0</v>
      </c>
      <c r="DT19" s="220">
        <f t="shared" si="48"/>
        <v>0</v>
      </c>
      <c r="DU19" s="217">
        <f t="shared" ref="DU19:DV19" si="169">SUM(CN19-CQ19)</f>
        <v>0</v>
      </c>
      <c r="DV19" s="217">
        <f t="shared" si="169"/>
        <v>0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</row>
    <row r="20" ht="19.5" customHeight="1">
      <c r="A20" s="186">
        <v>18.0</v>
      </c>
      <c r="B20" s="230" t="s">
        <v>75</v>
      </c>
      <c r="C20" s="189">
        <v>2264.0</v>
      </c>
      <c r="D20" s="190" t="s">
        <v>57</v>
      </c>
      <c r="E20" s="191" t="s">
        <v>58</v>
      </c>
      <c r="F20" s="285">
        <v>2.0</v>
      </c>
      <c r="G20" s="278">
        <v>49.0</v>
      </c>
      <c r="H20" s="279">
        <v>42.0</v>
      </c>
      <c r="I20" s="195">
        <f t="shared" si="9"/>
        <v>91</v>
      </c>
      <c r="J20" s="285">
        <v>2.0</v>
      </c>
      <c r="K20" s="278">
        <v>52.0</v>
      </c>
      <c r="L20" s="279">
        <v>43.0</v>
      </c>
      <c r="M20" s="195">
        <f t="shared" si="10"/>
        <v>95</v>
      </c>
      <c r="N20" s="285">
        <v>2.0</v>
      </c>
      <c r="O20" s="278">
        <v>53.0</v>
      </c>
      <c r="P20" s="279">
        <v>44.0</v>
      </c>
      <c r="Q20" s="195">
        <f t="shared" si="11"/>
        <v>97</v>
      </c>
      <c r="R20" s="285">
        <v>2.0</v>
      </c>
      <c r="S20" s="278">
        <v>47.0</v>
      </c>
      <c r="T20" s="279">
        <v>39.0</v>
      </c>
      <c r="U20" s="195">
        <f t="shared" si="12"/>
        <v>86</v>
      </c>
      <c r="V20" s="285">
        <v>2.0</v>
      </c>
      <c r="W20" s="278">
        <v>39.0</v>
      </c>
      <c r="X20" s="279">
        <v>48.0</v>
      </c>
      <c r="Y20" s="195">
        <f t="shared" si="13"/>
        <v>87</v>
      </c>
      <c r="Z20" s="200">
        <f t="shared" ref="Z20:AA20" si="170">SUM(G20,K20,O20,S20,W20)</f>
        <v>240</v>
      </c>
      <c r="AA20" s="200">
        <f t="shared" si="170"/>
        <v>216</v>
      </c>
      <c r="AB20" s="195">
        <f t="shared" si="15"/>
        <v>456</v>
      </c>
      <c r="AC20" s="231">
        <v>2.0</v>
      </c>
      <c r="AD20" s="258">
        <v>45.0</v>
      </c>
      <c r="AE20" s="259">
        <v>41.0</v>
      </c>
      <c r="AF20" s="195">
        <f t="shared" si="16"/>
        <v>86</v>
      </c>
      <c r="AG20" s="260">
        <v>1.0</v>
      </c>
      <c r="AH20" s="258">
        <v>25.0</v>
      </c>
      <c r="AI20" s="259">
        <v>26.0</v>
      </c>
      <c r="AJ20" s="195">
        <f t="shared" si="17"/>
        <v>51</v>
      </c>
      <c r="AK20" s="260">
        <v>1.0</v>
      </c>
      <c r="AL20" s="258">
        <v>23.0</v>
      </c>
      <c r="AM20" s="259">
        <v>28.0</v>
      </c>
      <c r="AN20" s="195">
        <f t="shared" si="18"/>
        <v>51</v>
      </c>
      <c r="AO20" s="200">
        <f t="shared" ref="AO20:AP20" si="171">SUM(AD20,AH20,AL20)</f>
        <v>93</v>
      </c>
      <c r="AP20" s="201">
        <f t="shared" si="171"/>
        <v>95</v>
      </c>
      <c r="AQ20" s="195">
        <f t="shared" si="20"/>
        <v>188</v>
      </c>
      <c r="AR20" s="231">
        <v>1.0</v>
      </c>
      <c r="AS20" s="258">
        <v>29.0</v>
      </c>
      <c r="AT20" s="259">
        <v>24.0</v>
      </c>
      <c r="AU20" s="195">
        <f t="shared" si="21"/>
        <v>53</v>
      </c>
      <c r="AV20" s="260">
        <v>1.0</v>
      </c>
      <c r="AW20" s="258">
        <v>25.0</v>
      </c>
      <c r="AX20" s="259">
        <v>23.0</v>
      </c>
      <c r="AY20" s="195">
        <f t="shared" si="22"/>
        <v>48</v>
      </c>
      <c r="AZ20" s="202">
        <f t="shared" si="23"/>
        <v>54</v>
      </c>
      <c r="BA20" s="203">
        <f t="shared" si="24"/>
        <v>47</v>
      </c>
      <c r="BB20" s="195">
        <f t="shared" si="25"/>
        <v>101</v>
      </c>
      <c r="BC20" s="231">
        <v>1.0</v>
      </c>
      <c r="BD20" s="259">
        <v>39.0</v>
      </c>
      <c r="BE20" s="260">
        <v>1.0</v>
      </c>
      <c r="BF20" s="259">
        <v>28.0</v>
      </c>
      <c r="BG20" s="260">
        <v>0.0</v>
      </c>
      <c r="BH20" s="259">
        <v>0.0</v>
      </c>
      <c r="BI20" s="204">
        <f t="shared" si="26"/>
        <v>67</v>
      </c>
      <c r="BJ20" s="258">
        <v>38.0</v>
      </c>
      <c r="BK20" s="259">
        <v>29.0</v>
      </c>
      <c r="BL20" s="204">
        <f t="shared" si="27"/>
        <v>67</v>
      </c>
      <c r="BM20" s="260">
        <v>1.0</v>
      </c>
      <c r="BN20" s="259">
        <v>39.0</v>
      </c>
      <c r="BO20" s="260">
        <v>1.0</v>
      </c>
      <c r="BP20" s="259">
        <v>26.0</v>
      </c>
      <c r="BQ20" s="260">
        <v>0.0</v>
      </c>
      <c r="BR20" s="259">
        <v>0.0</v>
      </c>
      <c r="BS20" s="204">
        <f t="shared" si="28"/>
        <v>65</v>
      </c>
      <c r="BT20" s="258">
        <v>36.0</v>
      </c>
      <c r="BU20" s="259">
        <v>29.0</v>
      </c>
      <c r="BV20" s="204">
        <f t="shared" si="29"/>
        <v>65</v>
      </c>
      <c r="BW20" s="200">
        <f t="shared" ref="BW20:BX20" si="172">SUM(BJ20,BT20)</f>
        <v>74</v>
      </c>
      <c r="BX20" s="201">
        <f t="shared" si="172"/>
        <v>58</v>
      </c>
      <c r="BY20" s="195">
        <f t="shared" si="31"/>
        <v>132</v>
      </c>
      <c r="BZ20" s="286">
        <v>141.0</v>
      </c>
      <c r="CA20" s="259">
        <v>110.0</v>
      </c>
      <c r="CB20" s="287">
        <v>80.0</v>
      </c>
      <c r="CC20" s="259">
        <v>70.0</v>
      </c>
      <c r="CD20" s="287">
        <v>61.0</v>
      </c>
      <c r="CE20" s="259">
        <v>65.0</v>
      </c>
      <c r="CF20" s="287">
        <v>3.0</v>
      </c>
      <c r="CG20" s="259">
        <v>3.0</v>
      </c>
      <c r="CH20" s="287">
        <v>162.0</v>
      </c>
      <c r="CI20" s="259">
        <v>157.0</v>
      </c>
      <c r="CJ20" s="287">
        <v>12.0</v>
      </c>
      <c r="CK20" s="259">
        <v>8.0</v>
      </c>
      <c r="CL20" s="287">
        <v>2.0</v>
      </c>
      <c r="CM20" s="259">
        <v>3.0</v>
      </c>
      <c r="CN20" s="207">
        <f t="shared" ref="CN20:CO20" si="173">SUM(BZ20,CB20,CD20,CF20,CH20,CJ20,CL20)</f>
        <v>461</v>
      </c>
      <c r="CO20" s="207">
        <f t="shared" si="173"/>
        <v>416</v>
      </c>
      <c r="CP20" s="206">
        <f t="shared" si="33"/>
        <v>877</v>
      </c>
      <c r="CQ20" s="207">
        <f t="shared" ref="CQ20:CR20" si="174">SUM(Z20,AO20,AZ20,BW20)</f>
        <v>461</v>
      </c>
      <c r="CR20" s="207">
        <f t="shared" si="174"/>
        <v>416</v>
      </c>
      <c r="CS20" s="185">
        <f t="shared" si="35"/>
        <v>877</v>
      </c>
      <c r="CT20" s="265">
        <v>71.0</v>
      </c>
      <c r="CU20" s="259">
        <v>84.0</v>
      </c>
      <c r="CV20" s="210">
        <f t="shared" si="36"/>
        <v>155</v>
      </c>
      <c r="CW20" s="283">
        <v>27.0</v>
      </c>
      <c r="CX20" s="259">
        <v>24.0</v>
      </c>
      <c r="CY20" s="210">
        <f t="shared" si="37"/>
        <v>51</v>
      </c>
      <c r="CZ20" s="283">
        <v>251.0</v>
      </c>
      <c r="DA20" s="259">
        <v>204.0</v>
      </c>
      <c r="DB20" s="210">
        <f t="shared" si="38"/>
        <v>455</v>
      </c>
      <c r="DC20" s="283">
        <v>28.0</v>
      </c>
      <c r="DD20" s="259">
        <v>28.0</v>
      </c>
      <c r="DE20" s="210">
        <f t="shared" si="39"/>
        <v>56</v>
      </c>
      <c r="DF20" s="283">
        <v>84.0</v>
      </c>
      <c r="DG20" s="259">
        <v>76.0</v>
      </c>
      <c r="DH20" s="210">
        <f t="shared" si="40"/>
        <v>160</v>
      </c>
      <c r="DI20" s="283">
        <v>0.0</v>
      </c>
      <c r="DJ20" s="259">
        <v>0.0</v>
      </c>
      <c r="DK20" s="214">
        <f t="shared" si="41"/>
        <v>0</v>
      </c>
      <c r="DL20" s="215">
        <f t="shared" ref="DL20:DM20" si="175">SUM(CT20+CW20+CZ20+DC20+DF20+DI20)</f>
        <v>461</v>
      </c>
      <c r="DM20" s="216">
        <f t="shared" si="175"/>
        <v>416</v>
      </c>
      <c r="DN20" s="217">
        <f t="shared" si="43"/>
        <v>877</v>
      </c>
      <c r="DO20" s="218">
        <f t="shared" ref="DO20:DP20" si="176">SUM(CQ20-DL20)</f>
        <v>0</v>
      </c>
      <c r="DP20" s="218">
        <f t="shared" si="176"/>
        <v>0</v>
      </c>
      <c r="DQ20" s="215">
        <f t="shared" si="45"/>
        <v>877</v>
      </c>
      <c r="DR20" s="219">
        <f t="shared" si="46"/>
        <v>877</v>
      </c>
      <c r="DS20" s="220">
        <f t="shared" si="47"/>
        <v>0</v>
      </c>
      <c r="DT20" s="220">
        <f t="shared" si="48"/>
        <v>0</v>
      </c>
      <c r="DU20" s="217">
        <f t="shared" ref="DU20:DV20" si="177">SUM(CN20-CQ20)</f>
        <v>0</v>
      </c>
      <c r="DV20" s="217">
        <f t="shared" si="177"/>
        <v>0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</row>
    <row r="21" ht="19.5" customHeight="1">
      <c r="A21" s="186">
        <v>19.0</v>
      </c>
      <c r="B21" s="230" t="s">
        <v>76</v>
      </c>
      <c r="C21" s="189">
        <v>1575.0</v>
      </c>
      <c r="D21" s="190" t="s">
        <v>57</v>
      </c>
      <c r="E21" s="191" t="s">
        <v>58</v>
      </c>
      <c r="F21" s="231">
        <v>2.0</v>
      </c>
      <c r="G21" s="258">
        <v>48.0</v>
      </c>
      <c r="H21" s="259">
        <v>37.0</v>
      </c>
      <c r="I21" s="195">
        <f t="shared" si="9"/>
        <v>85</v>
      </c>
      <c r="J21" s="260">
        <v>2.0</v>
      </c>
      <c r="K21" s="258">
        <v>43.0</v>
      </c>
      <c r="L21" s="259">
        <v>47.0</v>
      </c>
      <c r="M21" s="195">
        <f t="shared" si="10"/>
        <v>90</v>
      </c>
      <c r="N21" s="260">
        <v>2.0</v>
      </c>
      <c r="O21" s="258">
        <v>47.0</v>
      </c>
      <c r="P21" s="259">
        <v>42.0</v>
      </c>
      <c r="Q21" s="195">
        <f t="shared" si="11"/>
        <v>89</v>
      </c>
      <c r="R21" s="260">
        <v>2.0</v>
      </c>
      <c r="S21" s="258">
        <v>38.0</v>
      </c>
      <c r="T21" s="259">
        <v>45.0</v>
      </c>
      <c r="U21" s="195">
        <f t="shared" si="12"/>
        <v>83</v>
      </c>
      <c r="V21" s="260">
        <v>2.0</v>
      </c>
      <c r="W21" s="258">
        <v>41.0</v>
      </c>
      <c r="X21" s="259">
        <v>51.0</v>
      </c>
      <c r="Y21" s="195">
        <f t="shared" si="13"/>
        <v>92</v>
      </c>
      <c r="Z21" s="200">
        <f t="shared" ref="Z21:AA21" si="178">SUM(G21,K21,O21,S21,W21)</f>
        <v>217</v>
      </c>
      <c r="AA21" s="200">
        <f t="shared" si="178"/>
        <v>222</v>
      </c>
      <c r="AB21" s="195">
        <f t="shared" si="15"/>
        <v>439</v>
      </c>
      <c r="AC21" s="260">
        <v>2.0</v>
      </c>
      <c r="AD21" s="258">
        <v>55.0</v>
      </c>
      <c r="AE21" s="259">
        <v>40.0</v>
      </c>
      <c r="AF21" s="195">
        <f t="shared" si="16"/>
        <v>95</v>
      </c>
      <c r="AG21" s="260">
        <v>2.0</v>
      </c>
      <c r="AH21" s="258">
        <v>50.0</v>
      </c>
      <c r="AI21" s="259">
        <v>40.0</v>
      </c>
      <c r="AJ21" s="195">
        <f t="shared" si="17"/>
        <v>90</v>
      </c>
      <c r="AK21" s="260">
        <v>2.0</v>
      </c>
      <c r="AL21" s="258">
        <v>52.0</v>
      </c>
      <c r="AM21" s="259">
        <v>43.0</v>
      </c>
      <c r="AN21" s="195">
        <f t="shared" si="18"/>
        <v>95</v>
      </c>
      <c r="AO21" s="200">
        <f t="shared" ref="AO21:AP21" si="179">SUM(AD21,AH21,AL21)</f>
        <v>157</v>
      </c>
      <c r="AP21" s="201">
        <f t="shared" si="179"/>
        <v>123</v>
      </c>
      <c r="AQ21" s="195">
        <f t="shared" si="20"/>
        <v>280</v>
      </c>
      <c r="AR21" s="260">
        <v>2.0</v>
      </c>
      <c r="AS21" s="258">
        <v>40.0</v>
      </c>
      <c r="AT21" s="259">
        <v>46.0</v>
      </c>
      <c r="AU21" s="195">
        <f t="shared" si="21"/>
        <v>86</v>
      </c>
      <c r="AV21" s="260">
        <v>2.0</v>
      </c>
      <c r="AW21" s="258">
        <v>46.0</v>
      </c>
      <c r="AX21" s="259">
        <v>36.0</v>
      </c>
      <c r="AY21" s="195">
        <f t="shared" si="22"/>
        <v>82</v>
      </c>
      <c r="AZ21" s="202">
        <f t="shared" si="23"/>
        <v>86</v>
      </c>
      <c r="BA21" s="203">
        <f t="shared" si="24"/>
        <v>82</v>
      </c>
      <c r="BB21" s="195">
        <f t="shared" si="25"/>
        <v>168</v>
      </c>
      <c r="BC21" s="222">
        <v>1.0</v>
      </c>
      <c r="BD21" s="224">
        <v>45.0</v>
      </c>
      <c r="BE21" s="222">
        <v>1.0</v>
      </c>
      <c r="BF21" s="224">
        <v>42.0</v>
      </c>
      <c r="BG21" s="222">
        <v>0.0</v>
      </c>
      <c r="BH21" s="224">
        <v>0.0</v>
      </c>
      <c r="BI21" s="204">
        <f t="shared" si="26"/>
        <v>87</v>
      </c>
      <c r="BJ21" s="223">
        <v>48.0</v>
      </c>
      <c r="BK21" s="224">
        <v>39.0</v>
      </c>
      <c r="BL21" s="204">
        <f t="shared" si="27"/>
        <v>87</v>
      </c>
      <c r="BM21" s="222">
        <v>1.0</v>
      </c>
      <c r="BN21" s="224">
        <v>40.0</v>
      </c>
      <c r="BO21" s="222">
        <v>1.0</v>
      </c>
      <c r="BP21" s="224">
        <v>40.0</v>
      </c>
      <c r="BQ21" s="222">
        <v>0.0</v>
      </c>
      <c r="BR21" s="224">
        <v>0.0</v>
      </c>
      <c r="BS21" s="204">
        <f t="shared" si="28"/>
        <v>80</v>
      </c>
      <c r="BT21" s="223">
        <v>45.0</v>
      </c>
      <c r="BU21" s="224">
        <v>35.0</v>
      </c>
      <c r="BV21" s="204">
        <f t="shared" si="29"/>
        <v>80</v>
      </c>
      <c r="BW21" s="200">
        <f t="shared" ref="BW21:BX21" si="180">SUM(BJ21,BT21)</f>
        <v>93</v>
      </c>
      <c r="BX21" s="201">
        <f t="shared" si="180"/>
        <v>74</v>
      </c>
      <c r="BY21" s="195">
        <f t="shared" si="31"/>
        <v>167</v>
      </c>
      <c r="BZ21" s="227">
        <v>241.0</v>
      </c>
      <c r="CA21" s="224">
        <v>208.0</v>
      </c>
      <c r="CB21" s="227">
        <v>53.0</v>
      </c>
      <c r="CC21" s="224">
        <v>54.0</v>
      </c>
      <c r="CD21" s="227">
        <v>76.0</v>
      </c>
      <c r="CE21" s="224">
        <v>77.0</v>
      </c>
      <c r="CF21" s="227">
        <v>1.0</v>
      </c>
      <c r="CG21" s="224">
        <v>2.0</v>
      </c>
      <c r="CH21" s="227">
        <v>159.0</v>
      </c>
      <c r="CI21" s="224">
        <v>144.0</v>
      </c>
      <c r="CJ21" s="227">
        <v>14.0</v>
      </c>
      <c r="CK21" s="224">
        <v>9.0</v>
      </c>
      <c r="CL21" s="227">
        <v>9.0</v>
      </c>
      <c r="CM21" s="224">
        <v>7.0</v>
      </c>
      <c r="CN21" s="207">
        <f t="shared" ref="CN21:CO21" si="181">SUM(BZ21,CB21,CD21,CF21,CH21,CJ21,CL21)</f>
        <v>553</v>
      </c>
      <c r="CO21" s="207">
        <f t="shared" si="181"/>
        <v>501</v>
      </c>
      <c r="CP21" s="206">
        <f t="shared" si="33"/>
        <v>1054</v>
      </c>
      <c r="CQ21" s="207">
        <f t="shared" ref="CQ21:CR21" si="182">SUM(Z21,AO21,AZ21,BW21)</f>
        <v>553</v>
      </c>
      <c r="CR21" s="207">
        <f t="shared" si="182"/>
        <v>501</v>
      </c>
      <c r="CS21" s="185">
        <f t="shared" si="35"/>
        <v>1054</v>
      </c>
      <c r="CT21" s="228">
        <v>57.0</v>
      </c>
      <c r="CU21" s="229">
        <v>62.0</v>
      </c>
      <c r="CV21" s="210">
        <f t="shared" si="36"/>
        <v>119</v>
      </c>
      <c r="CW21" s="228">
        <v>28.0</v>
      </c>
      <c r="CX21" s="229">
        <v>19.0</v>
      </c>
      <c r="CY21" s="210">
        <f t="shared" si="37"/>
        <v>47</v>
      </c>
      <c r="CZ21" s="228">
        <v>194.0</v>
      </c>
      <c r="DA21" s="229">
        <v>160.0</v>
      </c>
      <c r="DB21" s="210">
        <f t="shared" si="38"/>
        <v>354</v>
      </c>
      <c r="DC21" s="228">
        <v>43.0</v>
      </c>
      <c r="DD21" s="229">
        <v>40.0</v>
      </c>
      <c r="DE21" s="210">
        <f t="shared" si="39"/>
        <v>83</v>
      </c>
      <c r="DF21" s="228">
        <v>231.0</v>
      </c>
      <c r="DG21" s="229">
        <v>220.0</v>
      </c>
      <c r="DH21" s="210">
        <f t="shared" si="40"/>
        <v>451</v>
      </c>
      <c r="DI21" s="228">
        <v>0.0</v>
      </c>
      <c r="DJ21" s="224">
        <v>0.0</v>
      </c>
      <c r="DK21" s="214">
        <f t="shared" si="41"/>
        <v>0</v>
      </c>
      <c r="DL21" s="215">
        <f t="shared" ref="DL21:DM21" si="183">SUM(CT21+CW21+CZ21+DC21+DF21+DI21)</f>
        <v>553</v>
      </c>
      <c r="DM21" s="216">
        <f t="shared" si="183"/>
        <v>501</v>
      </c>
      <c r="DN21" s="217">
        <f t="shared" si="43"/>
        <v>1054</v>
      </c>
      <c r="DO21" s="218">
        <f t="shared" ref="DO21:DP21" si="184">SUM(CQ21-DL21)</f>
        <v>0</v>
      </c>
      <c r="DP21" s="218">
        <f t="shared" si="184"/>
        <v>0</v>
      </c>
      <c r="DQ21" s="215">
        <f t="shared" si="45"/>
        <v>1054</v>
      </c>
      <c r="DR21" s="219">
        <f t="shared" si="46"/>
        <v>1054</v>
      </c>
      <c r="DS21" s="220">
        <f t="shared" si="47"/>
        <v>0</v>
      </c>
      <c r="DT21" s="220">
        <f t="shared" si="48"/>
        <v>0</v>
      </c>
      <c r="DU21" s="217">
        <f t="shared" ref="DU21:DV21" si="185">SUM(CN21-CQ21)</f>
        <v>0</v>
      </c>
      <c r="DV21" s="217">
        <f t="shared" si="185"/>
        <v>0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</row>
    <row r="22" ht="19.5" customHeight="1">
      <c r="A22" s="186">
        <v>20.0</v>
      </c>
      <c r="B22" s="230" t="s">
        <v>77</v>
      </c>
      <c r="C22" s="189">
        <v>1543.0</v>
      </c>
      <c r="D22" s="190" t="s">
        <v>57</v>
      </c>
      <c r="E22" s="191" t="s">
        <v>58</v>
      </c>
      <c r="F22" s="222">
        <v>2.0</v>
      </c>
      <c r="G22" s="223">
        <v>36.0</v>
      </c>
      <c r="H22" s="224">
        <v>42.0</v>
      </c>
      <c r="I22" s="195">
        <f t="shared" si="9"/>
        <v>78</v>
      </c>
      <c r="J22" s="222">
        <v>2.0</v>
      </c>
      <c r="K22" s="223">
        <v>36.0</v>
      </c>
      <c r="L22" s="224">
        <v>35.0</v>
      </c>
      <c r="M22" s="195">
        <f t="shared" si="10"/>
        <v>71</v>
      </c>
      <c r="N22" s="222">
        <v>2.0</v>
      </c>
      <c r="O22" s="223">
        <v>40.0</v>
      </c>
      <c r="P22" s="224">
        <v>40.0</v>
      </c>
      <c r="Q22" s="195">
        <f t="shared" si="11"/>
        <v>80</v>
      </c>
      <c r="R22" s="222">
        <v>2.0</v>
      </c>
      <c r="S22" s="223">
        <v>47.0</v>
      </c>
      <c r="T22" s="224">
        <v>32.0</v>
      </c>
      <c r="U22" s="195">
        <f t="shared" si="12"/>
        <v>79</v>
      </c>
      <c r="V22" s="222">
        <v>2.0</v>
      </c>
      <c r="W22" s="223">
        <v>43.0</v>
      </c>
      <c r="X22" s="224">
        <v>32.0</v>
      </c>
      <c r="Y22" s="195">
        <f t="shared" si="13"/>
        <v>75</v>
      </c>
      <c r="Z22" s="200">
        <f t="shared" ref="Z22:AA22" si="186">SUM(G22,K22,O22,S22,W22)</f>
        <v>202</v>
      </c>
      <c r="AA22" s="200">
        <f t="shared" si="186"/>
        <v>181</v>
      </c>
      <c r="AB22" s="195">
        <f t="shared" si="15"/>
        <v>383</v>
      </c>
      <c r="AC22" s="222">
        <v>2.0</v>
      </c>
      <c r="AD22" s="223">
        <v>40.0</v>
      </c>
      <c r="AE22" s="224">
        <v>42.0</v>
      </c>
      <c r="AF22" s="195">
        <f t="shared" si="16"/>
        <v>82</v>
      </c>
      <c r="AG22" s="222">
        <v>2.0</v>
      </c>
      <c r="AH22" s="223">
        <v>43.0</v>
      </c>
      <c r="AI22" s="224">
        <v>38.0</v>
      </c>
      <c r="AJ22" s="195">
        <f t="shared" si="17"/>
        <v>81</v>
      </c>
      <c r="AK22" s="222">
        <v>2.0</v>
      </c>
      <c r="AL22" s="223">
        <v>45.0</v>
      </c>
      <c r="AM22" s="224">
        <v>41.0</v>
      </c>
      <c r="AN22" s="195">
        <f t="shared" si="18"/>
        <v>86</v>
      </c>
      <c r="AO22" s="200">
        <f t="shared" ref="AO22:AP22" si="187">SUM(AD22,AH22,AL22)</f>
        <v>128</v>
      </c>
      <c r="AP22" s="201">
        <f t="shared" si="187"/>
        <v>121</v>
      </c>
      <c r="AQ22" s="195">
        <f t="shared" si="20"/>
        <v>249</v>
      </c>
      <c r="AR22" s="222">
        <v>2.0</v>
      </c>
      <c r="AS22" s="223">
        <v>43.0</v>
      </c>
      <c r="AT22" s="224">
        <v>40.0</v>
      </c>
      <c r="AU22" s="195">
        <f t="shared" si="21"/>
        <v>83</v>
      </c>
      <c r="AV22" s="222">
        <v>2.0</v>
      </c>
      <c r="AW22" s="223">
        <v>40.0</v>
      </c>
      <c r="AX22" s="224">
        <v>37.0</v>
      </c>
      <c r="AY22" s="195">
        <f t="shared" si="22"/>
        <v>77</v>
      </c>
      <c r="AZ22" s="202">
        <f t="shared" si="23"/>
        <v>83</v>
      </c>
      <c r="BA22" s="203">
        <f t="shared" si="24"/>
        <v>77</v>
      </c>
      <c r="BB22" s="195">
        <f t="shared" si="25"/>
        <v>160</v>
      </c>
      <c r="BC22" s="222">
        <v>1.0</v>
      </c>
      <c r="BD22" s="224">
        <v>42.0</v>
      </c>
      <c r="BE22" s="222">
        <v>1.0</v>
      </c>
      <c r="BF22" s="224">
        <v>37.0</v>
      </c>
      <c r="BG22" s="222">
        <v>0.0</v>
      </c>
      <c r="BH22" s="224">
        <v>0.0</v>
      </c>
      <c r="BI22" s="204">
        <f t="shared" si="26"/>
        <v>79</v>
      </c>
      <c r="BJ22" s="223">
        <v>37.0</v>
      </c>
      <c r="BK22" s="224">
        <v>42.0</v>
      </c>
      <c r="BL22" s="204">
        <f t="shared" si="27"/>
        <v>79</v>
      </c>
      <c r="BM22" s="222">
        <v>1.0</v>
      </c>
      <c r="BN22" s="224">
        <v>40.0</v>
      </c>
      <c r="BO22" s="222">
        <v>1.0</v>
      </c>
      <c r="BP22" s="224">
        <v>28.0</v>
      </c>
      <c r="BQ22" s="222">
        <v>0.0</v>
      </c>
      <c r="BR22" s="224">
        <v>0.0</v>
      </c>
      <c r="BS22" s="204">
        <f t="shared" si="28"/>
        <v>68</v>
      </c>
      <c r="BT22" s="223">
        <v>33.0</v>
      </c>
      <c r="BU22" s="224">
        <v>35.0</v>
      </c>
      <c r="BV22" s="204">
        <f t="shared" si="29"/>
        <v>68</v>
      </c>
      <c r="BW22" s="200">
        <f t="shared" ref="BW22:BX22" si="188">SUM(BJ22,BT22)</f>
        <v>70</v>
      </c>
      <c r="BX22" s="201">
        <f t="shared" si="188"/>
        <v>77</v>
      </c>
      <c r="BY22" s="195">
        <f t="shared" si="31"/>
        <v>147</v>
      </c>
      <c r="BZ22" s="227">
        <v>208.0</v>
      </c>
      <c r="CA22" s="224">
        <v>212.0</v>
      </c>
      <c r="CB22" s="227">
        <v>77.0</v>
      </c>
      <c r="CC22" s="224">
        <v>63.0</v>
      </c>
      <c r="CD22" s="227">
        <v>89.0</v>
      </c>
      <c r="CE22" s="224">
        <v>90.0</v>
      </c>
      <c r="CF22" s="227">
        <v>0.0</v>
      </c>
      <c r="CG22" s="224">
        <v>0.0</v>
      </c>
      <c r="CH22" s="227">
        <v>73.0</v>
      </c>
      <c r="CI22" s="224">
        <v>66.0</v>
      </c>
      <c r="CJ22" s="227">
        <v>18.0</v>
      </c>
      <c r="CK22" s="224">
        <v>9.0</v>
      </c>
      <c r="CL22" s="227">
        <v>18.0</v>
      </c>
      <c r="CM22" s="224">
        <v>16.0</v>
      </c>
      <c r="CN22" s="207">
        <f t="shared" ref="CN22:CO22" si="189">SUM(BZ22,CB22,CD22,CF22,CH22,CJ22,CL22)</f>
        <v>483</v>
      </c>
      <c r="CO22" s="207">
        <f t="shared" si="189"/>
        <v>456</v>
      </c>
      <c r="CP22" s="206">
        <f t="shared" si="33"/>
        <v>939</v>
      </c>
      <c r="CQ22" s="207">
        <f t="shared" ref="CQ22:CR22" si="190">SUM(Z22,AO22,AZ22,BW22)</f>
        <v>483</v>
      </c>
      <c r="CR22" s="207">
        <f t="shared" si="190"/>
        <v>456</v>
      </c>
      <c r="CS22" s="185">
        <f t="shared" si="35"/>
        <v>939</v>
      </c>
      <c r="CT22" s="228">
        <v>182.0</v>
      </c>
      <c r="CU22" s="224">
        <v>181.0</v>
      </c>
      <c r="CV22" s="210">
        <f t="shared" si="36"/>
        <v>363</v>
      </c>
      <c r="CW22" s="228">
        <v>45.0</v>
      </c>
      <c r="CX22" s="224">
        <v>49.0</v>
      </c>
      <c r="CY22" s="210">
        <f t="shared" si="37"/>
        <v>94</v>
      </c>
      <c r="CZ22" s="228">
        <v>5.0</v>
      </c>
      <c r="DA22" s="229">
        <v>1.0</v>
      </c>
      <c r="DB22" s="210">
        <f t="shared" si="38"/>
        <v>6</v>
      </c>
      <c r="DC22" s="228">
        <v>22.0</v>
      </c>
      <c r="DD22" s="224">
        <v>22.0</v>
      </c>
      <c r="DE22" s="210">
        <f t="shared" si="39"/>
        <v>44</v>
      </c>
      <c r="DF22" s="228">
        <v>2.0</v>
      </c>
      <c r="DG22" s="224">
        <v>1.0</v>
      </c>
      <c r="DH22" s="210">
        <f t="shared" si="40"/>
        <v>3</v>
      </c>
      <c r="DI22" s="228">
        <v>227.0</v>
      </c>
      <c r="DJ22" s="224">
        <v>202.0</v>
      </c>
      <c r="DK22" s="214">
        <f t="shared" si="41"/>
        <v>429</v>
      </c>
      <c r="DL22" s="215">
        <f t="shared" ref="DL22:DM22" si="191">SUM(CT22+CW22+CZ22+DC22+DF22+DI22)</f>
        <v>483</v>
      </c>
      <c r="DM22" s="216">
        <f t="shared" si="191"/>
        <v>456</v>
      </c>
      <c r="DN22" s="217">
        <f t="shared" si="43"/>
        <v>939</v>
      </c>
      <c r="DO22" s="329">
        <f t="shared" ref="DO22:DP22" si="192">SUM(CQ22-DL22)</f>
        <v>0</v>
      </c>
      <c r="DP22" s="329">
        <f t="shared" si="192"/>
        <v>0</v>
      </c>
      <c r="DQ22" s="215">
        <f t="shared" si="45"/>
        <v>939</v>
      </c>
      <c r="DR22" s="219">
        <f t="shared" si="46"/>
        <v>939</v>
      </c>
      <c r="DS22" s="220">
        <f t="shared" si="47"/>
        <v>0</v>
      </c>
      <c r="DT22" s="220">
        <f t="shared" si="48"/>
        <v>0</v>
      </c>
      <c r="DU22" s="217">
        <f t="shared" ref="DU22:DV22" si="193">SUM(CN22-CQ22)</f>
        <v>0</v>
      </c>
      <c r="DV22" s="217">
        <f t="shared" si="193"/>
        <v>0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</row>
    <row r="23" ht="19.5" customHeight="1">
      <c r="A23" s="186">
        <v>21.0</v>
      </c>
      <c r="B23" s="230" t="s">
        <v>78</v>
      </c>
      <c r="C23" s="189">
        <v>1544.0</v>
      </c>
      <c r="D23" s="190" t="s">
        <v>57</v>
      </c>
      <c r="E23" s="191" t="s">
        <v>58</v>
      </c>
      <c r="F23" s="222">
        <v>2.0</v>
      </c>
      <c r="G23" s="223">
        <v>52.0</v>
      </c>
      <c r="H23" s="224">
        <v>44.0</v>
      </c>
      <c r="I23" s="195">
        <f t="shared" si="9"/>
        <v>96</v>
      </c>
      <c r="J23" s="222">
        <v>2.0</v>
      </c>
      <c r="K23" s="223">
        <v>47.0</v>
      </c>
      <c r="L23" s="224">
        <v>44.0</v>
      </c>
      <c r="M23" s="195">
        <f t="shared" si="10"/>
        <v>91</v>
      </c>
      <c r="N23" s="222">
        <v>2.0</v>
      </c>
      <c r="O23" s="223">
        <v>43.0</v>
      </c>
      <c r="P23" s="224">
        <v>39.0</v>
      </c>
      <c r="Q23" s="195">
        <f t="shared" si="11"/>
        <v>82</v>
      </c>
      <c r="R23" s="222">
        <v>2.0</v>
      </c>
      <c r="S23" s="223">
        <v>43.0</v>
      </c>
      <c r="T23" s="224">
        <v>42.0</v>
      </c>
      <c r="U23" s="195">
        <f t="shared" si="12"/>
        <v>85</v>
      </c>
      <c r="V23" s="222">
        <v>2.0</v>
      </c>
      <c r="W23" s="223">
        <v>45.0</v>
      </c>
      <c r="X23" s="224">
        <v>38.0</v>
      </c>
      <c r="Y23" s="195">
        <f t="shared" si="13"/>
        <v>83</v>
      </c>
      <c r="Z23" s="200">
        <f t="shared" ref="Z23:AA23" si="194">SUM(G23,K23,O23,S23,W23)</f>
        <v>230</v>
      </c>
      <c r="AA23" s="200">
        <f t="shared" si="194"/>
        <v>207</v>
      </c>
      <c r="AB23" s="195">
        <f t="shared" si="15"/>
        <v>437</v>
      </c>
      <c r="AC23" s="222">
        <v>2.0</v>
      </c>
      <c r="AD23" s="223">
        <v>54.0</v>
      </c>
      <c r="AE23" s="224">
        <v>34.0</v>
      </c>
      <c r="AF23" s="195">
        <f t="shared" si="16"/>
        <v>88</v>
      </c>
      <c r="AG23" s="222">
        <v>2.0</v>
      </c>
      <c r="AH23" s="223">
        <v>41.0</v>
      </c>
      <c r="AI23" s="224">
        <v>42.0</v>
      </c>
      <c r="AJ23" s="195">
        <f t="shared" si="17"/>
        <v>83</v>
      </c>
      <c r="AK23" s="222">
        <v>2.0</v>
      </c>
      <c r="AL23" s="223">
        <v>53.0</v>
      </c>
      <c r="AM23" s="224">
        <v>30.0</v>
      </c>
      <c r="AN23" s="195">
        <f t="shared" si="18"/>
        <v>83</v>
      </c>
      <c r="AO23" s="200">
        <f t="shared" ref="AO23:AP23" si="195">SUM(AD23,AH23,AL23)</f>
        <v>148</v>
      </c>
      <c r="AP23" s="201">
        <f t="shared" si="195"/>
        <v>106</v>
      </c>
      <c r="AQ23" s="195">
        <f t="shared" si="20"/>
        <v>254</v>
      </c>
      <c r="AR23" s="222">
        <v>2.0</v>
      </c>
      <c r="AS23" s="223">
        <v>55.0</v>
      </c>
      <c r="AT23" s="224">
        <v>25.0</v>
      </c>
      <c r="AU23" s="195">
        <f t="shared" si="21"/>
        <v>80</v>
      </c>
      <c r="AV23" s="222">
        <v>2.0</v>
      </c>
      <c r="AW23" s="223">
        <v>38.0</v>
      </c>
      <c r="AX23" s="224">
        <v>40.0</v>
      </c>
      <c r="AY23" s="195">
        <f t="shared" si="22"/>
        <v>78</v>
      </c>
      <c r="AZ23" s="202">
        <f t="shared" si="23"/>
        <v>93</v>
      </c>
      <c r="BA23" s="203">
        <f t="shared" si="24"/>
        <v>65</v>
      </c>
      <c r="BB23" s="195">
        <f t="shared" si="25"/>
        <v>158</v>
      </c>
      <c r="BC23" s="222">
        <v>1.0</v>
      </c>
      <c r="BD23" s="224">
        <v>46.0</v>
      </c>
      <c r="BE23" s="222">
        <v>1.0</v>
      </c>
      <c r="BF23" s="224">
        <v>39.0</v>
      </c>
      <c r="BG23" s="222">
        <v>0.0</v>
      </c>
      <c r="BH23" s="224">
        <v>0.0</v>
      </c>
      <c r="BI23" s="204">
        <f t="shared" si="26"/>
        <v>85</v>
      </c>
      <c r="BJ23" s="223">
        <v>51.0</v>
      </c>
      <c r="BK23" s="224">
        <v>34.0</v>
      </c>
      <c r="BL23" s="204">
        <f t="shared" si="27"/>
        <v>85</v>
      </c>
      <c r="BM23" s="222">
        <v>1.0</v>
      </c>
      <c r="BN23" s="224">
        <v>41.0</v>
      </c>
      <c r="BO23" s="222">
        <v>1.0</v>
      </c>
      <c r="BP23" s="224">
        <v>39.0</v>
      </c>
      <c r="BQ23" s="222">
        <v>0.0</v>
      </c>
      <c r="BR23" s="224">
        <v>0.0</v>
      </c>
      <c r="BS23" s="204">
        <f t="shared" si="28"/>
        <v>80</v>
      </c>
      <c r="BT23" s="223">
        <v>44.0</v>
      </c>
      <c r="BU23" s="224">
        <v>36.0</v>
      </c>
      <c r="BV23" s="204">
        <f t="shared" si="29"/>
        <v>80</v>
      </c>
      <c r="BW23" s="200">
        <f t="shared" ref="BW23:BX23" si="196">SUM(BJ23,BT23)</f>
        <v>95</v>
      </c>
      <c r="BX23" s="201">
        <f t="shared" si="196"/>
        <v>70</v>
      </c>
      <c r="BY23" s="195">
        <f t="shared" si="31"/>
        <v>165</v>
      </c>
      <c r="BZ23" s="227">
        <v>296.0</v>
      </c>
      <c r="CA23" s="224">
        <v>216.0</v>
      </c>
      <c r="CB23" s="227">
        <v>47.0</v>
      </c>
      <c r="CC23" s="224">
        <v>43.0</v>
      </c>
      <c r="CD23" s="227">
        <v>58.0</v>
      </c>
      <c r="CE23" s="224">
        <v>51.0</v>
      </c>
      <c r="CF23" s="227">
        <v>3.0</v>
      </c>
      <c r="CG23" s="224">
        <v>0.0</v>
      </c>
      <c r="CH23" s="227">
        <v>112.0</v>
      </c>
      <c r="CI23" s="224">
        <v>93.0</v>
      </c>
      <c r="CJ23" s="227">
        <v>50.0</v>
      </c>
      <c r="CK23" s="224">
        <v>42.0</v>
      </c>
      <c r="CL23" s="227">
        <v>0.0</v>
      </c>
      <c r="CM23" s="224">
        <v>3.0</v>
      </c>
      <c r="CN23" s="207">
        <f t="shared" ref="CN23:CO23" si="197">SUM(BZ23,CB23,CD23,CF23,CH23,CJ23,CL23)</f>
        <v>566</v>
      </c>
      <c r="CO23" s="207">
        <f t="shared" si="197"/>
        <v>448</v>
      </c>
      <c r="CP23" s="206">
        <f t="shared" si="33"/>
        <v>1014</v>
      </c>
      <c r="CQ23" s="207">
        <f t="shared" ref="CQ23:CR23" si="198">SUM(Z23,AO23,AZ23,BW23)</f>
        <v>566</v>
      </c>
      <c r="CR23" s="207">
        <f t="shared" si="198"/>
        <v>448</v>
      </c>
      <c r="CS23" s="185">
        <f t="shared" si="35"/>
        <v>1014</v>
      </c>
      <c r="CT23" s="228">
        <v>258.0</v>
      </c>
      <c r="CU23" s="224">
        <v>188.0</v>
      </c>
      <c r="CV23" s="210">
        <f t="shared" si="36"/>
        <v>446</v>
      </c>
      <c r="CW23" s="228">
        <v>32.0</v>
      </c>
      <c r="CX23" s="224">
        <v>18.0</v>
      </c>
      <c r="CY23" s="210">
        <f t="shared" si="37"/>
        <v>50</v>
      </c>
      <c r="CZ23" s="228">
        <v>7.0</v>
      </c>
      <c r="DA23" s="224">
        <v>6.0</v>
      </c>
      <c r="DB23" s="210">
        <f t="shared" si="38"/>
        <v>13</v>
      </c>
      <c r="DC23" s="228">
        <v>107.0</v>
      </c>
      <c r="DD23" s="224">
        <v>91.0</v>
      </c>
      <c r="DE23" s="210">
        <f t="shared" si="39"/>
        <v>198</v>
      </c>
      <c r="DF23" s="228">
        <v>7.0</v>
      </c>
      <c r="DG23" s="224">
        <v>5.0</v>
      </c>
      <c r="DH23" s="210">
        <f t="shared" si="40"/>
        <v>12</v>
      </c>
      <c r="DI23" s="228">
        <v>155.0</v>
      </c>
      <c r="DJ23" s="224">
        <v>140.0</v>
      </c>
      <c r="DK23" s="214">
        <f t="shared" si="41"/>
        <v>295</v>
      </c>
      <c r="DL23" s="215">
        <f t="shared" ref="DL23:DM23" si="199">SUM(CT23+CW23+CZ23+DC23+DF23+DI23)</f>
        <v>566</v>
      </c>
      <c r="DM23" s="216">
        <f t="shared" si="199"/>
        <v>448</v>
      </c>
      <c r="DN23" s="217">
        <f t="shared" si="43"/>
        <v>1014</v>
      </c>
      <c r="DO23" s="218">
        <f t="shared" ref="DO23:DP23" si="200">SUM(CQ23-DL23)</f>
        <v>0</v>
      </c>
      <c r="DP23" s="218">
        <f t="shared" si="200"/>
        <v>0</v>
      </c>
      <c r="DQ23" s="215">
        <f t="shared" si="45"/>
        <v>1014</v>
      </c>
      <c r="DR23" s="219">
        <f t="shared" si="46"/>
        <v>1014</v>
      </c>
      <c r="DS23" s="220">
        <f t="shared" si="47"/>
        <v>0</v>
      </c>
      <c r="DT23" s="220">
        <f t="shared" si="48"/>
        <v>0</v>
      </c>
      <c r="DU23" s="217">
        <f t="shared" ref="DU23:DV23" si="201">SUM(CN23-CQ23)</f>
        <v>0</v>
      </c>
      <c r="DV23" s="217">
        <f t="shared" si="201"/>
        <v>0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</row>
    <row r="24" ht="19.5" customHeight="1">
      <c r="A24" s="186">
        <v>22.0</v>
      </c>
      <c r="B24" s="288" t="s">
        <v>79</v>
      </c>
      <c r="C24" s="244">
        <v>1544.0</v>
      </c>
      <c r="D24" s="245" t="s">
        <v>57</v>
      </c>
      <c r="E24" s="246" t="s">
        <v>58</v>
      </c>
      <c r="F24" s="247">
        <v>2.0</v>
      </c>
      <c r="G24" s="248">
        <v>43.0</v>
      </c>
      <c r="H24" s="249">
        <v>44.0</v>
      </c>
      <c r="I24" s="195">
        <f t="shared" si="9"/>
        <v>87</v>
      </c>
      <c r="J24" s="247">
        <v>2.0</v>
      </c>
      <c r="K24" s="248">
        <v>50.0</v>
      </c>
      <c r="L24" s="249">
        <v>39.0</v>
      </c>
      <c r="M24" s="195">
        <f t="shared" si="10"/>
        <v>89</v>
      </c>
      <c r="N24" s="247">
        <v>2.0</v>
      </c>
      <c r="O24" s="248">
        <v>51.0</v>
      </c>
      <c r="P24" s="249">
        <v>39.0</v>
      </c>
      <c r="Q24" s="195">
        <f t="shared" si="11"/>
        <v>90</v>
      </c>
      <c r="R24" s="247">
        <v>2.0</v>
      </c>
      <c r="S24" s="248">
        <v>47.0</v>
      </c>
      <c r="T24" s="249">
        <v>43.0</v>
      </c>
      <c r="U24" s="195">
        <f t="shared" si="12"/>
        <v>90</v>
      </c>
      <c r="V24" s="247">
        <v>2.0</v>
      </c>
      <c r="W24" s="248">
        <v>49.0</v>
      </c>
      <c r="X24" s="249">
        <v>38.0</v>
      </c>
      <c r="Y24" s="195">
        <f t="shared" si="13"/>
        <v>87</v>
      </c>
      <c r="Z24" s="200">
        <f t="shared" ref="Z24:AA24" si="202">SUM(G24,K24,O24,S24,W24)</f>
        <v>240</v>
      </c>
      <c r="AA24" s="200">
        <f t="shared" si="202"/>
        <v>203</v>
      </c>
      <c r="AB24" s="195">
        <f t="shared" si="15"/>
        <v>443</v>
      </c>
      <c r="AC24" s="247">
        <v>2.0</v>
      </c>
      <c r="AD24" s="248">
        <v>44.0</v>
      </c>
      <c r="AE24" s="249">
        <v>35.0</v>
      </c>
      <c r="AF24" s="195">
        <f t="shared" si="16"/>
        <v>79</v>
      </c>
      <c r="AG24" s="247">
        <v>2.0</v>
      </c>
      <c r="AH24" s="248">
        <v>40.0</v>
      </c>
      <c r="AI24" s="249">
        <v>50.0</v>
      </c>
      <c r="AJ24" s="195">
        <f t="shared" si="17"/>
        <v>90</v>
      </c>
      <c r="AK24" s="247">
        <v>2.0</v>
      </c>
      <c r="AL24" s="248">
        <v>45.0</v>
      </c>
      <c r="AM24" s="249">
        <v>44.0</v>
      </c>
      <c r="AN24" s="195">
        <f t="shared" si="18"/>
        <v>89</v>
      </c>
      <c r="AO24" s="200">
        <f t="shared" ref="AO24:AP24" si="203">SUM(AD24,AH24,AL24)</f>
        <v>129</v>
      </c>
      <c r="AP24" s="201">
        <f t="shared" si="203"/>
        <v>129</v>
      </c>
      <c r="AQ24" s="195">
        <f t="shared" si="20"/>
        <v>258</v>
      </c>
      <c r="AR24" s="247">
        <v>2.0</v>
      </c>
      <c r="AS24" s="248">
        <v>50.0</v>
      </c>
      <c r="AT24" s="249">
        <v>29.0</v>
      </c>
      <c r="AU24" s="195">
        <f t="shared" si="21"/>
        <v>79</v>
      </c>
      <c r="AV24" s="247">
        <v>2.0</v>
      </c>
      <c r="AW24" s="248">
        <v>47.0</v>
      </c>
      <c r="AX24" s="249">
        <v>33.0</v>
      </c>
      <c r="AY24" s="195">
        <f t="shared" si="22"/>
        <v>80</v>
      </c>
      <c r="AZ24" s="202">
        <f t="shared" si="23"/>
        <v>97</v>
      </c>
      <c r="BA24" s="203">
        <f t="shared" si="24"/>
        <v>62</v>
      </c>
      <c r="BB24" s="195">
        <f t="shared" si="25"/>
        <v>159</v>
      </c>
      <c r="BC24" s="247">
        <v>1.0</v>
      </c>
      <c r="BD24" s="249">
        <v>42.0</v>
      </c>
      <c r="BE24" s="247">
        <v>1.0</v>
      </c>
      <c r="BF24" s="249">
        <v>44.0</v>
      </c>
      <c r="BG24" s="247">
        <v>0.0</v>
      </c>
      <c r="BH24" s="249">
        <v>0.0</v>
      </c>
      <c r="BI24" s="204">
        <f t="shared" si="26"/>
        <v>86</v>
      </c>
      <c r="BJ24" s="248">
        <v>42.0</v>
      </c>
      <c r="BK24" s="249">
        <v>44.0</v>
      </c>
      <c r="BL24" s="204">
        <f t="shared" si="27"/>
        <v>86</v>
      </c>
      <c r="BM24" s="247">
        <v>1.0</v>
      </c>
      <c r="BN24" s="249">
        <v>37.0</v>
      </c>
      <c r="BO24" s="247">
        <v>1.0</v>
      </c>
      <c r="BP24" s="249">
        <v>33.0</v>
      </c>
      <c r="BQ24" s="247">
        <v>0.0</v>
      </c>
      <c r="BR24" s="249">
        <v>0.0</v>
      </c>
      <c r="BS24" s="204">
        <f t="shared" si="28"/>
        <v>70</v>
      </c>
      <c r="BT24" s="248">
        <v>34.0</v>
      </c>
      <c r="BU24" s="249">
        <v>36.0</v>
      </c>
      <c r="BV24" s="204">
        <f t="shared" si="29"/>
        <v>70</v>
      </c>
      <c r="BW24" s="200">
        <f t="shared" ref="BW24:BX24" si="204">SUM(BJ24,BT24)</f>
        <v>76</v>
      </c>
      <c r="BX24" s="201">
        <f t="shared" si="204"/>
        <v>80</v>
      </c>
      <c r="BY24" s="195">
        <f t="shared" si="31"/>
        <v>156</v>
      </c>
      <c r="BZ24" s="250">
        <v>288.0</v>
      </c>
      <c r="CA24" s="249">
        <v>243.0</v>
      </c>
      <c r="CB24" s="250">
        <v>75.0</v>
      </c>
      <c r="CC24" s="249">
        <v>66.0</v>
      </c>
      <c r="CD24" s="250">
        <v>60.0</v>
      </c>
      <c r="CE24" s="249">
        <v>41.0</v>
      </c>
      <c r="CF24" s="250">
        <v>1.0</v>
      </c>
      <c r="CG24" s="249">
        <v>3.0</v>
      </c>
      <c r="CH24" s="250">
        <v>76.0</v>
      </c>
      <c r="CI24" s="249">
        <v>80.0</v>
      </c>
      <c r="CJ24" s="250">
        <v>35.0</v>
      </c>
      <c r="CK24" s="249">
        <v>39.0</v>
      </c>
      <c r="CL24" s="250">
        <v>7.0</v>
      </c>
      <c r="CM24" s="249">
        <v>2.0</v>
      </c>
      <c r="CN24" s="207">
        <f t="shared" ref="CN24:CO24" si="205">SUM(BZ24,CB24,CD24,CF24,CH24,CJ24,CL24)</f>
        <v>542</v>
      </c>
      <c r="CO24" s="207">
        <f t="shared" si="205"/>
        <v>474</v>
      </c>
      <c r="CP24" s="206">
        <f t="shared" si="33"/>
        <v>1016</v>
      </c>
      <c r="CQ24" s="207">
        <f t="shared" ref="CQ24:CR24" si="206">SUM(Z24,AO24,AZ24,BW24)</f>
        <v>542</v>
      </c>
      <c r="CR24" s="207">
        <f t="shared" si="206"/>
        <v>474</v>
      </c>
      <c r="CS24" s="185">
        <f t="shared" si="35"/>
        <v>1016</v>
      </c>
      <c r="CT24" s="246">
        <v>17.0</v>
      </c>
      <c r="CU24" s="246">
        <v>18.0</v>
      </c>
      <c r="CV24" s="210">
        <f t="shared" si="36"/>
        <v>35</v>
      </c>
      <c r="CW24" s="289">
        <v>6.0</v>
      </c>
      <c r="CX24" s="290">
        <v>4.0</v>
      </c>
      <c r="CY24" s="210">
        <f t="shared" si="37"/>
        <v>10</v>
      </c>
      <c r="CZ24" s="246">
        <v>21.0</v>
      </c>
      <c r="DA24" s="251">
        <v>32.0</v>
      </c>
      <c r="DB24" s="210">
        <f t="shared" si="38"/>
        <v>53</v>
      </c>
      <c r="DC24" s="246">
        <v>10.0</v>
      </c>
      <c r="DD24" s="251">
        <v>3.0</v>
      </c>
      <c r="DE24" s="210">
        <f t="shared" si="39"/>
        <v>13</v>
      </c>
      <c r="DF24" s="246">
        <v>87.0</v>
      </c>
      <c r="DG24" s="251">
        <v>95.0</v>
      </c>
      <c r="DH24" s="210">
        <f t="shared" si="40"/>
        <v>182</v>
      </c>
      <c r="DI24" s="246">
        <v>401.0</v>
      </c>
      <c r="DJ24" s="251">
        <v>322.0</v>
      </c>
      <c r="DK24" s="214">
        <f t="shared" si="41"/>
        <v>723</v>
      </c>
      <c r="DL24" s="215">
        <f t="shared" ref="DL24:DM24" si="207">SUM(CT24+CW24+CZ24+DC24+DF24+DI24)</f>
        <v>542</v>
      </c>
      <c r="DM24" s="216">
        <f t="shared" si="207"/>
        <v>474</v>
      </c>
      <c r="DN24" s="217">
        <f t="shared" si="43"/>
        <v>1016</v>
      </c>
      <c r="DO24" s="218">
        <f t="shared" ref="DO24:DP24" si="208">SUM(CQ24-DL24)</f>
        <v>0</v>
      </c>
      <c r="DP24" s="218">
        <f t="shared" si="208"/>
        <v>0</v>
      </c>
      <c r="DQ24" s="215">
        <f t="shared" si="45"/>
        <v>1016</v>
      </c>
      <c r="DR24" s="219">
        <f t="shared" si="46"/>
        <v>1016</v>
      </c>
      <c r="DS24" s="220">
        <f t="shared" si="47"/>
        <v>0</v>
      </c>
      <c r="DT24" s="220">
        <f t="shared" si="48"/>
        <v>0</v>
      </c>
      <c r="DU24" s="217">
        <f t="shared" ref="DU24:DV24" si="209">SUM(CN24-CQ24)</f>
        <v>0</v>
      </c>
      <c r="DV24" s="217">
        <f t="shared" si="209"/>
        <v>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</row>
    <row r="25" ht="19.5" customHeight="1">
      <c r="A25" s="186">
        <v>23.0</v>
      </c>
      <c r="B25" s="230" t="s">
        <v>80</v>
      </c>
      <c r="C25" s="189">
        <v>1568.0</v>
      </c>
      <c r="D25" s="190" t="s">
        <v>57</v>
      </c>
      <c r="E25" s="191" t="s">
        <v>58</v>
      </c>
      <c r="F25" s="222">
        <v>2.0</v>
      </c>
      <c r="G25" s="223">
        <v>45.0</v>
      </c>
      <c r="H25" s="224">
        <v>42.0</v>
      </c>
      <c r="I25" s="195">
        <f t="shared" si="9"/>
        <v>87</v>
      </c>
      <c r="J25" s="222">
        <v>2.0</v>
      </c>
      <c r="K25" s="223">
        <v>49.0</v>
      </c>
      <c r="L25" s="224">
        <v>42.0</v>
      </c>
      <c r="M25" s="195">
        <f t="shared" si="10"/>
        <v>91</v>
      </c>
      <c r="N25" s="222">
        <v>2.0</v>
      </c>
      <c r="O25" s="223">
        <v>44.0</v>
      </c>
      <c r="P25" s="224">
        <v>40.0</v>
      </c>
      <c r="Q25" s="195">
        <f t="shared" si="11"/>
        <v>84</v>
      </c>
      <c r="R25" s="222">
        <v>2.0</v>
      </c>
      <c r="S25" s="223">
        <v>45.0</v>
      </c>
      <c r="T25" s="224">
        <v>41.0</v>
      </c>
      <c r="U25" s="195">
        <f t="shared" si="12"/>
        <v>86</v>
      </c>
      <c r="V25" s="222">
        <v>2.0</v>
      </c>
      <c r="W25" s="223">
        <v>45.0</v>
      </c>
      <c r="X25" s="224">
        <v>40.0</v>
      </c>
      <c r="Y25" s="195">
        <f t="shared" si="13"/>
        <v>85</v>
      </c>
      <c r="Z25" s="200">
        <f t="shared" ref="Z25:AA25" si="210">SUM(G25,K25,O25,S25,W25)</f>
        <v>228</v>
      </c>
      <c r="AA25" s="200">
        <f t="shared" si="210"/>
        <v>205</v>
      </c>
      <c r="AB25" s="195">
        <f t="shared" si="15"/>
        <v>433</v>
      </c>
      <c r="AC25" s="222">
        <v>2.0</v>
      </c>
      <c r="AD25" s="223">
        <v>54.0</v>
      </c>
      <c r="AE25" s="224">
        <v>33.0</v>
      </c>
      <c r="AF25" s="195">
        <f t="shared" si="16"/>
        <v>87</v>
      </c>
      <c r="AG25" s="222">
        <v>2.0</v>
      </c>
      <c r="AH25" s="223">
        <v>42.0</v>
      </c>
      <c r="AI25" s="224">
        <v>41.0</v>
      </c>
      <c r="AJ25" s="195">
        <f t="shared" si="17"/>
        <v>83</v>
      </c>
      <c r="AK25" s="222">
        <v>2.0</v>
      </c>
      <c r="AL25" s="223">
        <v>40.0</v>
      </c>
      <c r="AM25" s="224">
        <v>46.0</v>
      </c>
      <c r="AN25" s="195">
        <f t="shared" si="18"/>
        <v>86</v>
      </c>
      <c r="AO25" s="200">
        <f t="shared" ref="AO25:AP25" si="211">SUM(AD25,AH25,AL25)</f>
        <v>136</v>
      </c>
      <c r="AP25" s="201">
        <f t="shared" si="211"/>
        <v>120</v>
      </c>
      <c r="AQ25" s="195">
        <f t="shared" si="20"/>
        <v>256</v>
      </c>
      <c r="AR25" s="222">
        <v>2.0</v>
      </c>
      <c r="AS25" s="223">
        <v>51.0</v>
      </c>
      <c r="AT25" s="224">
        <v>32.0</v>
      </c>
      <c r="AU25" s="195">
        <f t="shared" si="21"/>
        <v>83</v>
      </c>
      <c r="AV25" s="222">
        <v>2.0</v>
      </c>
      <c r="AW25" s="223">
        <v>46.0</v>
      </c>
      <c r="AX25" s="224">
        <v>35.0</v>
      </c>
      <c r="AY25" s="195">
        <f t="shared" si="22"/>
        <v>81</v>
      </c>
      <c r="AZ25" s="202">
        <f t="shared" si="23"/>
        <v>97</v>
      </c>
      <c r="BA25" s="203">
        <f t="shared" si="24"/>
        <v>67</v>
      </c>
      <c r="BB25" s="195">
        <f t="shared" si="25"/>
        <v>164</v>
      </c>
      <c r="BC25" s="222">
        <v>1.0</v>
      </c>
      <c r="BD25" s="224">
        <v>49.0</v>
      </c>
      <c r="BE25" s="222">
        <v>1.0</v>
      </c>
      <c r="BF25" s="224">
        <v>43.0</v>
      </c>
      <c r="BG25" s="222">
        <v>0.0</v>
      </c>
      <c r="BH25" s="224">
        <v>0.0</v>
      </c>
      <c r="BI25" s="204">
        <f t="shared" si="26"/>
        <v>92</v>
      </c>
      <c r="BJ25" s="223">
        <v>46.0</v>
      </c>
      <c r="BK25" s="224">
        <v>46.0</v>
      </c>
      <c r="BL25" s="204">
        <f t="shared" si="27"/>
        <v>92</v>
      </c>
      <c r="BM25" s="222">
        <v>1.0</v>
      </c>
      <c r="BN25" s="224">
        <v>43.0</v>
      </c>
      <c r="BO25" s="222">
        <v>1.0</v>
      </c>
      <c r="BP25" s="224">
        <v>40.0</v>
      </c>
      <c r="BQ25" s="222">
        <v>0.0</v>
      </c>
      <c r="BR25" s="224">
        <v>0.0</v>
      </c>
      <c r="BS25" s="204">
        <f t="shared" si="28"/>
        <v>83</v>
      </c>
      <c r="BT25" s="223">
        <v>49.0</v>
      </c>
      <c r="BU25" s="224">
        <v>34.0</v>
      </c>
      <c r="BV25" s="204">
        <f t="shared" si="29"/>
        <v>83</v>
      </c>
      <c r="BW25" s="200">
        <f t="shared" ref="BW25:BX25" si="212">SUM(BJ25,BT25)</f>
        <v>95</v>
      </c>
      <c r="BX25" s="201">
        <f t="shared" si="212"/>
        <v>80</v>
      </c>
      <c r="BY25" s="195">
        <f t="shared" si="31"/>
        <v>175</v>
      </c>
      <c r="BZ25" s="227">
        <v>303.0</v>
      </c>
      <c r="CA25" s="224">
        <v>257.0</v>
      </c>
      <c r="CB25" s="227">
        <v>61.0</v>
      </c>
      <c r="CC25" s="224">
        <v>55.0</v>
      </c>
      <c r="CD25" s="227">
        <v>30.0</v>
      </c>
      <c r="CE25" s="224">
        <v>23.0</v>
      </c>
      <c r="CF25" s="227">
        <v>4.0</v>
      </c>
      <c r="CG25" s="224">
        <v>0.0</v>
      </c>
      <c r="CH25" s="227">
        <v>97.0</v>
      </c>
      <c r="CI25" s="224">
        <v>67.0</v>
      </c>
      <c r="CJ25" s="227">
        <v>47.0</v>
      </c>
      <c r="CK25" s="224">
        <v>54.0</v>
      </c>
      <c r="CL25" s="227">
        <v>14.0</v>
      </c>
      <c r="CM25" s="224">
        <v>16.0</v>
      </c>
      <c r="CN25" s="207">
        <f t="shared" ref="CN25:CO25" si="213">SUM(BZ25,CB25,CD25,CF25,CH25,CJ25,CL25)</f>
        <v>556</v>
      </c>
      <c r="CO25" s="207">
        <f t="shared" si="213"/>
        <v>472</v>
      </c>
      <c r="CP25" s="206">
        <f t="shared" si="33"/>
        <v>1028</v>
      </c>
      <c r="CQ25" s="207">
        <f t="shared" ref="CQ25:CR25" si="214">SUM(Z25,AO25,AZ25,BW25)</f>
        <v>556</v>
      </c>
      <c r="CR25" s="207">
        <f t="shared" si="214"/>
        <v>472</v>
      </c>
      <c r="CS25" s="185">
        <f t="shared" si="35"/>
        <v>1028</v>
      </c>
      <c r="CT25" s="228">
        <v>356.0</v>
      </c>
      <c r="CU25" s="224">
        <v>290.0</v>
      </c>
      <c r="CV25" s="210">
        <f t="shared" si="36"/>
        <v>646</v>
      </c>
      <c r="CW25" s="228">
        <v>11.0</v>
      </c>
      <c r="CX25" s="224">
        <v>15.0</v>
      </c>
      <c r="CY25" s="210">
        <f t="shared" si="37"/>
        <v>26</v>
      </c>
      <c r="CZ25" s="228">
        <v>1.0</v>
      </c>
      <c r="DA25" s="224">
        <v>1.0</v>
      </c>
      <c r="DB25" s="210">
        <f t="shared" si="38"/>
        <v>2</v>
      </c>
      <c r="DC25" s="228">
        <v>42.0</v>
      </c>
      <c r="DD25" s="224">
        <v>37.0</v>
      </c>
      <c r="DE25" s="210">
        <f t="shared" si="39"/>
        <v>79</v>
      </c>
      <c r="DF25" s="228">
        <v>3.0</v>
      </c>
      <c r="DG25" s="224">
        <v>5.0</v>
      </c>
      <c r="DH25" s="210">
        <f t="shared" si="40"/>
        <v>8</v>
      </c>
      <c r="DI25" s="228">
        <v>143.0</v>
      </c>
      <c r="DJ25" s="224">
        <v>124.0</v>
      </c>
      <c r="DK25" s="214">
        <f t="shared" si="41"/>
        <v>267</v>
      </c>
      <c r="DL25" s="215">
        <f t="shared" ref="DL25:DM25" si="215">SUM(CT25+CW25+CZ25+DC25+DF25+DI25)</f>
        <v>556</v>
      </c>
      <c r="DM25" s="216">
        <f t="shared" si="215"/>
        <v>472</v>
      </c>
      <c r="DN25" s="217">
        <f t="shared" si="43"/>
        <v>1028</v>
      </c>
      <c r="DO25" s="218">
        <f t="shared" ref="DO25:DP25" si="216">SUM(CQ25-DL25)</f>
        <v>0</v>
      </c>
      <c r="DP25" s="218">
        <f t="shared" si="216"/>
        <v>0</v>
      </c>
      <c r="DQ25" s="215">
        <f t="shared" si="45"/>
        <v>1028</v>
      </c>
      <c r="DR25" s="219">
        <f t="shared" si="46"/>
        <v>1028</v>
      </c>
      <c r="DS25" s="220">
        <f t="shared" si="47"/>
        <v>0</v>
      </c>
      <c r="DT25" s="220">
        <f t="shared" si="48"/>
        <v>0</v>
      </c>
      <c r="DU25" s="217">
        <f t="shared" ref="DU25:DV25" si="217">SUM(CN25-CQ25)</f>
        <v>0</v>
      </c>
      <c r="DV25" s="217">
        <f t="shared" si="217"/>
        <v>0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</row>
    <row r="26" ht="19.5" customHeight="1">
      <c r="A26" s="186">
        <v>24.0</v>
      </c>
      <c r="B26" s="230" t="s">
        <v>81</v>
      </c>
      <c r="C26" s="189">
        <v>1571.0</v>
      </c>
      <c r="D26" s="190" t="s">
        <v>57</v>
      </c>
      <c r="E26" s="191" t="s">
        <v>58</v>
      </c>
      <c r="F26" s="222">
        <v>2.0</v>
      </c>
      <c r="G26" s="223">
        <v>46.0</v>
      </c>
      <c r="H26" s="224">
        <v>44.0</v>
      </c>
      <c r="I26" s="195">
        <f t="shared" si="9"/>
        <v>90</v>
      </c>
      <c r="J26" s="222">
        <v>1.0</v>
      </c>
      <c r="K26" s="223">
        <v>24.0</v>
      </c>
      <c r="L26" s="224">
        <v>21.0</v>
      </c>
      <c r="M26" s="195">
        <f t="shared" si="10"/>
        <v>45</v>
      </c>
      <c r="N26" s="222">
        <v>1.0</v>
      </c>
      <c r="O26" s="223">
        <v>22.0</v>
      </c>
      <c r="P26" s="224">
        <v>22.0</v>
      </c>
      <c r="Q26" s="195">
        <f t="shared" si="11"/>
        <v>44</v>
      </c>
      <c r="R26" s="222">
        <v>1.0</v>
      </c>
      <c r="S26" s="223">
        <v>22.0</v>
      </c>
      <c r="T26" s="224">
        <v>20.0</v>
      </c>
      <c r="U26" s="195">
        <f t="shared" si="12"/>
        <v>42</v>
      </c>
      <c r="V26" s="222">
        <v>1.0</v>
      </c>
      <c r="W26" s="223">
        <v>32.0</v>
      </c>
      <c r="X26" s="224">
        <v>13.0</v>
      </c>
      <c r="Y26" s="195">
        <f t="shared" si="13"/>
        <v>45</v>
      </c>
      <c r="Z26" s="200">
        <f t="shared" ref="Z26:AA26" si="218">SUM(G26,K26,O26,S26,W26)</f>
        <v>146</v>
      </c>
      <c r="AA26" s="200">
        <f t="shared" si="218"/>
        <v>120</v>
      </c>
      <c r="AB26" s="195">
        <f t="shared" si="15"/>
        <v>266</v>
      </c>
      <c r="AC26" s="222">
        <v>1.0</v>
      </c>
      <c r="AD26" s="223">
        <v>20.0</v>
      </c>
      <c r="AE26" s="224">
        <v>19.0</v>
      </c>
      <c r="AF26" s="195">
        <f t="shared" si="16"/>
        <v>39</v>
      </c>
      <c r="AG26" s="222">
        <v>1.0</v>
      </c>
      <c r="AH26" s="223">
        <v>18.0</v>
      </c>
      <c r="AI26" s="224">
        <v>24.0</v>
      </c>
      <c r="AJ26" s="195">
        <f t="shared" si="17"/>
        <v>42</v>
      </c>
      <c r="AK26" s="222">
        <v>1.0</v>
      </c>
      <c r="AL26" s="223">
        <v>25.0</v>
      </c>
      <c r="AM26" s="224">
        <v>17.0</v>
      </c>
      <c r="AN26" s="195">
        <f t="shared" si="18"/>
        <v>42</v>
      </c>
      <c r="AO26" s="200">
        <f t="shared" ref="AO26:AP26" si="219">SUM(AD26,AH26,AL26)</f>
        <v>63</v>
      </c>
      <c r="AP26" s="201">
        <f t="shared" si="219"/>
        <v>60</v>
      </c>
      <c r="AQ26" s="195">
        <f t="shared" si="20"/>
        <v>123</v>
      </c>
      <c r="AR26" s="222">
        <v>1.0</v>
      </c>
      <c r="AS26" s="223">
        <v>22.0</v>
      </c>
      <c r="AT26" s="224">
        <v>20.0</v>
      </c>
      <c r="AU26" s="195">
        <f t="shared" si="21"/>
        <v>42</v>
      </c>
      <c r="AV26" s="222">
        <v>1.0</v>
      </c>
      <c r="AW26" s="223">
        <v>28.0</v>
      </c>
      <c r="AX26" s="224">
        <v>16.0</v>
      </c>
      <c r="AY26" s="195">
        <f t="shared" si="22"/>
        <v>44</v>
      </c>
      <c r="AZ26" s="202">
        <f t="shared" si="23"/>
        <v>50</v>
      </c>
      <c r="BA26" s="203">
        <f t="shared" si="24"/>
        <v>36</v>
      </c>
      <c r="BB26" s="195">
        <f t="shared" si="25"/>
        <v>86</v>
      </c>
      <c r="BC26" s="222">
        <v>1.0</v>
      </c>
      <c r="BD26" s="224">
        <v>44.0</v>
      </c>
      <c r="BE26" s="222">
        <v>0.0</v>
      </c>
      <c r="BF26" s="224">
        <v>0.0</v>
      </c>
      <c r="BG26" s="222">
        <v>0.0</v>
      </c>
      <c r="BH26" s="224">
        <v>0.0</v>
      </c>
      <c r="BI26" s="204">
        <f t="shared" si="26"/>
        <v>44</v>
      </c>
      <c r="BJ26" s="223">
        <v>17.0</v>
      </c>
      <c r="BK26" s="224">
        <v>27.0</v>
      </c>
      <c r="BL26" s="204">
        <f t="shared" si="27"/>
        <v>44</v>
      </c>
      <c r="BM26" s="222">
        <v>1.0</v>
      </c>
      <c r="BN26" s="224">
        <v>39.0</v>
      </c>
      <c r="BO26" s="222">
        <v>0.0</v>
      </c>
      <c r="BP26" s="224">
        <v>0.0</v>
      </c>
      <c r="BQ26" s="222">
        <v>0.0</v>
      </c>
      <c r="BR26" s="224">
        <v>0.0</v>
      </c>
      <c r="BS26" s="204">
        <f t="shared" si="28"/>
        <v>39</v>
      </c>
      <c r="BT26" s="223">
        <v>15.0</v>
      </c>
      <c r="BU26" s="224">
        <v>24.0</v>
      </c>
      <c r="BV26" s="204">
        <f t="shared" si="29"/>
        <v>39</v>
      </c>
      <c r="BW26" s="200">
        <f t="shared" ref="BW26:BX26" si="220">SUM(BJ26,BT26)</f>
        <v>32</v>
      </c>
      <c r="BX26" s="201">
        <f t="shared" si="220"/>
        <v>51</v>
      </c>
      <c r="BY26" s="195">
        <f t="shared" si="31"/>
        <v>83</v>
      </c>
      <c r="BZ26" s="227">
        <v>125.0</v>
      </c>
      <c r="CA26" s="224">
        <v>131.0</v>
      </c>
      <c r="CB26" s="227">
        <v>40.0</v>
      </c>
      <c r="CC26" s="224">
        <v>37.0</v>
      </c>
      <c r="CD26" s="227">
        <v>53.0</v>
      </c>
      <c r="CE26" s="224">
        <v>33.0</v>
      </c>
      <c r="CF26" s="227">
        <v>0.0</v>
      </c>
      <c r="CG26" s="224">
        <v>1.0</v>
      </c>
      <c r="CH26" s="227">
        <v>70.0</v>
      </c>
      <c r="CI26" s="224">
        <v>63.0</v>
      </c>
      <c r="CJ26" s="227">
        <v>3.0</v>
      </c>
      <c r="CK26" s="224">
        <v>2.0</v>
      </c>
      <c r="CL26" s="227">
        <v>0.0</v>
      </c>
      <c r="CM26" s="224">
        <v>0.0</v>
      </c>
      <c r="CN26" s="207">
        <f t="shared" ref="CN26:CO26" si="221">SUM(BZ26,CB26,CD26,CF26,CH26,CJ26,CL26)</f>
        <v>291</v>
      </c>
      <c r="CO26" s="207">
        <f t="shared" si="221"/>
        <v>267</v>
      </c>
      <c r="CP26" s="206">
        <f t="shared" si="33"/>
        <v>558</v>
      </c>
      <c r="CQ26" s="207">
        <f t="shared" ref="CQ26:CR26" si="222">SUM(Z26,AO26,AZ26,BW26)</f>
        <v>291</v>
      </c>
      <c r="CR26" s="207">
        <f t="shared" si="222"/>
        <v>267</v>
      </c>
      <c r="CS26" s="185">
        <f t="shared" si="35"/>
        <v>558</v>
      </c>
      <c r="CT26" s="228">
        <v>190.0</v>
      </c>
      <c r="CU26" s="224">
        <v>171.0</v>
      </c>
      <c r="CV26" s="210">
        <f t="shared" si="36"/>
        <v>361</v>
      </c>
      <c r="CW26" s="228">
        <v>13.0</v>
      </c>
      <c r="CX26" s="224">
        <v>15.0</v>
      </c>
      <c r="CY26" s="210">
        <f t="shared" si="37"/>
        <v>28</v>
      </c>
      <c r="CZ26" s="228">
        <v>4.0</v>
      </c>
      <c r="DA26" s="224">
        <v>2.0</v>
      </c>
      <c r="DB26" s="210">
        <f t="shared" si="38"/>
        <v>6</v>
      </c>
      <c r="DC26" s="228">
        <v>17.0</v>
      </c>
      <c r="DD26" s="224">
        <v>15.0</v>
      </c>
      <c r="DE26" s="210">
        <f t="shared" si="39"/>
        <v>32</v>
      </c>
      <c r="DF26" s="228">
        <v>1.0</v>
      </c>
      <c r="DG26" s="224">
        <v>6.0</v>
      </c>
      <c r="DH26" s="210">
        <f t="shared" si="40"/>
        <v>7</v>
      </c>
      <c r="DI26" s="228">
        <v>66.0</v>
      </c>
      <c r="DJ26" s="224">
        <v>58.0</v>
      </c>
      <c r="DK26" s="214">
        <f t="shared" si="41"/>
        <v>124</v>
      </c>
      <c r="DL26" s="215">
        <f t="shared" ref="DL26:DM26" si="223">SUM(CT26+CW26+CZ26+DC26+DF26+DI26)</f>
        <v>291</v>
      </c>
      <c r="DM26" s="216">
        <f t="shared" si="223"/>
        <v>267</v>
      </c>
      <c r="DN26" s="217">
        <f t="shared" si="43"/>
        <v>558</v>
      </c>
      <c r="DO26" s="218">
        <f t="shared" ref="DO26:DP26" si="224">SUM(CQ26-DL26)</f>
        <v>0</v>
      </c>
      <c r="DP26" s="218">
        <f t="shared" si="224"/>
        <v>0</v>
      </c>
      <c r="DQ26" s="215">
        <f t="shared" si="45"/>
        <v>558</v>
      </c>
      <c r="DR26" s="219">
        <f t="shared" si="46"/>
        <v>558</v>
      </c>
      <c r="DS26" s="220">
        <f t="shared" si="47"/>
        <v>0</v>
      </c>
      <c r="DT26" s="220">
        <f t="shared" si="48"/>
        <v>0</v>
      </c>
      <c r="DU26" s="217">
        <f t="shared" ref="DU26:DV26" si="225">SUM(CN26-CQ26)</f>
        <v>0</v>
      </c>
      <c r="DV26" s="217">
        <f t="shared" si="225"/>
        <v>0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</row>
    <row r="27" ht="19.5" customHeight="1">
      <c r="A27" s="186">
        <v>25.0</v>
      </c>
      <c r="B27" s="230" t="s">
        <v>82</v>
      </c>
      <c r="C27" s="189">
        <v>1573.0</v>
      </c>
      <c r="D27" s="190" t="s">
        <v>57</v>
      </c>
      <c r="E27" s="191" t="s">
        <v>58</v>
      </c>
      <c r="F27" s="222">
        <v>2.0</v>
      </c>
      <c r="G27" s="223">
        <v>46.0</v>
      </c>
      <c r="H27" s="224">
        <v>43.0</v>
      </c>
      <c r="I27" s="195">
        <f t="shared" si="9"/>
        <v>89</v>
      </c>
      <c r="J27" s="222">
        <v>2.0</v>
      </c>
      <c r="K27" s="223">
        <v>52.0</v>
      </c>
      <c r="L27" s="224">
        <v>43.0</v>
      </c>
      <c r="M27" s="195">
        <f t="shared" si="10"/>
        <v>95</v>
      </c>
      <c r="N27" s="222">
        <v>2.0</v>
      </c>
      <c r="O27" s="223">
        <v>52.0</v>
      </c>
      <c r="P27" s="224">
        <v>43.0</v>
      </c>
      <c r="Q27" s="195">
        <f t="shared" si="11"/>
        <v>95</v>
      </c>
      <c r="R27" s="222">
        <v>2.0</v>
      </c>
      <c r="S27" s="223">
        <v>49.0</v>
      </c>
      <c r="T27" s="224">
        <v>44.0</v>
      </c>
      <c r="U27" s="195">
        <f t="shared" si="12"/>
        <v>93</v>
      </c>
      <c r="V27" s="222">
        <v>2.0</v>
      </c>
      <c r="W27" s="223">
        <v>42.0</v>
      </c>
      <c r="X27" s="224">
        <v>50.0</v>
      </c>
      <c r="Y27" s="195">
        <f t="shared" si="13"/>
        <v>92</v>
      </c>
      <c r="Z27" s="200">
        <f t="shared" ref="Z27:AA27" si="226">SUM(G27,K27,O27,S27,W27)</f>
        <v>241</v>
      </c>
      <c r="AA27" s="200">
        <f t="shared" si="226"/>
        <v>223</v>
      </c>
      <c r="AB27" s="195">
        <f t="shared" si="15"/>
        <v>464</v>
      </c>
      <c r="AC27" s="222">
        <v>2.0</v>
      </c>
      <c r="AD27" s="223">
        <v>51.0</v>
      </c>
      <c r="AE27" s="224">
        <v>49.0</v>
      </c>
      <c r="AF27" s="195">
        <f t="shared" si="16"/>
        <v>100</v>
      </c>
      <c r="AG27" s="222">
        <v>2.0</v>
      </c>
      <c r="AH27" s="223">
        <v>48.0</v>
      </c>
      <c r="AI27" s="224">
        <v>47.0</v>
      </c>
      <c r="AJ27" s="195">
        <f t="shared" si="17"/>
        <v>95</v>
      </c>
      <c r="AK27" s="222">
        <v>2.0</v>
      </c>
      <c r="AL27" s="223">
        <v>44.0</v>
      </c>
      <c r="AM27" s="224">
        <v>50.0</v>
      </c>
      <c r="AN27" s="195">
        <f t="shared" si="18"/>
        <v>94</v>
      </c>
      <c r="AO27" s="200">
        <f t="shared" ref="AO27:AP27" si="227">SUM(AD27,AH27,AL27)</f>
        <v>143</v>
      </c>
      <c r="AP27" s="201">
        <f t="shared" si="227"/>
        <v>146</v>
      </c>
      <c r="AQ27" s="195">
        <f t="shared" si="20"/>
        <v>289</v>
      </c>
      <c r="AR27" s="222">
        <v>2.0</v>
      </c>
      <c r="AS27" s="223">
        <v>38.0</v>
      </c>
      <c r="AT27" s="224">
        <v>49.0</v>
      </c>
      <c r="AU27" s="195">
        <f t="shared" si="21"/>
        <v>87</v>
      </c>
      <c r="AV27" s="222">
        <v>2.0</v>
      </c>
      <c r="AW27" s="223">
        <v>47.0</v>
      </c>
      <c r="AX27" s="224">
        <v>40.0</v>
      </c>
      <c r="AY27" s="195">
        <f t="shared" si="22"/>
        <v>87</v>
      </c>
      <c r="AZ27" s="202">
        <f t="shared" si="23"/>
        <v>85</v>
      </c>
      <c r="BA27" s="203">
        <f t="shared" si="24"/>
        <v>89</v>
      </c>
      <c r="BB27" s="195">
        <f t="shared" si="25"/>
        <v>174</v>
      </c>
      <c r="BC27" s="222">
        <v>1.0</v>
      </c>
      <c r="BD27" s="224">
        <v>41.0</v>
      </c>
      <c r="BE27" s="222">
        <v>1.0</v>
      </c>
      <c r="BF27" s="224">
        <v>37.0</v>
      </c>
      <c r="BG27" s="222">
        <v>0.0</v>
      </c>
      <c r="BH27" s="224">
        <v>0.0</v>
      </c>
      <c r="BI27" s="204">
        <f t="shared" si="26"/>
        <v>78</v>
      </c>
      <c r="BJ27" s="223">
        <v>35.0</v>
      </c>
      <c r="BK27" s="224">
        <v>43.0</v>
      </c>
      <c r="BL27" s="204">
        <f t="shared" si="27"/>
        <v>78</v>
      </c>
      <c r="BM27" s="222">
        <v>1.0</v>
      </c>
      <c r="BN27" s="224">
        <v>42.0</v>
      </c>
      <c r="BO27" s="222">
        <v>1.0</v>
      </c>
      <c r="BP27" s="224">
        <v>41.0</v>
      </c>
      <c r="BQ27" s="222">
        <v>0.0</v>
      </c>
      <c r="BR27" s="224">
        <v>0.0</v>
      </c>
      <c r="BS27" s="204">
        <f t="shared" si="28"/>
        <v>83</v>
      </c>
      <c r="BT27" s="223">
        <v>45.0</v>
      </c>
      <c r="BU27" s="224">
        <v>38.0</v>
      </c>
      <c r="BV27" s="204">
        <f t="shared" si="29"/>
        <v>83</v>
      </c>
      <c r="BW27" s="200">
        <f t="shared" ref="BW27:BX27" si="228">SUM(BJ27,BT27)</f>
        <v>80</v>
      </c>
      <c r="BX27" s="201">
        <f t="shared" si="228"/>
        <v>81</v>
      </c>
      <c r="BY27" s="195">
        <f t="shared" si="31"/>
        <v>161</v>
      </c>
      <c r="BZ27" s="227">
        <v>220.0</v>
      </c>
      <c r="CA27" s="224">
        <v>195.0</v>
      </c>
      <c r="CB27" s="227">
        <v>64.0</v>
      </c>
      <c r="CC27" s="224">
        <v>73.0</v>
      </c>
      <c r="CD27" s="227">
        <v>91.0</v>
      </c>
      <c r="CE27" s="224">
        <v>85.0</v>
      </c>
      <c r="CF27" s="227">
        <v>4.0</v>
      </c>
      <c r="CG27" s="224">
        <v>3.0</v>
      </c>
      <c r="CH27" s="227">
        <v>157.0</v>
      </c>
      <c r="CI27" s="224">
        <v>164.0</v>
      </c>
      <c r="CJ27" s="227">
        <v>9.0</v>
      </c>
      <c r="CK27" s="224">
        <v>14.0</v>
      </c>
      <c r="CL27" s="227">
        <v>4.0</v>
      </c>
      <c r="CM27" s="224">
        <v>5.0</v>
      </c>
      <c r="CN27" s="207">
        <f t="shared" ref="CN27:CO27" si="229">SUM(BZ27,CB27,CD27,CF27,CH27,CJ27,CL27)</f>
        <v>549</v>
      </c>
      <c r="CO27" s="207">
        <f t="shared" si="229"/>
        <v>539</v>
      </c>
      <c r="CP27" s="206">
        <f t="shared" si="33"/>
        <v>1088</v>
      </c>
      <c r="CQ27" s="207">
        <f t="shared" ref="CQ27:CR27" si="230">SUM(Z27,AO27,AZ27,BW27)</f>
        <v>549</v>
      </c>
      <c r="CR27" s="207">
        <f t="shared" si="230"/>
        <v>539</v>
      </c>
      <c r="CS27" s="185">
        <f t="shared" si="35"/>
        <v>1088</v>
      </c>
      <c r="CT27" s="228">
        <f>167+12</f>
        <v>179</v>
      </c>
      <c r="CU27" s="224">
        <f>165+10</f>
        <v>175</v>
      </c>
      <c r="CV27" s="210">
        <f t="shared" si="36"/>
        <v>354</v>
      </c>
      <c r="CW27" s="228">
        <v>88.0</v>
      </c>
      <c r="CX27" s="224">
        <v>90.0</v>
      </c>
      <c r="CY27" s="210">
        <f t="shared" si="37"/>
        <v>178</v>
      </c>
      <c r="CZ27" s="228">
        <v>20.0</v>
      </c>
      <c r="DA27" s="224">
        <v>21.0</v>
      </c>
      <c r="DB27" s="210">
        <f t="shared" si="38"/>
        <v>41</v>
      </c>
      <c r="DC27" s="228">
        <v>57.0</v>
      </c>
      <c r="DD27" s="224">
        <v>64.0</v>
      </c>
      <c r="DE27" s="210">
        <f t="shared" si="39"/>
        <v>121</v>
      </c>
      <c r="DF27" s="228">
        <v>49.0</v>
      </c>
      <c r="DG27" s="224">
        <v>43.0</v>
      </c>
      <c r="DH27" s="210">
        <f t="shared" si="40"/>
        <v>92</v>
      </c>
      <c r="DI27" s="228">
        <v>156.0</v>
      </c>
      <c r="DJ27" s="224">
        <v>146.0</v>
      </c>
      <c r="DK27" s="214">
        <f t="shared" si="41"/>
        <v>302</v>
      </c>
      <c r="DL27" s="215">
        <f t="shared" ref="DL27:DM27" si="231">SUM(CT27+CW27+CZ27+DC27+DF27+DI27)</f>
        <v>549</v>
      </c>
      <c r="DM27" s="216">
        <f t="shared" si="231"/>
        <v>539</v>
      </c>
      <c r="DN27" s="217">
        <f t="shared" si="43"/>
        <v>1088</v>
      </c>
      <c r="DO27" s="218">
        <f t="shared" ref="DO27:DP27" si="232">SUM(CQ27-DL27)</f>
        <v>0</v>
      </c>
      <c r="DP27" s="218">
        <f t="shared" si="232"/>
        <v>0</v>
      </c>
      <c r="DQ27" s="215">
        <f t="shared" si="45"/>
        <v>1088</v>
      </c>
      <c r="DR27" s="219">
        <f t="shared" si="46"/>
        <v>1088</v>
      </c>
      <c r="DS27" s="220">
        <f t="shared" si="47"/>
        <v>0</v>
      </c>
      <c r="DT27" s="220">
        <f t="shared" si="48"/>
        <v>0</v>
      </c>
      <c r="DU27" s="217">
        <f t="shared" ref="DU27:DV27" si="233">SUM(CN27-CQ27)</f>
        <v>0</v>
      </c>
      <c r="DV27" s="217">
        <f t="shared" si="233"/>
        <v>0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</row>
    <row r="28" ht="19.5" customHeight="1">
      <c r="A28" s="186">
        <v>26.0</v>
      </c>
      <c r="B28" s="230" t="s">
        <v>83</v>
      </c>
      <c r="C28" s="189">
        <v>1574.0</v>
      </c>
      <c r="D28" s="190" t="s">
        <v>57</v>
      </c>
      <c r="E28" s="191" t="s">
        <v>58</v>
      </c>
      <c r="F28" s="231">
        <v>3.0</v>
      </c>
      <c r="G28" s="291">
        <v>65.0</v>
      </c>
      <c r="H28" s="292">
        <v>67.0</v>
      </c>
      <c r="I28" s="195">
        <f t="shared" si="9"/>
        <v>132</v>
      </c>
      <c r="J28" s="293">
        <v>3.0</v>
      </c>
      <c r="K28" s="291">
        <v>73.0</v>
      </c>
      <c r="L28" s="292">
        <v>63.0</v>
      </c>
      <c r="M28" s="195">
        <f t="shared" si="10"/>
        <v>136</v>
      </c>
      <c r="N28" s="231">
        <v>3.0</v>
      </c>
      <c r="O28" s="291">
        <v>70.0</v>
      </c>
      <c r="P28" s="292">
        <v>68.0</v>
      </c>
      <c r="Q28" s="195">
        <f t="shared" si="11"/>
        <v>138</v>
      </c>
      <c r="R28" s="293">
        <v>3.0</v>
      </c>
      <c r="S28" s="291">
        <v>69.0</v>
      </c>
      <c r="T28" s="292">
        <v>68.0</v>
      </c>
      <c r="U28" s="195">
        <f t="shared" si="12"/>
        <v>137</v>
      </c>
      <c r="V28" s="293">
        <v>3.0</v>
      </c>
      <c r="W28" s="291">
        <v>65.0</v>
      </c>
      <c r="X28" s="292">
        <v>57.0</v>
      </c>
      <c r="Y28" s="195">
        <f t="shared" si="13"/>
        <v>122</v>
      </c>
      <c r="Z28" s="200">
        <f t="shared" ref="Z28:AA28" si="234">SUM(G28,K28,O28,S28,W28)</f>
        <v>342</v>
      </c>
      <c r="AA28" s="200">
        <f t="shared" si="234"/>
        <v>323</v>
      </c>
      <c r="AB28" s="195">
        <f t="shared" si="15"/>
        <v>665</v>
      </c>
      <c r="AC28" s="231">
        <v>3.0</v>
      </c>
      <c r="AD28" s="291">
        <v>72.0</v>
      </c>
      <c r="AE28" s="292">
        <v>56.0</v>
      </c>
      <c r="AF28" s="195">
        <f t="shared" si="16"/>
        <v>128</v>
      </c>
      <c r="AG28" s="231">
        <v>3.0</v>
      </c>
      <c r="AH28" s="291">
        <v>82.0</v>
      </c>
      <c r="AI28" s="292">
        <v>39.0</v>
      </c>
      <c r="AJ28" s="195">
        <f t="shared" si="17"/>
        <v>121</v>
      </c>
      <c r="AK28" s="293">
        <v>3.0</v>
      </c>
      <c r="AL28" s="291">
        <v>67.0</v>
      </c>
      <c r="AM28" s="292">
        <v>59.0</v>
      </c>
      <c r="AN28" s="195">
        <f t="shared" si="18"/>
        <v>126</v>
      </c>
      <c r="AO28" s="200">
        <f t="shared" ref="AO28:AP28" si="235">SUM(AD28,AH28,AL28)</f>
        <v>221</v>
      </c>
      <c r="AP28" s="201">
        <f t="shared" si="235"/>
        <v>154</v>
      </c>
      <c r="AQ28" s="195">
        <f t="shared" si="20"/>
        <v>375</v>
      </c>
      <c r="AR28" s="231">
        <v>3.0</v>
      </c>
      <c r="AS28" s="291">
        <v>61.0</v>
      </c>
      <c r="AT28" s="292">
        <v>68.0</v>
      </c>
      <c r="AU28" s="195">
        <f t="shared" si="21"/>
        <v>129</v>
      </c>
      <c r="AV28" s="231">
        <v>3.0</v>
      </c>
      <c r="AW28" s="291">
        <v>69.0</v>
      </c>
      <c r="AX28" s="292">
        <v>62.0</v>
      </c>
      <c r="AY28" s="195">
        <f t="shared" si="22"/>
        <v>131</v>
      </c>
      <c r="AZ28" s="202">
        <f t="shared" si="23"/>
        <v>130</v>
      </c>
      <c r="BA28" s="203">
        <f t="shared" si="24"/>
        <v>130</v>
      </c>
      <c r="BB28" s="195">
        <f t="shared" si="25"/>
        <v>260</v>
      </c>
      <c r="BC28" s="293">
        <v>1.0</v>
      </c>
      <c r="BD28" s="292">
        <v>50.0</v>
      </c>
      <c r="BE28" s="293">
        <v>1.0</v>
      </c>
      <c r="BF28" s="292">
        <v>41.0</v>
      </c>
      <c r="BG28" s="293">
        <v>1.0</v>
      </c>
      <c r="BH28" s="292">
        <v>42.0</v>
      </c>
      <c r="BI28" s="204">
        <f t="shared" si="26"/>
        <v>133</v>
      </c>
      <c r="BJ28" s="291">
        <v>73.0</v>
      </c>
      <c r="BK28" s="292">
        <v>60.0</v>
      </c>
      <c r="BL28" s="204">
        <f t="shared" si="27"/>
        <v>133</v>
      </c>
      <c r="BM28" s="231">
        <v>1.0</v>
      </c>
      <c r="BN28" s="292">
        <v>44.0</v>
      </c>
      <c r="BO28" s="293">
        <v>1.0</v>
      </c>
      <c r="BP28" s="292">
        <v>41.0</v>
      </c>
      <c r="BQ28" s="293">
        <v>1.0</v>
      </c>
      <c r="BR28" s="292">
        <v>44.0</v>
      </c>
      <c r="BS28" s="204">
        <f t="shared" si="28"/>
        <v>129</v>
      </c>
      <c r="BT28" s="291">
        <v>67.0</v>
      </c>
      <c r="BU28" s="292">
        <v>62.0</v>
      </c>
      <c r="BV28" s="204">
        <f t="shared" si="29"/>
        <v>129</v>
      </c>
      <c r="BW28" s="200">
        <f t="shared" ref="BW28:BX28" si="236">SUM(BJ28,BT28)</f>
        <v>140</v>
      </c>
      <c r="BX28" s="201">
        <f t="shared" si="236"/>
        <v>122</v>
      </c>
      <c r="BY28" s="195">
        <f t="shared" si="31"/>
        <v>262</v>
      </c>
      <c r="BZ28" s="294">
        <v>301.0</v>
      </c>
      <c r="CA28" s="292">
        <v>289.0</v>
      </c>
      <c r="CB28" s="294">
        <v>132.0</v>
      </c>
      <c r="CC28" s="292">
        <v>100.0</v>
      </c>
      <c r="CD28" s="294">
        <v>85.0</v>
      </c>
      <c r="CE28" s="292">
        <v>80.0</v>
      </c>
      <c r="CF28" s="294">
        <v>3.0</v>
      </c>
      <c r="CG28" s="292">
        <v>2.0</v>
      </c>
      <c r="CH28" s="294">
        <v>272.0</v>
      </c>
      <c r="CI28" s="292">
        <v>228.0</v>
      </c>
      <c r="CJ28" s="294">
        <v>26.0</v>
      </c>
      <c r="CK28" s="292">
        <v>22.0</v>
      </c>
      <c r="CL28" s="294">
        <v>14.0</v>
      </c>
      <c r="CM28" s="292">
        <v>8.0</v>
      </c>
      <c r="CN28" s="207">
        <f t="shared" ref="CN28:CO28" si="237">SUM(BZ28,CB28,CD28,CF28,CH28,CJ28,CL28)</f>
        <v>833</v>
      </c>
      <c r="CO28" s="207">
        <f t="shared" si="237"/>
        <v>729</v>
      </c>
      <c r="CP28" s="206">
        <f t="shared" si="33"/>
        <v>1562</v>
      </c>
      <c r="CQ28" s="207">
        <f t="shared" ref="CQ28:CR28" si="238">SUM(Z28,AO28,AZ28,BW28)</f>
        <v>833</v>
      </c>
      <c r="CR28" s="207">
        <f t="shared" si="238"/>
        <v>729</v>
      </c>
      <c r="CS28" s="185">
        <f t="shared" si="35"/>
        <v>1562</v>
      </c>
      <c r="CT28" s="295">
        <v>478.0</v>
      </c>
      <c r="CU28" s="229">
        <v>427.0</v>
      </c>
      <c r="CV28" s="210">
        <f t="shared" si="36"/>
        <v>905</v>
      </c>
      <c r="CW28" s="228">
        <v>59.0</v>
      </c>
      <c r="CX28" s="229">
        <v>48.0</v>
      </c>
      <c r="CY28" s="210">
        <f t="shared" si="37"/>
        <v>107</v>
      </c>
      <c r="CZ28" s="228">
        <v>3.0</v>
      </c>
      <c r="DA28" s="229">
        <v>0.0</v>
      </c>
      <c r="DB28" s="210">
        <f t="shared" si="38"/>
        <v>3</v>
      </c>
      <c r="DC28" s="228">
        <v>36.0</v>
      </c>
      <c r="DD28" s="229">
        <v>32.0</v>
      </c>
      <c r="DE28" s="210">
        <f t="shared" si="39"/>
        <v>68</v>
      </c>
      <c r="DF28" s="228">
        <v>6.0</v>
      </c>
      <c r="DG28" s="229">
        <v>2.0</v>
      </c>
      <c r="DH28" s="210">
        <f t="shared" si="40"/>
        <v>8</v>
      </c>
      <c r="DI28" s="228">
        <v>251.0</v>
      </c>
      <c r="DJ28" s="229">
        <v>220.0</v>
      </c>
      <c r="DK28" s="214">
        <f t="shared" si="41"/>
        <v>471</v>
      </c>
      <c r="DL28" s="215">
        <f t="shared" ref="DL28:DM28" si="239">SUM(CT28+CW28+CZ28+DC28+DF28+DI28)</f>
        <v>833</v>
      </c>
      <c r="DM28" s="216">
        <f t="shared" si="239"/>
        <v>729</v>
      </c>
      <c r="DN28" s="217">
        <f t="shared" si="43"/>
        <v>1562</v>
      </c>
      <c r="DO28" s="218">
        <f t="shared" ref="DO28:DP28" si="240">SUM(CQ28-DL28)</f>
        <v>0</v>
      </c>
      <c r="DP28" s="218">
        <f t="shared" si="240"/>
        <v>0</v>
      </c>
      <c r="DQ28" s="215">
        <f t="shared" si="45"/>
        <v>1562</v>
      </c>
      <c r="DR28" s="219">
        <f t="shared" si="46"/>
        <v>1562</v>
      </c>
      <c r="DS28" s="220">
        <f t="shared" si="47"/>
        <v>0</v>
      </c>
      <c r="DT28" s="220">
        <f t="shared" si="48"/>
        <v>0</v>
      </c>
      <c r="DU28" s="217">
        <f t="shared" ref="DU28:DV28" si="241">SUM(CN28-CQ28)</f>
        <v>0</v>
      </c>
      <c r="DV28" s="217">
        <f t="shared" si="241"/>
        <v>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</row>
    <row r="29" ht="19.5" customHeight="1">
      <c r="A29" s="186">
        <v>27.0</v>
      </c>
      <c r="B29" s="230" t="s">
        <v>84</v>
      </c>
      <c r="C29" s="189">
        <v>2313.0</v>
      </c>
      <c r="D29" s="190" t="s">
        <v>57</v>
      </c>
      <c r="E29" s="191" t="s">
        <v>58</v>
      </c>
      <c r="F29" s="222">
        <v>2.0</v>
      </c>
      <c r="G29" s="223">
        <v>43.0</v>
      </c>
      <c r="H29" s="224">
        <v>42.0</v>
      </c>
      <c r="I29" s="195">
        <f t="shared" si="9"/>
        <v>85</v>
      </c>
      <c r="J29" s="222">
        <v>2.0</v>
      </c>
      <c r="K29" s="223">
        <v>34.0</v>
      </c>
      <c r="L29" s="224">
        <v>40.0</v>
      </c>
      <c r="M29" s="195">
        <f t="shared" si="10"/>
        <v>74</v>
      </c>
      <c r="N29" s="222">
        <v>2.0</v>
      </c>
      <c r="O29" s="223">
        <v>41.0</v>
      </c>
      <c r="P29" s="224">
        <v>37.0</v>
      </c>
      <c r="Q29" s="195">
        <f t="shared" si="11"/>
        <v>78</v>
      </c>
      <c r="R29" s="222">
        <v>2.0</v>
      </c>
      <c r="S29" s="223">
        <v>34.0</v>
      </c>
      <c r="T29" s="224">
        <v>36.0</v>
      </c>
      <c r="U29" s="195">
        <f t="shared" si="12"/>
        <v>70</v>
      </c>
      <c r="V29" s="222">
        <v>2.0</v>
      </c>
      <c r="W29" s="223">
        <v>39.0</v>
      </c>
      <c r="X29" s="224">
        <v>34.0</v>
      </c>
      <c r="Y29" s="195">
        <f t="shared" si="13"/>
        <v>73</v>
      </c>
      <c r="Z29" s="200">
        <f t="shared" ref="Z29:AA29" si="242">SUM(G29,K29,O29,S29,W29)</f>
        <v>191</v>
      </c>
      <c r="AA29" s="200">
        <f t="shared" si="242"/>
        <v>189</v>
      </c>
      <c r="AB29" s="195">
        <f t="shared" si="15"/>
        <v>380</v>
      </c>
      <c r="AC29" s="222">
        <v>1.0</v>
      </c>
      <c r="AD29" s="223">
        <v>21.0</v>
      </c>
      <c r="AE29" s="224">
        <v>21.0</v>
      </c>
      <c r="AF29" s="195">
        <f t="shared" si="16"/>
        <v>42</v>
      </c>
      <c r="AG29" s="222">
        <v>1.0</v>
      </c>
      <c r="AH29" s="223">
        <v>25.0</v>
      </c>
      <c r="AI29" s="224">
        <v>13.0</v>
      </c>
      <c r="AJ29" s="195">
        <f t="shared" si="17"/>
        <v>38</v>
      </c>
      <c r="AK29" s="222">
        <v>1.0</v>
      </c>
      <c r="AL29" s="223">
        <v>27.0</v>
      </c>
      <c r="AM29" s="224">
        <v>17.0</v>
      </c>
      <c r="AN29" s="195">
        <f t="shared" si="18"/>
        <v>44</v>
      </c>
      <c r="AO29" s="200">
        <f t="shared" ref="AO29:AP29" si="243">SUM(AD29,AH29,AL29)</f>
        <v>73</v>
      </c>
      <c r="AP29" s="201">
        <f t="shared" si="243"/>
        <v>51</v>
      </c>
      <c r="AQ29" s="195">
        <f t="shared" si="20"/>
        <v>124</v>
      </c>
      <c r="AR29" s="222">
        <v>1.0</v>
      </c>
      <c r="AS29" s="223">
        <v>21.0</v>
      </c>
      <c r="AT29" s="224">
        <v>22.0</v>
      </c>
      <c r="AU29" s="195">
        <f t="shared" si="21"/>
        <v>43</v>
      </c>
      <c r="AV29" s="222">
        <v>1.0</v>
      </c>
      <c r="AW29" s="223">
        <v>19.0</v>
      </c>
      <c r="AX29" s="224">
        <v>16.0</v>
      </c>
      <c r="AY29" s="195">
        <f t="shared" si="22"/>
        <v>35</v>
      </c>
      <c r="AZ29" s="202">
        <f t="shared" si="23"/>
        <v>40</v>
      </c>
      <c r="BA29" s="203">
        <f t="shared" si="24"/>
        <v>38</v>
      </c>
      <c r="BB29" s="195">
        <f t="shared" si="25"/>
        <v>78</v>
      </c>
      <c r="BC29" s="222">
        <v>0.0</v>
      </c>
      <c r="BD29" s="224">
        <v>0.0</v>
      </c>
      <c r="BE29" s="222">
        <v>0.0</v>
      </c>
      <c r="BF29" s="224">
        <v>0.0</v>
      </c>
      <c r="BG29" s="222">
        <v>1.0</v>
      </c>
      <c r="BH29" s="224">
        <v>9.0</v>
      </c>
      <c r="BI29" s="204">
        <f t="shared" si="26"/>
        <v>9</v>
      </c>
      <c r="BJ29" s="223">
        <v>5.0</v>
      </c>
      <c r="BK29" s="224">
        <v>4.0</v>
      </c>
      <c r="BL29" s="204">
        <f t="shared" si="27"/>
        <v>9</v>
      </c>
      <c r="BM29" s="222">
        <v>0.0</v>
      </c>
      <c r="BN29" s="224">
        <v>0.0</v>
      </c>
      <c r="BO29" s="222">
        <v>0.0</v>
      </c>
      <c r="BP29" s="224">
        <v>0.0</v>
      </c>
      <c r="BQ29" s="222">
        <v>0.0</v>
      </c>
      <c r="BR29" s="224">
        <v>0.0</v>
      </c>
      <c r="BS29" s="204">
        <f t="shared" si="28"/>
        <v>0</v>
      </c>
      <c r="BT29" s="223">
        <v>0.0</v>
      </c>
      <c r="BU29" s="224">
        <v>0.0</v>
      </c>
      <c r="BV29" s="204">
        <f t="shared" si="29"/>
        <v>0</v>
      </c>
      <c r="BW29" s="200">
        <f t="shared" ref="BW29:BX29" si="244">SUM(BJ29,BT29)</f>
        <v>5</v>
      </c>
      <c r="BX29" s="201">
        <f t="shared" si="244"/>
        <v>4</v>
      </c>
      <c r="BY29" s="195">
        <f t="shared" si="31"/>
        <v>9</v>
      </c>
      <c r="BZ29" s="227">
        <v>91.0</v>
      </c>
      <c r="CA29" s="224">
        <v>74.0</v>
      </c>
      <c r="CB29" s="227">
        <v>36.0</v>
      </c>
      <c r="CC29" s="224">
        <v>36.0</v>
      </c>
      <c r="CD29" s="227">
        <v>100.0</v>
      </c>
      <c r="CE29" s="224">
        <v>85.0</v>
      </c>
      <c r="CF29" s="227">
        <v>0.0</v>
      </c>
      <c r="CG29" s="224">
        <v>0.0</v>
      </c>
      <c r="CH29" s="227">
        <v>77.0</v>
      </c>
      <c r="CI29" s="224">
        <v>85.0</v>
      </c>
      <c r="CJ29" s="227">
        <v>5.0</v>
      </c>
      <c r="CK29" s="224">
        <v>2.0</v>
      </c>
      <c r="CL29" s="227">
        <v>0.0</v>
      </c>
      <c r="CM29" s="224">
        <v>0.0</v>
      </c>
      <c r="CN29" s="207">
        <f t="shared" ref="CN29:CO29" si="245">SUM(BZ29,CB29,CD29,CF29,CH29,CJ29,CL29)</f>
        <v>309</v>
      </c>
      <c r="CO29" s="207">
        <f t="shared" si="245"/>
        <v>282</v>
      </c>
      <c r="CP29" s="206">
        <f t="shared" si="33"/>
        <v>591</v>
      </c>
      <c r="CQ29" s="207">
        <f t="shared" ref="CQ29:CR29" si="246">SUM(Z29,AO29,AZ29,BW29)</f>
        <v>309</v>
      </c>
      <c r="CR29" s="207">
        <f t="shared" si="246"/>
        <v>282</v>
      </c>
      <c r="CS29" s="185">
        <f t="shared" si="35"/>
        <v>591</v>
      </c>
      <c r="CT29" s="228">
        <v>7.0</v>
      </c>
      <c r="CU29" s="224">
        <v>8.0</v>
      </c>
      <c r="CV29" s="210">
        <f t="shared" si="36"/>
        <v>15</v>
      </c>
      <c r="CW29" s="228">
        <v>8.0</v>
      </c>
      <c r="CX29" s="229">
        <v>9.0</v>
      </c>
      <c r="CY29" s="210">
        <f t="shared" si="37"/>
        <v>17</v>
      </c>
      <c r="CZ29" s="228">
        <v>210.0</v>
      </c>
      <c r="DA29" s="229">
        <v>193.0</v>
      </c>
      <c r="DB29" s="210">
        <f t="shared" si="38"/>
        <v>403</v>
      </c>
      <c r="DC29" s="228">
        <v>38.0</v>
      </c>
      <c r="DD29" s="229">
        <v>33.0</v>
      </c>
      <c r="DE29" s="210">
        <f t="shared" si="39"/>
        <v>71</v>
      </c>
      <c r="DF29" s="228">
        <v>46.0</v>
      </c>
      <c r="DG29" s="229">
        <v>39.0</v>
      </c>
      <c r="DH29" s="210">
        <f t="shared" si="40"/>
        <v>85</v>
      </c>
      <c r="DI29" s="228">
        <v>0.0</v>
      </c>
      <c r="DJ29" s="224">
        <v>0.0</v>
      </c>
      <c r="DK29" s="214">
        <f t="shared" si="41"/>
        <v>0</v>
      </c>
      <c r="DL29" s="215">
        <f t="shared" ref="DL29:DM29" si="247">SUM(CT29+CW29+CZ29+DC29+DF29+DI29)</f>
        <v>309</v>
      </c>
      <c r="DM29" s="216">
        <f t="shared" si="247"/>
        <v>282</v>
      </c>
      <c r="DN29" s="217">
        <f t="shared" si="43"/>
        <v>591</v>
      </c>
      <c r="DO29" s="218">
        <f t="shared" ref="DO29:DP29" si="248">SUM(CQ29-DL29)</f>
        <v>0</v>
      </c>
      <c r="DP29" s="218">
        <f t="shared" si="248"/>
        <v>0</v>
      </c>
      <c r="DQ29" s="215">
        <f t="shared" si="45"/>
        <v>591</v>
      </c>
      <c r="DR29" s="219">
        <f t="shared" si="46"/>
        <v>591</v>
      </c>
      <c r="DS29" s="220">
        <f t="shared" si="47"/>
        <v>0</v>
      </c>
      <c r="DT29" s="220">
        <f t="shared" si="48"/>
        <v>0</v>
      </c>
      <c r="DU29" s="217">
        <f t="shared" ref="DU29:DV29" si="249">SUM(CN29-CQ29)</f>
        <v>0</v>
      </c>
      <c r="DV29" s="217">
        <f t="shared" si="249"/>
        <v>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</row>
    <row r="30" ht="19.5" customHeight="1">
      <c r="A30" s="186">
        <v>28.0</v>
      </c>
      <c r="B30" s="230" t="s">
        <v>85</v>
      </c>
      <c r="C30" s="189">
        <v>1566.0</v>
      </c>
      <c r="D30" s="190" t="s">
        <v>57</v>
      </c>
      <c r="E30" s="191" t="s">
        <v>58</v>
      </c>
      <c r="F30" s="222">
        <v>2.0</v>
      </c>
      <c r="G30" s="223">
        <v>51.0</v>
      </c>
      <c r="H30" s="224">
        <v>29.0</v>
      </c>
      <c r="I30" s="195">
        <f t="shared" si="9"/>
        <v>80</v>
      </c>
      <c r="J30" s="222">
        <v>2.0</v>
      </c>
      <c r="K30" s="223">
        <v>47.0</v>
      </c>
      <c r="L30" s="224">
        <v>39.0</v>
      </c>
      <c r="M30" s="195">
        <f t="shared" si="10"/>
        <v>86</v>
      </c>
      <c r="N30" s="222">
        <v>2.0</v>
      </c>
      <c r="O30" s="223">
        <v>46.0</v>
      </c>
      <c r="P30" s="224">
        <v>40.0</v>
      </c>
      <c r="Q30" s="195">
        <f t="shared" si="11"/>
        <v>86</v>
      </c>
      <c r="R30" s="222">
        <v>2.0</v>
      </c>
      <c r="S30" s="223">
        <v>50.0</v>
      </c>
      <c r="T30" s="224">
        <v>32.0</v>
      </c>
      <c r="U30" s="195">
        <f t="shared" si="12"/>
        <v>82</v>
      </c>
      <c r="V30" s="222">
        <v>2.0</v>
      </c>
      <c r="W30" s="223">
        <v>48.0</v>
      </c>
      <c r="X30" s="224">
        <v>34.0</v>
      </c>
      <c r="Y30" s="195">
        <f t="shared" si="13"/>
        <v>82</v>
      </c>
      <c r="Z30" s="200">
        <f t="shared" ref="Z30:AA30" si="250">SUM(G30,K30,O30,S30,W30)</f>
        <v>242</v>
      </c>
      <c r="AA30" s="200">
        <f t="shared" si="250"/>
        <v>174</v>
      </c>
      <c r="AB30" s="195">
        <f t="shared" si="15"/>
        <v>416</v>
      </c>
      <c r="AC30" s="222">
        <v>2.0</v>
      </c>
      <c r="AD30" s="223">
        <v>37.0</v>
      </c>
      <c r="AE30" s="224">
        <v>45.0</v>
      </c>
      <c r="AF30" s="195">
        <f t="shared" si="16"/>
        <v>82</v>
      </c>
      <c r="AG30" s="222">
        <v>2.0</v>
      </c>
      <c r="AH30" s="223">
        <v>43.0</v>
      </c>
      <c r="AI30" s="224">
        <v>40.0</v>
      </c>
      <c r="AJ30" s="195">
        <f t="shared" si="17"/>
        <v>83</v>
      </c>
      <c r="AK30" s="222">
        <v>2.0</v>
      </c>
      <c r="AL30" s="223">
        <v>55.0</v>
      </c>
      <c r="AM30" s="224">
        <v>26.0</v>
      </c>
      <c r="AN30" s="195">
        <f t="shared" si="18"/>
        <v>81</v>
      </c>
      <c r="AO30" s="200">
        <f t="shared" ref="AO30:AP30" si="251">SUM(AD30,AH30,AL30)</f>
        <v>135</v>
      </c>
      <c r="AP30" s="201">
        <f t="shared" si="251"/>
        <v>111</v>
      </c>
      <c r="AQ30" s="195">
        <f t="shared" si="20"/>
        <v>246</v>
      </c>
      <c r="AR30" s="222">
        <v>2.0</v>
      </c>
      <c r="AS30" s="223">
        <v>43.0</v>
      </c>
      <c r="AT30" s="224">
        <v>38.0</v>
      </c>
      <c r="AU30" s="195">
        <f t="shared" si="21"/>
        <v>81</v>
      </c>
      <c r="AV30" s="222">
        <v>1.0</v>
      </c>
      <c r="AW30" s="223">
        <v>24.0</v>
      </c>
      <c r="AX30" s="224">
        <v>19.0</v>
      </c>
      <c r="AY30" s="195">
        <f t="shared" si="22"/>
        <v>43</v>
      </c>
      <c r="AZ30" s="202">
        <f t="shared" si="23"/>
        <v>67</v>
      </c>
      <c r="BA30" s="203">
        <f t="shared" si="24"/>
        <v>57</v>
      </c>
      <c r="BB30" s="195">
        <f t="shared" si="25"/>
        <v>124</v>
      </c>
      <c r="BC30" s="222">
        <v>1.0</v>
      </c>
      <c r="BD30" s="224">
        <v>39.0</v>
      </c>
      <c r="BE30" s="222">
        <v>0.0</v>
      </c>
      <c r="BF30" s="224">
        <v>0.0</v>
      </c>
      <c r="BG30" s="222">
        <v>0.0</v>
      </c>
      <c r="BH30" s="224">
        <v>0.0</v>
      </c>
      <c r="BI30" s="204">
        <f t="shared" si="26"/>
        <v>39</v>
      </c>
      <c r="BJ30" s="223">
        <v>18.0</v>
      </c>
      <c r="BK30" s="224">
        <v>21.0</v>
      </c>
      <c r="BL30" s="204">
        <f t="shared" si="27"/>
        <v>39</v>
      </c>
      <c r="BM30" s="222">
        <v>1.0</v>
      </c>
      <c r="BN30" s="224">
        <v>39.0</v>
      </c>
      <c r="BO30" s="222">
        <v>0.0</v>
      </c>
      <c r="BP30" s="224">
        <v>0.0</v>
      </c>
      <c r="BQ30" s="222">
        <v>0.0</v>
      </c>
      <c r="BR30" s="224">
        <v>0.0</v>
      </c>
      <c r="BS30" s="204">
        <f t="shared" si="28"/>
        <v>39</v>
      </c>
      <c r="BT30" s="223">
        <v>26.0</v>
      </c>
      <c r="BU30" s="224">
        <v>13.0</v>
      </c>
      <c r="BV30" s="204">
        <f t="shared" si="29"/>
        <v>39</v>
      </c>
      <c r="BW30" s="200">
        <f t="shared" ref="BW30:BX30" si="252">SUM(BJ30,BT30)</f>
        <v>44</v>
      </c>
      <c r="BX30" s="201">
        <f t="shared" si="252"/>
        <v>34</v>
      </c>
      <c r="BY30" s="195">
        <f t="shared" si="31"/>
        <v>78</v>
      </c>
      <c r="BZ30" s="227">
        <v>202.0</v>
      </c>
      <c r="CA30" s="224">
        <v>147.0</v>
      </c>
      <c r="CB30" s="227">
        <v>32.0</v>
      </c>
      <c r="CC30" s="224">
        <v>21.0</v>
      </c>
      <c r="CD30" s="227">
        <v>104.0</v>
      </c>
      <c r="CE30" s="224">
        <v>87.0</v>
      </c>
      <c r="CF30" s="227">
        <v>0.0</v>
      </c>
      <c r="CG30" s="224">
        <v>0.0</v>
      </c>
      <c r="CH30" s="227">
        <v>109.0</v>
      </c>
      <c r="CI30" s="224">
        <v>88.0</v>
      </c>
      <c r="CJ30" s="227">
        <v>22.0</v>
      </c>
      <c r="CK30" s="224">
        <v>14.0</v>
      </c>
      <c r="CL30" s="227">
        <v>19.0</v>
      </c>
      <c r="CM30" s="224">
        <v>19.0</v>
      </c>
      <c r="CN30" s="207">
        <f t="shared" ref="CN30:CO30" si="253">SUM(BZ30,CB30,CD30,CF30,CH30,CJ30,CL30)</f>
        <v>488</v>
      </c>
      <c r="CO30" s="207">
        <f t="shared" si="253"/>
        <v>376</v>
      </c>
      <c r="CP30" s="206">
        <f t="shared" si="33"/>
        <v>864</v>
      </c>
      <c r="CQ30" s="207">
        <f t="shared" ref="CQ30:CR30" si="254">SUM(Z30,AO30,AZ30,BW30)</f>
        <v>488</v>
      </c>
      <c r="CR30" s="207">
        <f t="shared" si="254"/>
        <v>376</v>
      </c>
      <c r="CS30" s="185">
        <f t="shared" si="35"/>
        <v>864</v>
      </c>
      <c r="CT30" s="228">
        <v>11.0</v>
      </c>
      <c r="CU30" s="229">
        <v>6.0</v>
      </c>
      <c r="CV30" s="210">
        <f t="shared" si="36"/>
        <v>17</v>
      </c>
      <c r="CW30" s="228">
        <v>7.0</v>
      </c>
      <c r="CX30" s="229">
        <v>2.0</v>
      </c>
      <c r="CY30" s="210">
        <f t="shared" si="37"/>
        <v>9</v>
      </c>
      <c r="CZ30" s="228">
        <v>158.0</v>
      </c>
      <c r="DA30" s="229">
        <v>133.0</v>
      </c>
      <c r="DB30" s="210">
        <f t="shared" si="38"/>
        <v>291</v>
      </c>
      <c r="DC30" s="228">
        <v>80.0</v>
      </c>
      <c r="DD30" s="229">
        <v>68.0</v>
      </c>
      <c r="DE30" s="210">
        <f t="shared" si="39"/>
        <v>148</v>
      </c>
      <c r="DF30" s="228">
        <v>232.0</v>
      </c>
      <c r="DG30" s="229">
        <v>167.0</v>
      </c>
      <c r="DH30" s="210">
        <f t="shared" si="40"/>
        <v>399</v>
      </c>
      <c r="DI30" s="228">
        <v>0.0</v>
      </c>
      <c r="DJ30" s="224">
        <v>0.0</v>
      </c>
      <c r="DK30" s="214">
        <f t="shared" si="41"/>
        <v>0</v>
      </c>
      <c r="DL30" s="215">
        <f t="shared" ref="DL30:DM30" si="255">SUM(CT30+CW30+CZ30+DC30+DF30+DI30)</f>
        <v>488</v>
      </c>
      <c r="DM30" s="216">
        <f t="shared" si="255"/>
        <v>376</v>
      </c>
      <c r="DN30" s="217">
        <f t="shared" si="43"/>
        <v>864</v>
      </c>
      <c r="DO30" s="218">
        <f t="shared" ref="DO30:DP30" si="256">SUM(CQ30-DL30)</f>
        <v>0</v>
      </c>
      <c r="DP30" s="218">
        <f t="shared" si="256"/>
        <v>0</v>
      </c>
      <c r="DQ30" s="215">
        <f t="shared" si="45"/>
        <v>864</v>
      </c>
      <c r="DR30" s="219">
        <f t="shared" si="46"/>
        <v>864</v>
      </c>
      <c r="DS30" s="220">
        <f t="shared" si="47"/>
        <v>0</v>
      </c>
      <c r="DT30" s="220">
        <f t="shared" si="48"/>
        <v>0</v>
      </c>
      <c r="DU30" s="217">
        <f t="shared" ref="DU30:DV30" si="257">SUM(CN30-CQ30)</f>
        <v>0</v>
      </c>
      <c r="DV30" s="217">
        <f t="shared" si="257"/>
        <v>0</v>
      </c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</row>
    <row r="31" ht="19.5" customHeight="1">
      <c r="A31" s="186">
        <v>29.0</v>
      </c>
      <c r="B31" s="230" t="s">
        <v>86</v>
      </c>
      <c r="C31" s="189">
        <v>2351.0</v>
      </c>
      <c r="D31" s="190" t="s">
        <v>57</v>
      </c>
      <c r="E31" s="191" t="s">
        <v>58</v>
      </c>
      <c r="F31" s="296">
        <v>1.0</v>
      </c>
      <c r="G31" s="297">
        <v>20.0</v>
      </c>
      <c r="H31" s="298">
        <v>20.0</v>
      </c>
      <c r="I31" s="195">
        <f t="shared" si="9"/>
        <v>40</v>
      </c>
      <c r="J31" s="299">
        <v>1.0</v>
      </c>
      <c r="K31" s="300">
        <v>20.0</v>
      </c>
      <c r="L31" s="301">
        <v>21.0</v>
      </c>
      <c r="M31" s="195">
        <f t="shared" si="10"/>
        <v>41</v>
      </c>
      <c r="N31" s="299">
        <v>1.0</v>
      </c>
      <c r="O31" s="297">
        <v>20.0</v>
      </c>
      <c r="P31" s="298">
        <v>20.0</v>
      </c>
      <c r="Q31" s="195">
        <f t="shared" si="11"/>
        <v>40</v>
      </c>
      <c r="R31" s="299">
        <v>1.0</v>
      </c>
      <c r="S31" s="297">
        <v>25.0</v>
      </c>
      <c r="T31" s="298">
        <v>17.0</v>
      </c>
      <c r="U31" s="195">
        <f t="shared" si="12"/>
        <v>42</v>
      </c>
      <c r="V31" s="299">
        <v>1.0</v>
      </c>
      <c r="W31" s="297">
        <v>19.0</v>
      </c>
      <c r="X31" s="298">
        <v>23.0</v>
      </c>
      <c r="Y31" s="195">
        <f t="shared" si="13"/>
        <v>42</v>
      </c>
      <c r="Z31" s="200">
        <f t="shared" ref="Z31:AA31" si="258">SUM(G31,K31,O31,S31,W31)</f>
        <v>104</v>
      </c>
      <c r="AA31" s="200">
        <f t="shared" si="258"/>
        <v>101</v>
      </c>
      <c r="AB31" s="195">
        <f t="shared" si="15"/>
        <v>205</v>
      </c>
      <c r="AC31" s="299">
        <v>1.0</v>
      </c>
      <c r="AD31" s="297">
        <v>17.0</v>
      </c>
      <c r="AE31" s="298">
        <v>22.0</v>
      </c>
      <c r="AF31" s="195">
        <f t="shared" si="16"/>
        <v>39</v>
      </c>
      <c r="AG31" s="299">
        <v>1.0</v>
      </c>
      <c r="AH31" s="300">
        <v>18.0</v>
      </c>
      <c r="AI31" s="301">
        <v>18.0</v>
      </c>
      <c r="AJ31" s="195">
        <f t="shared" si="17"/>
        <v>36</v>
      </c>
      <c r="AK31" s="299">
        <v>1.0</v>
      </c>
      <c r="AL31" s="297">
        <v>23.0</v>
      </c>
      <c r="AM31" s="298">
        <v>15.0</v>
      </c>
      <c r="AN31" s="195">
        <f t="shared" si="18"/>
        <v>38</v>
      </c>
      <c r="AO31" s="200">
        <f t="shared" ref="AO31:AP31" si="259">SUM(AD31,AH31,AL31)</f>
        <v>58</v>
      </c>
      <c r="AP31" s="201">
        <f t="shared" si="259"/>
        <v>55</v>
      </c>
      <c r="AQ31" s="195">
        <f t="shared" si="20"/>
        <v>113</v>
      </c>
      <c r="AR31" s="222">
        <v>1.0</v>
      </c>
      <c r="AS31" s="223">
        <v>23.0</v>
      </c>
      <c r="AT31" s="224">
        <v>14.0</v>
      </c>
      <c r="AU31" s="195">
        <f t="shared" si="21"/>
        <v>37</v>
      </c>
      <c r="AV31" s="302">
        <v>0.0</v>
      </c>
      <c r="AW31" s="300">
        <v>0.0</v>
      </c>
      <c r="AX31" s="301">
        <v>0.0</v>
      </c>
      <c r="AY31" s="195">
        <f t="shared" si="22"/>
        <v>0</v>
      </c>
      <c r="AZ31" s="202">
        <f t="shared" si="23"/>
        <v>23</v>
      </c>
      <c r="BA31" s="203">
        <f t="shared" si="24"/>
        <v>14</v>
      </c>
      <c r="BB31" s="195">
        <f t="shared" si="25"/>
        <v>37</v>
      </c>
      <c r="BC31" s="302">
        <v>0.0</v>
      </c>
      <c r="BD31" s="301">
        <v>0.0</v>
      </c>
      <c r="BE31" s="302">
        <v>0.0</v>
      </c>
      <c r="BF31" s="301">
        <v>0.0</v>
      </c>
      <c r="BG31" s="302">
        <v>0.0</v>
      </c>
      <c r="BH31" s="301">
        <v>0.0</v>
      </c>
      <c r="BI31" s="204">
        <f t="shared" si="26"/>
        <v>0</v>
      </c>
      <c r="BJ31" s="300">
        <v>0.0</v>
      </c>
      <c r="BK31" s="301">
        <v>0.0</v>
      </c>
      <c r="BL31" s="204">
        <f t="shared" si="27"/>
        <v>0</v>
      </c>
      <c r="BM31" s="302">
        <v>0.0</v>
      </c>
      <c r="BN31" s="301">
        <v>0.0</v>
      </c>
      <c r="BO31" s="302">
        <v>0.0</v>
      </c>
      <c r="BP31" s="301">
        <v>0.0</v>
      </c>
      <c r="BQ31" s="302">
        <v>0.0</v>
      </c>
      <c r="BR31" s="301">
        <v>0.0</v>
      </c>
      <c r="BS31" s="204">
        <f t="shared" si="28"/>
        <v>0</v>
      </c>
      <c r="BT31" s="300">
        <v>0.0</v>
      </c>
      <c r="BU31" s="301">
        <v>0.0</v>
      </c>
      <c r="BV31" s="204">
        <f t="shared" si="29"/>
        <v>0</v>
      </c>
      <c r="BW31" s="200">
        <f t="shared" ref="BW31:BX31" si="260">SUM(BJ31,BT31)</f>
        <v>0</v>
      </c>
      <c r="BX31" s="201">
        <f t="shared" si="260"/>
        <v>0</v>
      </c>
      <c r="BY31" s="195">
        <f t="shared" si="31"/>
        <v>0</v>
      </c>
      <c r="BZ31" s="303">
        <v>48.0</v>
      </c>
      <c r="CA31" s="298">
        <v>44.0</v>
      </c>
      <c r="CB31" s="303">
        <v>21.0</v>
      </c>
      <c r="CC31" s="298">
        <v>26.0</v>
      </c>
      <c r="CD31" s="303">
        <v>69.0</v>
      </c>
      <c r="CE31" s="298">
        <v>67.0</v>
      </c>
      <c r="CF31" s="304">
        <v>0.0</v>
      </c>
      <c r="CG31" s="301">
        <v>0.0</v>
      </c>
      <c r="CH31" s="303">
        <v>43.0</v>
      </c>
      <c r="CI31" s="298">
        <v>32.0</v>
      </c>
      <c r="CJ31" s="303">
        <v>4.0</v>
      </c>
      <c r="CK31" s="298">
        <v>1.0</v>
      </c>
      <c r="CL31" s="304">
        <v>0.0</v>
      </c>
      <c r="CM31" s="301">
        <v>0.0</v>
      </c>
      <c r="CN31" s="207">
        <f t="shared" ref="CN31:CO31" si="261">SUM(BZ31,CB31,CD31,CF31,CH31,CJ31,CL31)</f>
        <v>185</v>
      </c>
      <c r="CO31" s="207">
        <f t="shared" si="261"/>
        <v>170</v>
      </c>
      <c r="CP31" s="206">
        <f t="shared" si="33"/>
        <v>355</v>
      </c>
      <c r="CQ31" s="207">
        <f t="shared" ref="CQ31:CR31" si="262">SUM(Z31,AO31,AZ31,BW31)</f>
        <v>185</v>
      </c>
      <c r="CR31" s="207">
        <f t="shared" si="262"/>
        <v>170</v>
      </c>
      <c r="CS31" s="185">
        <f t="shared" si="35"/>
        <v>355</v>
      </c>
      <c r="CT31" s="305">
        <v>6.0</v>
      </c>
      <c r="CU31" s="306">
        <v>5.0</v>
      </c>
      <c r="CV31" s="210">
        <f t="shared" si="36"/>
        <v>11</v>
      </c>
      <c r="CW31" s="307">
        <v>3.0</v>
      </c>
      <c r="CX31" s="308">
        <v>2.0</v>
      </c>
      <c r="CY31" s="210">
        <f t="shared" si="37"/>
        <v>5</v>
      </c>
      <c r="CZ31" s="305">
        <v>112.0</v>
      </c>
      <c r="DA31" s="306">
        <v>111.0</v>
      </c>
      <c r="DB31" s="210">
        <f t="shared" si="38"/>
        <v>223</v>
      </c>
      <c r="DC31" s="305">
        <v>22.0</v>
      </c>
      <c r="DD31" s="306">
        <v>21.0</v>
      </c>
      <c r="DE31" s="210">
        <f t="shared" si="39"/>
        <v>43</v>
      </c>
      <c r="DF31" s="305">
        <v>42.0</v>
      </c>
      <c r="DG31" s="306">
        <v>31.0</v>
      </c>
      <c r="DH31" s="210">
        <f t="shared" si="40"/>
        <v>73</v>
      </c>
      <c r="DI31" s="305">
        <v>0.0</v>
      </c>
      <c r="DJ31" s="306">
        <v>0.0</v>
      </c>
      <c r="DK31" s="214">
        <f t="shared" si="41"/>
        <v>0</v>
      </c>
      <c r="DL31" s="215">
        <f t="shared" ref="DL31:DM31" si="263">SUM(CT31+CW31+CZ31+DC31+DF31+DI31)</f>
        <v>185</v>
      </c>
      <c r="DM31" s="216">
        <f t="shared" si="263"/>
        <v>170</v>
      </c>
      <c r="DN31" s="217">
        <f t="shared" si="43"/>
        <v>355</v>
      </c>
      <c r="DO31" s="218">
        <f t="shared" ref="DO31:DP31" si="264">SUM(CQ31-DL31)</f>
        <v>0</v>
      </c>
      <c r="DP31" s="218">
        <f t="shared" si="264"/>
        <v>0</v>
      </c>
      <c r="DQ31" s="215">
        <f t="shared" si="45"/>
        <v>355</v>
      </c>
      <c r="DR31" s="219">
        <f t="shared" si="46"/>
        <v>355</v>
      </c>
      <c r="DS31" s="220">
        <f t="shared" si="47"/>
        <v>0</v>
      </c>
      <c r="DT31" s="220">
        <f t="shared" si="48"/>
        <v>0</v>
      </c>
      <c r="DU31" s="217">
        <f t="shared" ref="DU31:DV31" si="265">SUM(CN31-CQ31)</f>
        <v>0</v>
      </c>
      <c r="DV31" s="217">
        <f t="shared" si="265"/>
        <v>0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</row>
    <row r="32" ht="19.5" customHeight="1">
      <c r="A32" s="186">
        <v>30.0</v>
      </c>
      <c r="B32" s="230" t="s">
        <v>87</v>
      </c>
      <c r="C32" s="189">
        <v>2352.0</v>
      </c>
      <c r="D32" s="190" t="s">
        <v>57</v>
      </c>
      <c r="E32" s="191" t="s">
        <v>58</v>
      </c>
      <c r="F32" s="222">
        <v>2.0</v>
      </c>
      <c r="G32" s="223">
        <v>42.0</v>
      </c>
      <c r="H32" s="224">
        <v>38.0</v>
      </c>
      <c r="I32" s="195">
        <f t="shared" si="9"/>
        <v>80</v>
      </c>
      <c r="J32" s="222">
        <v>2.0</v>
      </c>
      <c r="K32" s="309">
        <v>41.0</v>
      </c>
      <c r="L32" s="310">
        <v>27.0</v>
      </c>
      <c r="M32" s="195">
        <f t="shared" si="10"/>
        <v>68</v>
      </c>
      <c r="N32" s="222">
        <v>2.0</v>
      </c>
      <c r="O32" s="309">
        <v>39.0</v>
      </c>
      <c r="P32" s="310">
        <v>41.0</v>
      </c>
      <c r="Q32" s="195">
        <f t="shared" si="11"/>
        <v>80</v>
      </c>
      <c r="R32" s="222">
        <v>2.0</v>
      </c>
      <c r="S32" s="309">
        <v>36.0</v>
      </c>
      <c r="T32" s="310">
        <v>44.0</v>
      </c>
      <c r="U32" s="195">
        <f t="shared" si="12"/>
        <v>80</v>
      </c>
      <c r="V32" s="222">
        <v>2.0</v>
      </c>
      <c r="W32" s="309">
        <v>46.0</v>
      </c>
      <c r="X32" s="310">
        <v>35.0</v>
      </c>
      <c r="Y32" s="195">
        <f t="shared" si="13"/>
        <v>81</v>
      </c>
      <c r="Z32" s="200">
        <f t="shared" ref="Z32:AA32" si="266">SUM(G32,K32,O32,S32,W32)</f>
        <v>204</v>
      </c>
      <c r="AA32" s="200">
        <f t="shared" si="266"/>
        <v>185</v>
      </c>
      <c r="AB32" s="195">
        <f t="shared" si="15"/>
        <v>389</v>
      </c>
      <c r="AC32" s="222">
        <v>2.0</v>
      </c>
      <c r="AD32" s="309">
        <v>46.0</v>
      </c>
      <c r="AE32" s="310">
        <v>35.0</v>
      </c>
      <c r="AF32" s="195">
        <f t="shared" si="16"/>
        <v>81</v>
      </c>
      <c r="AG32" s="222">
        <v>2.0</v>
      </c>
      <c r="AH32" s="309">
        <v>43.0</v>
      </c>
      <c r="AI32" s="310">
        <v>28.0</v>
      </c>
      <c r="AJ32" s="195">
        <f t="shared" si="17"/>
        <v>71</v>
      </c>
      <c r="AK32" s="222">
        <v>2.0</v>
      </c>
      <c r="AL32" s="309">
        <v>35.0</v>
      </c>
      <c r="AM32" s="310">
        <v>35.0</v>
      </c>
      <c r="AN32" s="195">
        <f t="shared" si="18"/>
        <v>70</v>
      </c>
      <c r="AO32" s="200">
        <f t="shared" ref="AO32:AP32" si="267">SUM(AD32,AH32,AL32)</f>
        <v>124</v>
      </c>
      <c r="AP32" s="201">
        <f t="shared" si="267"/>
        <v>98</v>
      </c>
      <c r="AQ32" s="195">
        <f t="shared" si="20"/>
        <v>222</v>
      </c>
      <c r="AR32" s="222">
        <v>2.0</v>
      </c>
      <c r="AS32" s="309">
        <v>44.0</v>
      </c>
      <c r="AT32" s="310">
        <v>25.0</v>
      </c>
      <c r="AU32" s="195">
        <f t="shared" si="21"/>
        <v>69</v>
      </c>
      <c r="AV32" s="222">
        <v>0.0</v>
      </c>
      <c r="AW32" s="223">
        <v>0.0</v>
      </c>
      <c r="AX32" s="224">
        <v>0.0</v>
      </c>
      <c r="AY32" s="195">
        <f t="shared" si="22"/>
        <v>0</v>
      </c>
      <c r="AZ32" s="202">
        <f t="shared" si="23"/>
        <v>44</v>
      </c>
      <c r="BA32" s="203">
        <f t="shared" si="24"/>
        <v>25</v>
      </c>
      <c r="BB32" s="195">
        <f t="shared" si="25"/>
        <v>69</v>
      </c>
      <c r="BC32" s="222">
        <v>0.0</v>
      </c>
      <c r="BD32" s="224">
        <v>0.0</v>
      </c>
      <c r="BE32" s="222">
        <v>0.0</v>
      </c>
      <c r="BF32" s="224">
        <v>0.0</v>
      </c>
      <c r="BG32" s="222">
        <v>0.0</v>
      </c>
      <c r="BH32" s="224">
        <v>0.0</v>
      </c>
      <c r="BI32" s="204">
        <f t="shared" si="26"/>
        <v>0</v>
      </c>
      <c r="BJ32" s="223">
        <v>0.0</v>
      </c>
      <c r="BK32" s="224">
        <v>0.0</v>
      </c>
      <c r="BL32" s="204">
        <f t="shared" si="27"/>
        <v>0</v>
      </c>
      <c r="BM32" s="222">
        <v>0.0</v>
      </c>
      <c r="BN32" s="224">
        <v>0.0</v>
      </c>
      <c r="BO32" s="222">
        <v>0.0</v>
      </c>
      <c r="BP32" s="224">
        <v>0.0</v>
      </c>
      <c r="BQ32" s="222">
        <v>0.0</v>
      </c>
      <c r="BR32" s="224">
        <v>0.0</v>
      </c>
      <c r="BS32" s="204">
        <f t="shared" si="28"/>
        <v>0</v>
      </c>
      <c r="BT32" s="223">
        <v>0.0</v>
      </c>
      <c r="BU32" s="224">
        <v>0.0</v>
      </c>
      <c r="BV32" s="204">
        <f t="shared" si="29"/>
        <v>0</v>
      </c>
      <c r="BW32" s="200">
        <f t="shared" ref="BW32:BX32" si="268">SUM(BJ32,BT32)</f>
        <v>0</v>
      </c>
      <c r="BX32" s="201">
        <f t="shared" si="268"/>
        <v>0</v>
      </c>
      <c r="BY32" s="195">
        <f t="shared" si="31"/>
        <v>0</v>
      </c>
      <c r="BZ32" s="311">
        <v>152.0</v>
      </c>
      <c r="CA32" s="310">
        <v>130.0</v>
      </c>
      <c r="CB32" s="312">
        <v>21.0</v>
      </c>
      <c r="CC32" s="310">
        <v>22.0</v>
      </c>
      <c r="CD32" s="312">
        <v>93.0</v>
      </c>
      <c r="CE32" s="310">
        <v>83.0</v>
      </c>
      <c r="CF32" s="312">
        <v>1.0</v>
      </c>
      <c r="CG32" s="310">
        <v>2.0</v>
      </c>
      <c r="CH32" s="312">
        <v>78.0</v>
      </c>
      <c r="CI32" s="310">
        <v>52.0</v>
      </c>
      <c r="CJ32" s="312">
        <v>22.0</v>
      </c>
      <c r="CK32" s="310">
        <v>16.0</v>
      </c>
      <c r="CL32" s="312">
        <v>5.0</v>
      </c>
      <c r="CM32" s="310">
        <v>3.0</v>
      </c>
      <c r="CN32" s="207">
        <f t="shared" ref="CN32:CO32" si="269">SUM(BZ32,CB32,CD32,CF32,CH32,CJ32,CL32)</f>
        <v>372</v>
      </c>
      <c r="CO32" s="207">
        <f t="shared" si="269"/>
        <v>308</v>
      </c>
      <c r="CP32" s="206">
        <f t="shared" si="33"/>
        <v>680</v>
      </c>
      <c r="CQ32" s="207">
        <f t="shared" ref="CQ32:CR32" si="270">SUM(Z32,AO32,AZ32,BW32)</f>
        <v>372</v>
      </c>
      <c r="CR32" s="207">
        <f t="shared" si="270"/>
        <v>308</v>
      </c>
      <c r="CS32" s="185">
        <f t="shared" si="35"/>
        <v>680</v>
      </c>
      <c r="CT32" s="313">
        <v>6.0</v>
      </c>
      <c r="CU32" s="314">
        <v>4.0</v>
      </c>
      <c r="CV32" s="210">
        <f t="shared" si="36"/>
        <v>10</v>
      </c>
      <c r="CW32" s="313">
        <v>2.0</v>
      </c>
      <c r="CX32" s="314">
        <v>1.0</v>
      </c>
      <c r="CY32" s="210">
        <f t="shared" si="37"/>
        <v>3</v>
      </c>
      <c r="CZ32" s="313">
        <v>167.0</v>
      </c>
      <c r="DA32" s="314">
        <v>148.0</v>
      </c>
      <c r="DB32" s="210">
        <f t="shared" si="38"/>
        <v>315</v>
      </c>
      <c r="DC32" s="313">
        <v>6.0</v>
      </c>
      <c r="DD32" s="314">
        <v>4.0</v>
      </c>
      <c r="DE32" s="210">
        <f t="shared" si="39"/>
        <v>10</v>
      </c>
      <c r="DF32" s="313">
        <v>191.0</v>
      </c>
      <c r="DG32" s="314">
        <v>151.0</v>
      </c>
      <c r="DH32" s="210">
        <f t="shared" si="40"/>
        <v>342</v>
      </c>
      <c r="DI32" s="228">
        <v>0.0</v>
      </c>
      <c r="DJ32" s="229">
        <v>0.0</v>
      </c>
      <c r="DK32" s="214">
        <f t="shared" si="41"/>
        <v>0</v>
      </c>
      <c r="DL32" s="215">
        <f t="shared" ref="DL32:DM32" si="271">SUM(CT32+CW32+CZ32+DC32+DF32+DI32)</f>
        <v>372</v>
      </c>
      <c r="DM32" s="216">
        <f t="shared" si="271"/>
        <v>308</v>
      </c>
      <c r="DN32" s="217">
        <f t="shared" si="43"/>
        <v>680</v>
      </c>
      <c r="DO32" s="218">
        <f t="shared" ref="DO32:DP32" si="272">SUM(CQ32-DL32)</f>
        <v>0</v>
      </c>
      <c r="DP32" s="218">
        <f t="shared" si="272"/>
        <v>0</v>
      </c>
      <c r="DQ32" s="215">
        <f t="shared" si="45"/>
        <v>680</v>
      </c>
      <c r="DR32" s="219">
        <f t="shared" si="46"/>
        <v>680</v>
      </c>
      <c r="DS32" s="220">
        <f t="shared" si="47"/>
        <v>0</v>
      </c>
      <c r="DT32" s="220">
        <f t="shared" si="48"/>
        <v>0</v>
      </c>
      <c r="DU32" s="217">
        <f t="shared" ref="DU32:DV32" si="273">SUM(CN32-CQ32)</f>
        <v>0</v>
      </c>
      <c r="DV32" s="217">
        <f t="shared" si="273"/>
        <v>0</v>
      </c>
      <c r="DW32" s="159" t="s">
        <v>88</v>
      </c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</row>
    <row r="33" ht="19.5" customHeight="1">
      <c r="A33" s="186">
        <v>31.0</v>
      </c>
      <c r="B33" s="230" t="s">
        <v>89</v>
      </c>
      <c r="C33" s="189">
        <v>2357.0</v>
      </c>
      <c r="D33" s="190" t="s">
        <v>57</v>
      </c>
      <c r="E33" s="191" t="s">
        <v>58</v>
      </c>
      <c r="F33" s="231">
        <v>1.0</v>
      </c>
      <c r="G33" s="258">
        <v>23.0</v>
      </c>
      <c r="H33" s="259">
        <v>21.0</v>
      </c>
      <c r="I33" s="195">
        <f t="shared" si="9"/>
        <v>44</v>
      </c>
      <c r="J33" s="260">
        <v>1.0</v>
      </c>
      <c r="K33" s="258">
        <v>30.0</v>
      </c>
      <c r="L33" s="259">
        <v>23.0</v>
      </c>
      <c r="M33" s="195">
        <f t="shared" si="10"/>
        <v>53</v>
      </c>
      <c r="N33" s="260">
        <v>1.0</v>
      </c>
      <c r="O33" s="258">
        <v>31.0</v>
      </c>
      <c r="P33" s="259">
        <v>26.0</v>
      </c>
      <c r="Q33" s="195">
        <f t="shared" si="11"/>
        <v>57</v>
      </c>
      <c r="R33" s="260">
        <v>1.0</v>
      </c>
      <c r="S33" s="258">
        <v>33.0</v>
      </c>
      <c r="T33" s="259">
        <v>25.0</v>
      </c>
      <c r="U33" s="195">
        <f t="shared" si="12"/>
        <v>58</v>
      </c>
      <c r="V33" s="260">
        <v>1.0</v>
      </c>
      <c r="W33" s="258">
        <v>33.0</v>
      </c>
      <c r="X33" s="259">
        <v>31.0</v>
      </c>
      <c r="Y33" s="195">
        <f t="shared" si="13"/>
        <v>64</v>
      </c>
      <c r="Z33" s="200">
        <f t="shared" ref="Z33:AA33" si="274">SUM(G33,K33,O33,S33,W33)</f>
        <v>150</v>
      </c>
      <c r="AA33" s="200">
        <f t="shared" si="274"/>
        <v>126</v>
      </c>
      <c r="AB33" s="195">
        <f t="shared" si="15"/>
        <v>276</v>
      </c>
      <c r="AC33" s="260">
        <v>1.0</v>
      </c>
      <c r="AD33" s="258">
        <v>35.0</v>
      </c>
      <c r="AE33" s="259">
        <v>21.0</v>
      </c>
      <c r="AF33" s="195">
        <f t="shared" si="16"/>
        <v>56</v>
      </c>
      <c r="AG33" s="260">
        <v>1.0</v>
      </c>
      <c r="AH33" s="258">
        <v>20.0</v>
      </c>
      <c r="AI33" s="259">
        <v>28.0</v>
      </c>
      <c r="AJ33" s="195">
        <f t="shared" si="17"/>
        <v>48</v>
      </c>
      <c r="AK33" s="260">
        <v>1.0</v>
      </c>
      <c r="AL33" s="258">
        <v>25.0</v>
      </c>
      <c r="AM33" s="259">
        <v>26.0</v>
      </c>
      <c r="AN33" s="195">
        <f t="shared" si="18"/>
        <v>51</v>
      </c>
      <c r="AO33" s="200">
        <f t="shared" ref="AO33:AP33" si="275">SUM(AD33,AH33,AL33)</f>
        <v>80</v>
      </c>
      <c r="AP33" s="201">
        <f t="shared" si="275"/>
        <v>75</v>
      </c>
      <c r="AQ33" s="195">
        <f t="shared" si="20"/>
        <v>155</v>
      </c>
      <c r="AR33" s="260">
        <v>1.0</v>
      </c>
      <c r="AS33" s="258">
        <v>21.0</v>
      </c>
      <c r="AT33" s="284">
        <v>26.0</v>
      </c>
      <c r="AU33" s="195">
        <f t="shared" si="21"/>
        <v>47</v>
      </c>
      <c r="AV33" s="260">
        <v>0.0</v>
      </c>
      <c r="AW33" s="258">
        <v>0.0</v>
      </c>
      <c r="AX33" s="259">
        <v>0.0</v>
      </c>
      <c r="AY33" s="195">
        <f t="shared" si="22"/>
        <v>0</v>
      </c>
      <c r="AZ33" s="202">
        <f t="shared" si="23"/>
        <v>21</v>
      </c>
      <c r="BA33" s="203">
        <f t="shared" si="24"/>
        <v>26</v>
      </c>
      <c r="BB33" s="195">
        <f t="shared" si="25"/>
        <v>47</v>
      </c>
      <c r="BC33" s="260">
        <v>0.0</v>
      </c>
      <c r="BD33" s="259">
        <v>0.0</v>
      </c>
      <c r="BE33" s="260">
        <v>0.0</v>
      </c>
      <c r="BF33" s="259">
        <v>0.0</v>
      </c>
      <c r="BG33" s="260">
        <v>0.0</v>
      </c>
      <c r="BH33" s="259">
        <v>0.0</v>
      </c>
      <c r="BI33" s="204">
        <f t="shared" si="26"/>
        <v>0</v>
      </c>
      <c r="BJ33" s="258">
        <v>0.0</v>
      </c>
      <c r="BK33" s="259">
        <v>0.0</v>
      </c>
      <c r="BL33" s="204">
        <f t="shared" si="27"/>
        <v>0</v>
      </c>
      <c r="BM33" s="260">
        <v>0.0</v>
      </c>
      <c r="BN33" s="259">
        <v>0.0</v>
      </c>
      <c r="BO33" s="260">
        <v>0.0</v>
      </c>
      <c r="BP33" s="259">
        <v>0.0</v>
      </c>
      <c r="BQ33" s="260">
        <v>0.0</v>
      </c>
      <c r="BR33" s="259">
        <v>0.0</v>
      </c>
      <c r="BS33" s="204">
        <f t="shared" si="28"/>
        <v>0</v>
      </c>
      <c r="BT33" s="258">
        <v>0.0</v>
      </c>
      <c r="BU33" s="259">
        <v>0.0</v>
      </c>
      <c r="BV33" s="204">
        <f t="shared" si="29"/>
        <v>0</v>
      </c>
      <c r="BW33" s="200">
        <f t="shared" ref="BW33:BX33" si="276">SUM(BJ33,BT33)</f>
        <v>0</v>
      </c>
      <c r="BX33" s="201">
        <f t="shared" si="276"/>
        <v>0</v>
      </c>
      <c r="BY33" s="195">
        <f t="shared" si="31"/>
        <v>0</v>
      </c>
      <c r="BZ33" s="287">
        <v>56.0</v>
      </c>
      <c r="CA33" s="259">
        <v>62.0</v>
      </c>
      <c r="CB33" s="287">
        <v>52.0</v>
      </c>
      <c r="CC33" s="259">
        <v>53.0</v>
      </c>
      <c r="CD33" s="287">
        <v>40.0</v>
      </c>
      <c r="CE33" s="259">
        <v>27.0</v>
      </c>
      <c r="CF33" s="287">
        <v>2.0</v>
      </c>
      <c r="CG33" s="259">
        <v>0.0</v>
      </c>
      <c r="CH33" s="287">
        <v>98.0</v>
      </c>
      <c r="CI33" s="259">
        <v>82.0</v>
      </c>
      <c r="CJ33" s="287">
        <v>1.0</v>
      </c>
      <c r="CK33" s="259">
        <v>1.0</v>
      </c>
      <c r="CL33" s="287">
        <v>2.0</v>
      </c>
      <c r="CM33" s="259">
        <v>2.0</v>
      </c>
      <c r="CN33" s="207">
        <f t="shared" ref="CN33:CO33" si="277">SUM(BZ33,CB33,CD33,CF33,CH33,CJ33,CL33)</f>
        <v>251</v>
      </c>
      <c r="CO33" s="207">
        <f t="shared" si="277"/>
        <v>227</v>
      </c>
      <c r="CP33" s="206">
        <f t="shared" si="33"/>
        <v>478</v>
      </c>
      <c r="CQ33" s="207">
        <f t="shared" ref="CQ33:CR33" si="278">SUM(Z33,AO33,AZ33,BW33)</f>
        <v>251</v>
      </c>
      <c r="CR33" s="207">
        <f t="shared" si="278"/>
        <v>227</v>
      </c>
      <c r="CS33" s="185">
        <f t="shared" si="35"/>
        <v>478</v>
      </c>
      <c r="CT33" s="283">
        <v>78.0</v>
      </c>
      <c r="CU33" s="284">
        <v>57.0</v>
      </c>
      <c r="CV33" s="210">
        <f t="shared" si="36"/>
        <v>135</v>
      </c>
      <c r="CW33" s="283">
        <v>10.0</v>
      </c>
      <c r="CX33" s="284">
        <v>11.0</v>
      </c>
      <c r="CY33" s="210">
        <f t="shared" si="37"/>
        <v>21</v>
      </c>
      <c r="CZ33" s="283">
        <v>140.0</v>
      </c>
      <c r="DA33" s="284">
        <v>134.0</v>
      </c>
      <c r="DB33" s="210">
        <f t="shared" si="38"/>
        <v>274</v>
      </c>
      <c r="DC33" s="283">
        <v>2.0</v>
      </c>
      <c r="DD33" s="284">
        <v>5.0</v>
      </c>
      <c r="DE33" s="210">
        <f t="shared" si="39"/>
        <v>7</v>
      </c>
      <c r="DF33" s="283">
        <v>21.0</v>
      </c>
      <c r="DG33" s="284">
        <v>20.0</v>
      </c>
      <c r="DH33" s="210">
        <f t="shared" si="40"/>
        <v>41</v>
      </c>
      <c r="DI33" s="283">
        <v>0.0</v>
      </c>
      <c r="DJ33" s="284">
        <v>0.0</v>
      </c>
      <c r="DK33" s="214">
        <f t="shared" si="41"/>
        <v>0</v>
      </c>
      <c r="DL33" s="215">
        <f t="shared" ref="DL33:DM33" si="279">SUM(CT33+CW33+CZ33+DC33+DF33+DI33)</f>
        <v>251</v>
      </c>
      <c r="DM33" s="216">
        <f t="shared" si="279"/>
        <v>227</v>
      </c>
      <c r="DN33" s="217">
        <f t="shared" si="43"/>
        <v>478</v>
      </c>
      <c r="DO33" s="218">
        <f t="shared" ref="DO33:DP33" si="280">SUM(CQ33-DL33)</f>
        <v>0</v>
      </c>
      <c r="DP33" s="218">
        <f t="shared" si="280"/>
        <v>0</v>
      </c>
      <c r="DQ33" s="215">
        <f t="shared" si="45"/>
        <v>478</v>
      </c>
      <c r="DR33" s="219">
        <f t="shared" si="46"/>
        <v>478</v>
      </c>
      <c r="DS33" s="220">
        <f t="shared" si="47"/>
        <v>0</v>
      </c>
      <c r="DT33" s="220">
        <f t="shared" si="48"/>
        <v>0</v>
      </c>
      <c r="DU33" s="217">
        <f t="shared" ref="DU33:DV33" si="281">SUM(CN33-CQ33)</f>
        <v>0</v>
      </c>
      <c r="DV33" s="217">
        <f t="shared" si="281"/>
        <v>0</v>
      </c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</row>
    <row r="34" ht="19.5" customHeight="1">
      <c r="A34" s="186">
        <v>32.0</v>
      </c>
      <c r="B34" s="230" t="s">
        <v>90</v>
      </c>
      <c r="C34" s="189">
        <v>2369.0</v>
      </c>
      <c r="D34" s="190" t="s">
        <v>57</v>
      </c>
      <c r="E34" s="191" t="s">
        <v>58</v>
      </c>
      <c r="F34" s="222">
        <v>1.0</v>
      </c>
      <c r="G34" s="223">
        <v>21.0</v>
      </c>
      <c r="H34" s="224">
        <v>23.0</v>
      </c>
      <c r="I34" s="195">
        <f t="shared" si="9"/>
        <v>44</v>
      </c>
      <c r="J34" s="222">
        <v>1.0</v>
      </c>
      <c r="K34" s="223">
        <v>20.0</v>
      </c>
      <c r="L34" s="224">
        <v>28.0</v>
      </c>
      <c r="M34" s="195">
        <f t="shared" si="10"/>
        <v>48</v>
      </c>
      <c r="N34" s="222">
        <v>1.0</v>
      </c>
      <c r="O34" s="223">
        <v>30.0</v>
      </c>
      <c r="P34" s="224">
        <v>20.0</v>
      </c>
      <c r="Q34" s="195">
        <f t="shared" si="11"/>
        <v>50</v>
      </c>
      <c r="R34" s="222">
        <v>1.0</v>
      </c>
      <c r="S34" s="223">
        <v>22.0</v>
      </c>
      <c r="T34" s="224">
        <v>27.0</v>
      </c>
      <c r="U34" s="195">
        <f t="shared" si="12"/>
        <v>49</v>
      </c>
      <c r="V34" s="222">
        <v>1.0</v>
      </c>
      <c r="W34" s="223">
        <v>34.0</v>
      </c>
      <c r="X34" s="224">
        <v>24.0</v>
      </c>
      <c r="Y34" s="195">
        <f t="shared" si="13"/>
        <v>58</v>
      </c>
      <c r="Z34" s="200">
        <f t="shared" ref="Z34:AA34" si="282">SUM(G34,K34,O34,S34,W34)</f>
        <v>127</v>
      </c>
      <c r="AA34" s="200">
        <f t="shared" si="282"/>
        <v>122</v>
      </c>
      <c r="AB34" s="195">
        <f t="shared" si="15"/>
        <v>249</v>
      </c>
      <c r="AC34" s="222">
        <v>1.0</v>
      </c>
      <c r="AD34" s="223">
        <v>30.0</v>
      </c>
      <c r="AE34" s="224">
        <v>21.0</v>
      </c>
      <c r="AF34" s="195">
        <f t="shared" si="16"/>
        <v>51</v>
      </c>
      <c r="AG34" s="222">
        <v>1.0</v>
      </c>
      <c r="AH34" s="223">
        <v>31.0</v>
      </c>
      <c r="AI34" s="224">
        <v>21.0</v>
      </c>
      <c r="AJ34" s="195">
        <f t="shared" si="17"/>
        <v>52</v>
      </c>
      <c r="AK34" s="222">
        <v>1.0</v>
      </c>
      <c r="AL34" s="223">
        <v>25.0</v>
      </c>
      <c r="AM34" s="224">
        <v>23.0</v>
      </c>
      <c r="AN34" s="195">
        <f t="shared" si="18"/>
        <v>48</v>
      </c>
      <c r="AO34" s="200">
        <f t="shared" ref="AO34:AP34" si="283">SUM(AD34,AH34,AL34)</f>
        <v>86</v>
      </c>
      <c r="AP34" s="201">
        <f t="shared" si="283"/>
        <v>65</v>
      </c>
      <c r="AQ34" s="195">
        <f t="shared" si="20"/>
        <v>151</v>
      </c>
      <c r="AR34" s="222">
        <v>1.0</v>
      </c>
      <c r="AS34" s="223">
        <v>21.0</v>
      </c>
      <c r="AT34" s="224">
        <v>18.0</v>
      </c>
      <c r="AU34" s="195">
        <f t="shared" si="21"/>
        <v>39</v>
      </c>
      <c r="AV34" s="222">
        <v>0.0</v>
      </c>
      <c r="AW34" s="223">
        <v>0.0</v>
      </c>
      <c r="AX34" s="224">
        <v>0.0</v>
      </c>
      <c r="AY34" s="195">
        <f t="shared" si="22"/>
        <v>0</v>
      </c>
      <c r="AZ34" s="202">
        <f t="shared" si="23"/>
        <v>21</v>
      </c>
      <c r="BA34" s="203">
        <f t="shared" si="24"/>
        <v>18</v>
      </c>
      <c r="BB34" s="195">
        <f t="shared" si="25"/>
        <v>39</v>
      </c>
      <c r="BC34" s="222">
        <v>0.0</v>
      </c>
      <c r="BD34" s="224">
        <v>0.0</v>
      </c>
      <c r="BE34" s="222">
        <v>0.0</v>
      </c>
      <c r="BF34" s="224">
        <v>0.0</v>
      </c>
      <c r="BG34" s="222">
        <v>0.0</v>
      </c>
      <c r="BH34" s="224">
        <v>0.0</v>
      </c>
      <c r="BI34" s="204">
        <f t="shared" si="26"/>
        <v>0</v>
      </c>
      <c r="BJ34" s="223">
        <v>0.0</v>
      </c>
      <c r="BK34" s="224">
        <v>0.0</v>
      </c>
      <c r="BL34" s="204">
        <f t="shared" si="27"/>
        <v>0</v>
      </c>
      <c r="BM34" s="222">
        <v>0.0</v>
      </c>
      <c r="BN34" s="224">
        <v>0.0</v>
      </c>
      <c r="BO34" s="222">
        <v>0.0</v>
      </c>
      <c r="BP34" s="224">
        <v>0.0</v>
      </c>
      <c r="BQ34" s="222">
        <v>0.0</v>
      </c>
      <c r="BR34" s="224">
        <v>0.0</v>
      </c>
      <c r="BS34" s="204">
        <f t="shared" si="28"/>
        <v>0</v>
      </c>
      <c r="BT34" s="223">
        <v>0.0</v>
      </c>
      <c r="BU34" s="224">
        <v>0.0</v>
      </c>
      <c r="BV34" s="204">
        <f t="shared" si="29"/>
        <v>0</v>
      </c>
      <c r="BW34" s="200">
        <f t="shared" ref="BW34:BX34" si="284">SUM(BJ34,BT34)</f>
        <v>0</v>
      </c>
      <c r="BX34" s="201">
        <f t="shared" si="284"/>
        <v>0</v>
      </c>
      <c r="BY34" s="195">
        <f t="shared" si="31"/>
        <v>0</v>
      </c>
      <c r="BZ34" s="227">
        <v>71.0</v>
      </c>
      <c r="CA34" s="224">
        <v>72.0</v>
      </c>
      <c r="CB34" s="227">
        <v>42.0</v>
      </c>
      <c r="CC34" s="224">
        <v>28.0</v>
      </c>
      <c r="CD34" s="227">
        <v>30.0</v>
      </c>
      <c r="CE34" s="224">
        <v>27.0</v>
      </c>
      <c r="CF34" s="227">
        <v>0.0</v>
      </c>
      <c r="CG34" s="224">
        <v>0.0</v>
      </c>
      <c r="CH34" s="227">
        <v>85.0</v>
      </c>
      <c r="CI34" s="224">
        <v>74.0</v>
      </c>
      <c r="CJ34" s="227">
        <v>6.0</v>
      </c>
      <c r="CK34" s="224">
        <v>4.0</v>
      </c>
      <c r="CL34" s="227">
        <v>0.0</v>
      </c>
      <c r="CM34" s="224">
        <v>0.0</v>
      </c>
      <c r="CN34" s="207">
        <f t="shared" ref="CN34:CO34" si="285">SUM(BZ34,CB34,CD34,CF34,CH34,CJ34,CL34)</f>
        <v>234</v>
      </c>
      <c r="CO34" s="207">
        <f t="shared" si="285"/>
        <v>205</v>
      </c>
      <c r="CP34" s="206">
        <f t="shared" si="33"/>
        <v>439</v>
      </c>
      <c r="CQ34" s="207">
        <f t="shared" ref="CQ34:CR34" si="286">SUM(Z34,AO34,AZ34,BW34)</f>
        <v>234</v>
      </c>
      <c r="CR34" s="207">
        <f t="shared" si="286"/>
        <v>205</v>
      </c>
      <c r="CS34" s="185">
        <f t="shared" si="35"/>
        <v>439</v>
      </c>
      <c r="CT34" s="228">
        <v>11.0</v>
      </c>
      <c r="CU34" s="229">
        <v>10.0</v>
      </c>
      <c r="CV34" s="210">
        <f t="shared" si="36"/>
        <v>21</v>
      </c>
      <c r="CW34" s="228">
        <v>8.0</v>
      </c>
      <c r="CX34" s="229">
        <v>6.0</v>
      </c>
      <c r="CY34" s="210">
        <f t="shared" si="37"/>
        <v>14</v>
      </c>
      <c r="CZ34" s="228">
        <v>143.0</v>
      </c>
      <c r="DA34" s="229">
        <v>136.0</v>
      </c>
      <c r="DB34" s="210">
        <f t="shared" si="38"/>
        <v>279</v>
      </c>
      <c r="DC34" s="228">
        <v>42.0</v>
      </c>
      <c r="DD34" s="229">
        <v>28.0</v>
      </c>
      <c r="DE34" s="210">
        <f t="shared" si="39"/>
        <v>70</v>
      </c>
      <c r="DF34" s="228">
        <v>30.0</v>
      </c>
      <c r="DG34" s="229">
        <v>25.0</v>
      </c>
      <c r="DH34" s="210">
        <f t="shared" si="40"/>
        <v>55</v>
      </c>
      <c r="DI34" s="228">
        <v>0.0</v>
      </c>
      <c r="DJ34" s="229">
        <v>0.0</v>
      </c>
      <c r="DK34" s="214">
        <f t="shared" si="41"/>
        <v>0</v>
      </c>
      <c r="DL34" s="215">
        <f t="shared" ref="DL34:DM34" si="287">SUM(CT34+CW34+CZ34+DC34+DF34+DI34)</f>
        <v>234</v>
      </c>
      <c r="DM34" s="216">
        <f t="shared" si="287"/>
        <v>205</v>
      </c>
      <c r="DN34" s="217">
        <f t="shared" si="43"/>
        <v>439</v>
      </c>
      <c r="DO34" s="218">
        <f t="shared" ref="DO34:DP34" si="288">SUM(CQ34-DL34)</f>
        <v>0</v>
      </c>
      <c r="DP34" s="218">
        <f t="shared" si="288"/>
        <v>0</v>
      </c>
      <c r="DQ34" s="215">
        <f t="shared" si="45"/>
        <v>439</v>
      </c>
      <c r="DR34" s="219">
        <f t="shared" si="46"/>
        <v>439</v>
      </c>
      <c r="DS34" s="220">
        <f t="shared" si="47"/>
        <v>0</v>
      </c>
      <c r="DT34" s="220">
        <f t="shared" si="48"/>
        <v>0</v>
      </c>
      <c r="DU34" s="217">
        <f t="shared" ref="DU34:DV34" si="289">SUM(CN34-CQ34)</f>
        <v>0</v>
      </c>
      <c r="DV34" s="217">
        <f t="shared" si="289"/>
        <v>0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</row>
    <row r="35" ht="19.5" customHeight="1">
      <c r="A35" s="186">
        <v>33.0</v>
      </c>
      <c r="B35" s="230" t="s">
        <v>91</v>
      </c>
      <c r="C35" s="189">
        <v>2364.0</v>
      </c>
      <c r="D35" s="190" t="s">
        <v>57</v>
      </c>
      <c r="E35" s="191" t="s">
        <v>58</v>
      </c>
      <c r="F35" s="222">
        <v>1.0</v>
      </c>
      <c r="G35" s="223">
        <v>16.0</v>
      </c>
      <c r="H35" s="224">
        <v>26.0</v>
      </c>
      <c r="I35" s="195">
        <f t="shared" si="9"/>
        <v>42</v>
      </c>
      <c r="J35" s="222">
        <v>1.0</v>
      </c>
      <c r="K35" s="223">
        <v>23.0</v>
      </c>
      <c r="L35" s="224">
        <v>27.0</v>
      </c>
      <c r="M35" s="195">
        <f t="shared" si="10"/>
        <v>50</v>
      </c>
      <c r="N35" s="222">
        <v>1.0</v>
      </c>
      <c r="O35" s="223">
        <v>30.0</v>
      </c>
      <c r="P35" s="224">
        <v>19.0</v>
      </c>
      <c r="Q35" s="195">
        <f t="shared" si="11"/>
        <v>49</v>
      </c>
      <c r="R35" s="222">
        <v>1.0</v>
      </c>
      <c r="S35" s="223">
        <v>25.0</v>
      </c>
      <c r="T35" s="224">
        <v>18.0</v>
      </c>
      <c r="U35" s="195">
        <f t="shared" si="12"/>
        <v>43</v>
      </c>
      <c r="V35" s="222">
        <v>1.0</v>
      </c>
      <c r="W35" s="223">
        <v>30.0</v>
      </c>
      <c r="X35" s="224">
        <v>20.0</v>
      </c>
      <c r="Y35" s="195">
        <f t="shared" si="13"/>
        <v>50</v>
      </c>
      <c r="Z35" s="200">
        <f t="shared" ref="Z35:AA35" si="290">SUM(G35,K35,O35,S35,W35)</f>
        <v>124</v>
      </c>
      <c r="AA35" s="200">
        <f t="shared" si="290"/>
        <v>110</v>
      </c>
      <c r="AB35" s="195">
        <f t="shared" si="15"/>
        <v>234</v>
      </c>
      <c r="AC35" s="222">
        <v>1.0</v>
      </c>
      <c r="AD35" s="223">
        <v>27.0</v>
      </c>
      <c r="AE35" s="224">
        <v>19.0</v>
      </c>
      <c r="AF35" s="195">
        <f t="shared" si="16"/>
        <v>46</v>
      </c>
      <c r="AG35" s="222">
        <v>1.0</v>
      </c>
      <c r="AH35" s="223">
        <v>18.0</v>
      </c>
      <c r="AI35" s="224">
        <v>23.0</v>
      </c>
      <c r="AJ35" s="195">
        <f t="shared" si="17"/>
        <v>41</v>
      </c>
      <c r="AK35" s="222">
        <v>1.0</v>
      </c>
      <c r="AL35" s="223">
        <v>19.0</v>
      </c>
      <c r="AM35" s="224">
        <v>25.0</v>
      </c>
      <c r="AN35" s="195">
        <f t="shared" si="18"/>
        <v>44</v>
      </c>
      <c r="AO35" s="200">
        <f t="shared" ref="AO35:AP35" si="291">SUM(AD35,AH35,AL35)</f>
        <v>64</v>
      </c>
      <c r="AP35" s="201">
        <f t="shared" si="291"/>
        <v>67</v>
      </c>
      <c r="AQ35" s="195">
        <f t="shared" si="20"/>
        <v>131</v>
      </c>
      <c r="AR35" s="222">
        <v>1.0</v>
      </c>
      <c r="AS35" s="223">
        <v>25.0</v>
      </c>
      <c r="AT35" s="224">
        <v>19.0</v>
      </c>
      <c r="AU35" s="195">
        <f t="shared" si="21"/>
        <v>44</v>
      </c>
      <c r="AV35" s="222">
        <v>0.0</v>
      </c>
      <c r="AW35" s="223">
        <v>0.0</v>
      </c>
      <c r="AX35" s="224">
        <v>0.0</v>
      </c>
      <c r="AY35" s="195">
        <f t="shared" si="22"/>
        <v>0</v>
      </c>
      <c r="AZ35" s="202">
        <f t="shared" si="23"/>
        <v>25</v>
      </c>
      <c r="BA35" s="203">
        <f t="shared" si="24"/>
        <v>19</v>
      </c>
      <c r="BB35" s="195">
        <f t="shared" si="25"/>
        <v>44</v>
      </c>
      <c r="BC35" s="222">
        <v>0.0</v>
      </c>
      <c r="BD35" s="224">
        <v>0.0</v>
      </c>
      <c r="BE35" s="222">
        <v>0.0</v>
      </c>
      <c r="BF35" s="224">
        <v>0.0</v>
      </c>
      <c r="BG35" s="222">
        <v>0.0</v>
      </c>
      <c r="BH35" s="224">
        <v>0.0</v>
      </c>
      <c r="BI35" s="204">
        <f t="shared" si="26"/>
        <v>0</v>
      </c>
      <c r="BJ35" s="223">
        <v>0.0</v>
      </c>
      <c r="BK35" s="224">
        <v>0.0</v>
      </c>
      <c r="BL35" s="204">
        <f t="shared" si="27"/>
        <v>0</v>
      </c>
      <c r="BM35" s="222">
        <v>0.0</v>
      </c>
      <c r="BN35" s="224">
        <v>0.0</v>
      </c>
      <c r="BO35" s="222">
        <v>0.0</v>
      </c>
      <c r="BP35" s="224">
        <v>0.0</v>
      </c>
      <c r="BQ35" s="222">
        <v>0.0</v>
      </c>
      <c r="BR35" s="224">
        <v>0.0</v>
      </c>
      <c r="BS35" s="204">
        <f t="shared" si="28"/>
        <v>0</v>
      </c>
      <c r="BT35" s="223">
        <v>0.0</v>
      </c>
      <c r="BU35" s="224">
        <v>0.0</v>
      </c>
      <c r="BV35" s="204">
        <f t="shared" si="29"/>
        <v>0</v>
      </c>
      <c r="BW35" s="200">
        <f t="shared" ref="BW35:BX35" si="292">SUM(BJ35,BT35)</f>
        <v>0</v>
      </c>
      <c r="BX35" s="201">
        <f t="shared" si="292"/>
        <v>0</v>
      </c>
      <c r="BY35" s="195">
        <f t="shared" si="31"/>
        <v>0</v>
      </c>
      <c r="BZ35" s="227">
        <v>15.0</v>
      </c>
      <c r="CA35" s="224">
        <v>14.0</v>
      </c>
      <c r="CB35" s="227">
        <v>30.0</v>
      </c>
      <c r="CC35" s="224">
        <v>30.0</v>
      </c>
      <c r="CD35" s="227">
        <v>30.0</v>
      </c>
      <c r="CE35" s="224">
        <v>22.0</v>
      </c>
      <c r="CF35" s="227">
        <v>0.0</v>
      </c>
      <c r="CG35" s="224">
        <v>0.0</v>
      </c>
      <c r="CH35" s="227">
        <v>138.0</v>
      </c>
      <c r="CI35" s="224">
        <v>130.0</v>
      </c>
      <c r="CJ35" s="227">
        <v>0.0</v>
      </c>
      <c r="CK35" s="224">
        <v>0.0</v>
      </c>
      <c r="CL35" s="227">
        <v>0.0</v>
      </c>
      <c r="CM35" s="224">
        <v>0.0</v>
      </c>
      <c r="CN35" s="207">
        <f t="shared" ref="CN35:CO35" si="293">SUM(BZ35,CB35,CD35,CF35,CH35,CJ35,CL35)</f>
        <v>213</v>
      </c>
      <c r="CO35" s="207">
        <f t="shared" si="293"/>
        <v>196</v>
      </c>
      <c r="CP35" s="206">
        <f t="shared" si="33"/>
        <v>409</v>
      </c>
      <c r="CQ35" s="207">
        <f t="shared" ref="CQ35:CR35" si="294">SUM(Z35,AO35,AZ35,BW35)</f>
        <v>213</v>
      </c>
      <c r="CR35" s="207">
        <f t="shared" si="294"/>
        <v>196</v>
      </c>
      <c r="CS35" s="185">
        <f t="shared" si="35"/>
        <v>409</v>
      </c>
      <c r="CT35" s="228">
        <v>15.0</v>
      </c>
      <c r="CU35" s="229">
        <v>13.0</v>
      </c>
      <c r="CV35" s="210">
        <f t="shared" si="36"/>
        <v>28</v>
      </c>
      <c r="CW35" s="228">
        <v>8.0</v>
      </c>
      <c r="CX35" s="229">
        <v>7.0</v>
      </c>
      <c r="CY35" s="210">
        <f t="shared" si="37"/>
        <v>15</v>
      </c>
      <c r="CZ35" s="228">
        <v>122.0</v>
      </c>
      <c r="DA35" s="229">
        <v>103.0</v>
      </c>
      <c r="DB35" s="210">
        <f t="shared" si="38"/>
        <v>225</v>
      </c>
      <c r="DC35" s="228">
        <v>55.0</v>
      </c>
      <c r="DD35" s="229">
        <v>53.0</v>
      </c>
      <c r="DE35" s="210">
        <f t="shared" si="39"/>
        <v>108</v>
      </c>
      <c r="DF35" s="228">
        <v>13.0</v>
      </c>
      <c r="DG35" s="229">
        <v>20.0</v>
      </c>
      <c r="DH35" s="210">
        <f t="shared" si="40"/>
        <v>33</v>
      </c>
      <c r="DI35" s="228">
        <v>0.0</v>
      </c>
      <c r="DJ35" s="229">
        <v>0.0</v>
      </c>
      <c r="DK35" s="214">
        <f t="shared" si="41"/>
        <v>0</v>
      </c>
      <c r="DL35" s="215">
        <f t="shared" ref="DL35:DM35" si="295">SUM(CT35+CW35+CZ35+DC35+DF35+DI35)</f>
        <v>213</v>
      </c>
      <c r="DM35" s="216">
        <f t="shared" si="295"/>
        <v>196</v>
      </c>
      <c r="DN35" s="217">
        <f t="shared" si="43"/>
        <v>409</v>
      </c>
      <c r="DO35" s="218">
        <f t="shared" ref="DO35:DP35" si="296">SUM(CQ35-DL35)</f>
        <v>0</v>
      </c>
      <c r="DP35" s="218">
        <f t="shared" si="296"/>
        <v>0</v>
      </c>
      <c r="DQ35" s="215">
        <f t="shared" si="45"/>
        <v>409</v>
      </c>
      <c r="DR35" s="219">
        <f t="shared" si="46"/>
        <v>409</v>
      </c>
      <c r="DS35" s="220">
        <f t="shared" si="47"/>
        <v>0</v>
      </c>
      <c r="DT35" s="220">
        <f t="shared" si="48"/>
        <v>0</v>
      </c>
      <c r="DU35" s="217">
        <f t="shared" ref="DU35:DV35" si="297">SUM(CN35-CQ35)</f>
        <v>0</v>
      </c>
      <c r="DV35" s="217">
        <f t="shared" si="297"/>
        <v>0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</row>
    <row r="36" ht="19.5" customHeight="1">
      <c r="A36" s="186">
        <v>34.0</v>
      </c>
      <c r="B36" s="230" t="s">
        <v>92</v>
      </c>
      <c r="C36" s="189">
        <v>2365.0</v>
      </c>
      <c r="D36" s="190" t="s">
        <v>57</v>
      </c>
      <c r="E36" s="191" t="s">
        <v>58</v>
      </c>
      <c r="F36" s="234">
        <v>1.0</v>
      </c>
      <c r="G36" s="235">
        <v>19.0</v>
      </c>
      <c r="H36" s="233">
        <v>24.0</v>
      </c>
      <c r="I36" s="195">
        <f t="shared" si="9"/>
        <v>43</v>
      </c>
      <c r="J36" s="234">
        <v>1.0</v>
      </c>
      <c r="K36" s="235">
        <v>20.0</v>
      </c>
      <c r="L36" s="233">
        <v>24.0</v>
      </c>
      <c r="M36" s="195">
        <f t="shared" si="10"/>
        <v>44</v>
      </c>
      <c r="N36" s="234">
        <v>1.0</v>
      </c>
      <c r="O36" s="235">
        <v>27.0</v>
      </c>
      <c r="P36" s="233">
        <v>20.0</v>
      </c>
      <c r="Q36" s="195">
        <f t="shared" si="11"/>
        <v>47</v>
      </c>
      <c r="R36" s="234">
        <v>1.0</v>
      </c>
      <c r="S36" s="235">
        <v>30.0</v>
      </c>
      <c r="T36" s="233">
        <v>25.0</v>
      </c>
      <c r="U36" s="195">
        <f t="shared" si="12"/>
        <v>55</v>
      </c>
      <c r="V36" s="234">
        <v>1.0</v>
      </c>
      <c r="W36" s="235">
        <v>30.0</v>
      </c>
      <c r="X36" s="233">
        <v>17.0</v>
      </c>
      <c r="Y36" s="195">
        <f t="shared" si="13"/>
        <v>47</v>
      </c>
      <c r="Z36" s="200">
        <f t="shared" ref="Z36:AA36" si="298">SUM(G36,K36,O36,S36,W36)</f>
        <v>126</v>
      </c>
      <c r="AA36" s="200">
        <f t="shared" si="298"/>
        <v>110</v>
      </c>
      <c r="AB36" s="195">
        <f t="shared" si="15"/>
        <v>236</v>
      </c>
      <c r="AC36" s="234">
        <v>1.0</v>
      </c>
      <c r="AD36" s="235">
        <v>23.0</v>
      </c>
      <c r="AE36" s="233">
        <v>25.0</v>
      </c>
      <c r="AF36" s="195">
        <f t="shared" si="16"/>
        <v>48</v>
      </c>
      <c r="AG36" s="234">
        <v>1.0</v>
      </c>
      <c r="AH36" s="235">
        <v>31.0</v>
      </c>
      <c r="AI36" s="233">
        <v>13.0</v>
      </c>
      <c r="AJ36" s="195">
        <f t="shared" si="17"/>
        <v>44</v>
      </c>
      <c r="AK36" s="234">
        <v>1.0</v>
      </c>
      <c r="AL36" s="235">
        <v>27.0</v>
      </c>
      <c r="AM36" s="233">
        <v>20.0</v>
      </c>
      <c r="AN36" s="195">
        <f t="shared" si="18"/>
        <v>47</v>
      </c>
      <c r="AO36" s="200">
        <f t="shared" ref="AO36:AP36" si="299">SUM(AD36,AH36,AL36)</f>
        <v>81</v>
      </c>
      <c r="AP36" s="201">
        <f t="shared" si="299"/>
        <v>58</v>
      </c>
      <c r="AQ36" s="195">
        <f t="shared" si="20"/>
        <v>139</v>
      </c>
      <c r="AR36" s="234">
        <v>1.0</v>
      </c>
      <c r="AS36" s="235">
        <v>19.0</v>
      </c>
      <c r="AT36" s="233">
        <v>22.0</v>
      </c>
      <c r="AU36" s="195">
        <f t="shared" si="21"/>
        <v>41</v>
      </c>
      <c r="AV36" s="222">
        <v>0.0</v>
      </c>
      <c r="AW36" s="223">
        <v>0.0</v>
      </c>
      <c r="AX36" s="224">
        <v>0.0</v>
      </c>
      <c r="AY36" s="195">
        <f t="shared" si="22"/>
        <v>0</v>
      </c>
      <c r="AZ36" s="202">
        <f t="shared" si="23"/>
        <v>19</v>
      </c>
      <c r="BA36" s="203">
        <f t="shared" si="24"/>
        <v>22</v>
      </c>
      <c r="BB36" s="195">
        <f t="shared" si="25"/>
        <v>41</v>
      </c>
      <c r="BC36" s="222">
        <v>0.0</v>
      </c>
      <c r="BD36" s="224">
        <v>0.0</v>
      </c>
      <c r="BE36" s="222">
        <v>0.0</v>
      </c>
      <c r="BF36" s="224">
        <v>0.0</v>
      </c>
      <c r="BG36" s="222">
        <v>0.0</v>
      </c>
      <c r="BH36" s="224">
        <v>0.0</v>
      </c>
      <c r="BI36" s="204">
        <f t="shared" si="26"/>
        <v>0</v>
      </c>
      <c r="BJ36" s="223">
        <v>0.0</v>
      </c>
      <c r="BK36" s="224">
        <v>0.0</v>
      </c>
      <c r="BL36" s="204">
        <f t="shared" si="27"/>
        <v>0</v>
      </c>
      <c r="BM36" s="231">
        <v>0.0</v>
      </c>
      <c r="BN36" s="259">
        <v>0.0</v>
      </c>
      <c r="BO36" s="260">
        <v>0.0</v>
      </c>
      <c r="BP36" s="259">
        <v>0.0</v>
      </c>
      <c r="BQ36" s="260">
        <v>0.0</v>
      </c>
      <c r="BR36" s="259">
        <v>0.0</v>
      </c>
      <c r="BS36" s="204">
        <f t="shared" si="28"/>
        <v>0</v>
      </c>
      <c r="BT36" s="223">
        <v>0.0</v>
      </c>
      <c r="BU36" s="224">
        <v>0.0</v>
      </c>
      <c r="BV36" s="204">
        <f t="shared" si="29"/>
        <v>0</v>
      </c>
      <c r="BW36" s="200">
        <f t="shared" ref="BW36:BX36" si="300">SUM(BJ36,BT36)</f>
        <v>0</v>
      </c>
      <c r="BX36" s="201">
        <f t="shared" si="300"/>
        <v>0</v>
      </c>
      <c r="BY36" s="195">
        <f t="shared" si="31"/>
        <v>0</v>
      </c>
      <c r="BZ36" s="162">
        <v>25.0</v>
      </c>
      <c r="CA36" s="163">
        <v>31.0</v>
      </c>
      <c r="CB36" s="101">
        <v>33.0</v>
      </c>
      <c r="CC36" s="100">
        <v>25.0</v>
      </c>
      <c r="CD36" s="101">
        <v>23.0</v>
      </c>
      <c r="CE36" s="100">
        <v>27.0</v>
      </c>
      <c r="CF36" s="164">
        <v>2.0</v>
      </c>
      <c r="CG36" s="163">
        <v>2.0</v>
      </c>
      <c r="CH36" s="101">
        <v>139.0</v>
      </c>
      <c r="CI36" s="100">
        <v>98.0</v>
      </c>
      <c r="CJ36" s="164">
        <v>4.0</v>
      </c>
      <c r="CK36" s="163">
        <v>7.0</v>
      </c>
      <c r="CL36" s="164">
        <v>0.0</v>
      </c>
      <c r="CM36" s="163">
        <v>0.0</v>
      </c>
      <c r="CN36" s="207">
        <f t="shared" ref="CN36:CO36" si="301">SUM(BZ36,CB36,CD36,CF36,CH36,CJ36,CL36)</f>
        <v>226</v>
      </c>
      <c r="CO36" s="207">
        <f t="shared" si="301"/>
        <v>190</v>
      </c>
      <c r="CP36" s="206">
        <f t="shared" si="33"/>
        <v>416</v>
      </c>
      <c r="CQ36" s="207">
        <f t="shared" ref="CQ36:CR36" si="302">SUM(Z36,AO36,AZ36,BW36)</f>
        <v>226</v>
      </c>
      <c r="CR36" s="207">
        <f t="shared" si="302"/>
        <v>190</v>
      </c>
      <c r="CS36" s="185">
        <f t="shared" si="35"/>
        <v>416</v>
      </c>
      <c r="CT36" s="315">
        <v>6.0</v>
      </c>
      <c r="CU36" s="239">
        <v>7.0</v>
      </c>
      <c r="CV36" s="210">
        <f t="shared" si="36"/>
        <v>13</v>
      </c>
      <c r="CW36" s="315">
        <v>5.0</v>
      </c>
      <c r="CX36" s="239">
        <v>3.0</v>
      </c>
      <c r="CY36" s="210">
        <f t="shared" si="37"/>
        <v>8</v>
      </c>
      <c r="CZ36" s="315">
        <v>118.0</v>
      </c>
      <c r="DA36" s="239">
        <v>97.0</v>
      </c>
      <c r="DB36" s="210">
        <f t="shared" si="38"/>
        <v>215</v>
      </c>
      <c r="DC36" s="315">
        <v>77.0</v>
      </c>
      <c r="DD36" s="239">
        <v>57.0</v>
      </c>
      <c r="DE36" s="210">
        <f t="shared" si="39"/>
        <v>134</v>
      </c>
      <c r="DF36" s="315">
        <v>20.0</v>
      </c>
      <c r="DG36" s="239">
        <v>26.0</v>
      </c>
      <c r="DH36" s="210">
        <f t="shared" si="40"/>
        <v>46</v>
      </c>
      <c r="DI36" s="315">
        <v>0.0</v>
      </c>
      <c r="DJ36" s="239">
        <v>0.0</v>
      </c>
      <c r="DK36" s="214">
        <f t="shared" si="41"/>
        <v>0</v>
      </c>
      <c r="DL36" s="215">
        <f t="shared" ref="DL36:DM36" si="303">SUM(CT36+CW36+CZ36+DC36+DF36+DI36)</f>
        <v>226</v>
      </c>
      <c r="DM36" s="216">
        <f t="shared" si="303"/>
        <v>190</v>
      </c>
      <c r="DN36" s="217">
        <f t="shared" si="43"/>
        <v>416</v>
      </c>
      <c r="DO36" s="218">
        <f t="shared" ref="DO36:DP36" si="304">SUM(CQ36-DL36)</f>
        <v>0</v>
      </c>
      <c r="DP36" s="218">
        <f t="shared" si="304"/>
        <v>0</v>
      </c>
      <c r="DQ36" s="215">
        <f t="shared" si="45"/>
        <v>416</v>
      </c>
      <c r="DR36" s="219">
        <f t="shared" si="46"/>
        <v>416</v>
      </c>
      <c r="DS36" s="220">
        <f t="shared" si="47"/>
        <v>0</v>
      </c>
      <c r="DT36" s="220">
        <f t="shared" si="48"/>
        <v>0</v>
      </c>
      <c r="DU36" s="217">
        <f t="shared" ref="DU36:DV36" si="305">SUM(CN36-CQ36)</f>
        <v>0</v>
      </c>
      <c r="DV36" s="217">
        <f t="shared" si="305"/>
        <v>0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</row>
    <row r="37" ht="19.5" customHeight="1">
      <c r="A37" s="186">
        <v>35.0</v>
      </c>
      <c r="B37" s="230" t="s">
        <v>93</v>
      </c>
      <c r="C37" s="189">
        <v>2396.0</v>
      </c>
      <c r="D37" s="190" t="s">
        <v>57</v>
      </c>
      <c r="E37" s="191" t="s">
        <v>58</v>
      </c>
      <c r="F37" s="222">
        <v>1.0</v>
      </c>
      <c r="G37" s="223">
        <v>28.0</v>
      </c>
      <c r="H37" s="224">
        <v>14.0</v>
      </c>
      <c r="I37" s="195">
        <f t="shared" si="9"/>
        <v>42</v>
      </c>
      <c r="J37" s="222">
        <v>1.0</v>
      </c>
      <c r="K37" s="223">
        <v>22.0</v>
      </c>
      <c r="L37" s="224">
        <v>20.0</v>
      </c>
      <c r="M37" s="195">
        <f t="shared" si="10"/>
        <v>42</v>
      </c>
      <c r="N37" s="222">
        <v>1.0</v>
      </c>
      <c r="O37" s="223">
        <v>23.0</v>
      </c>
      <c r="P37" s="224">
        <v>16.0</v>
      </c>
      <c r="Q37" s="195">
        <f t="shared" si="11"/>
        <v>39</v>
      </c>
      <c r="R37" s="222">
        <v>1.0</v>
      </c>
      <c r="S37" s="223">
        <v>29.0</v>
      </c>
      <c r="T37" s="224">
        <v>13.0</v>
      </c>
      <c r="U37" s="195">
        <f t="shared" si="12"/>
        <v>42</v>
      </c>
      <c r="V37" s="222">
        <v>1.0</v>
      </c>
      <c r="W37" s="223">
        <v>23.0</v>
      </c>
      <c r="X37" s="224">
        <v>20.0</v>
      </c>
      <c r="Y37" s="195">
        <f t="shared" si="13"/>
        <v>43</v>
      </c>
      <c r="Z37" s="200">
        <f t="shared" ref="Z37:AA37" si="306">SUM(G37,K37,O37,S37,W37)</f>
        <v>125</v>
      </c>
      <c r="AA37" s="200">
        <f t="shared" si="306"/>
        <v>83</v>
      </c>
      <c r="AB37" s="195">
        <f t="shared" si="15"/>
        <v>208</v>
      </c>
      <c r="AC37" s="222">
        <v>1.0</v>
      </c>
      <c r="AD37" s="223">
        <v>20.0</v>
      </c>
      <c r="AE37" s="224">
        <v>17.0</v>
      </c>
      <c r="AF37" s="195">
        <f t="shared" si="16"/>
        <v>37</v>
      </c>
      <c r="AG37" s="222">
        <v>1.0</v>
      </c>
      <c r="AH37" s="223">
        <v>16.0</v>
      </c>
      <c r="AI37" s="224">
        <v>25.0</v>
      </c>
      <c r="AJ37" s="195">
        <f t="shared" si="17"/>
        <v>41</v>
      </c>
      <c r="AK37" s="222">
        <v>0.0</v>
      </c>
      <c r="AL37" s="223">
        <v>0.0</v>
      </c>
      <c r="AM37" s="224">
        <v>0.0</v>
      </c>
      <c r="AN37" s="195">
        <f t="shared" si="18"/>
        <v>0</v>
      </c>
      <c r="AO37" s="200">
        <f t="shared" ref="AO37:AP37" si="307">SUM(AD37,AH37,AL37)</f>
        <v>36</v>
      </c>
      <c r="AP37" s="201">
        <f t="shared" si="307"/>
        <v>42</v>
      </c>
      <c r="AQ37" s="195">
        <f t="shared" si="20"/>
        <v>78</v>
      </c>
      <c r="AR37" s="222">
        <v>0.0</v>
      </c>
      <c r="AS37" s="223">
        <v>0.0</v>
      </c>
      <c r="AT37" s="229">
        <v>0.0</v>
      </c>
      <c r="AU37" s="195">
        <f t="shared" si="21"/>
        <v>0</v>
      </c>
      <c r="AV37" s="222">
        <v>0.0</v>
      </c>
      <c r="AW37" s="223">
        <v>0.0</v>
      </c>
      <c r="AX37" s="224">
        <v>0.0</v>
      </c>
      <c r="AY37" s="195">
        <f t="shared" si="22"/>
        <v>0</v>
      </c>
      <c r="AZ37" s="202">
        <f t="shared" si="23"/>
        <v>0</v>
      </c>
      <c r="BA37" s="203">
        <f t="shared" si="24"/>
        <v>0</v>
      </c>
      <c r="BB37" s="195">
        <f t="shared" si="25"/>
        <v>0</v>
      </c>
      <c r="BC37" s="222">
        <v>0.0</v>
      </c>
      <c r="BD37" s="224">
        <v>0.0</v>
      </c>
      <c r="BE37" s="222">
        <v>0.0</v>
      </c>
      <c r="BF37" s="224">
        <v>0.0</v>
      </c>
      <c r="BG37" s="222">
        <v>0.0</v>
      </c>
      <c r="BH37" s="224">
        <v>0.0</v>
      </c>
      <c r="BI37" s="204">
        <f t="shared" si="26"/>
        <v>0</v>
      </c>
      <c r="BJ37" s="223">
        <v>0.0</v>
      </c>
      <c r="BK37" s="224">
        <v>0.0</v>
      </c>
      <c r="BL37" s="204">
        <f t="shared" si="27"/>
        <v>0</v>
      </c>
      <c r="BM37" s="222">
        <v>0.0</v>
      </c>
      <c r="BN37" s="224">
        <v>0.0</v>
      </c>
      <c r="BO37" s="222">
        <v>0.0</v>
      </c>
      <c r="BP37" s="224">
        <v>0.0</v>
      </c>
      <c r="BQ37" s="222">
        <v>0.0</v>
      </c>
      <c r="BR37" s="224">
        <v>0.0</v>
      </c>
      <c r="BS37" s="204">
        <f t="shared" si="28"/>
        <v>0</v>
      </c>
      <c r="BT37" s="223">
        <v>0.0</v>
      </c>
      <c r="BU37" s="224">
        <v>0.0</v>
      </c>
      <c r="BV37" s="204">
        <f t="shared" si="29"/>
        <v>0</v>
      </c>
      <c r="BW37" s="200">
        <f t="shared" ref="BW37:BX37" si="308">SUM(BJ37,BT37)</f>
        <v>0</v>
      </c>
      <c r="BX37" s="201">
        <f t="shared" si="308"/>
        <v>0</v>
      </c>
      <c r="BY37" s="195">
        <f t="shared" si="31"/>
        <v>0</v>
      </c>
      <c r="BZ37" s="227">
        <v>36.0</v>
      </c>
      <c r="CA37" s="224">
        <v>40.0</v>
      </c>
      <c r="CB37" s="227">
        <v>33.0</v>
      </c>
      <c r="CC37" s="224">
        <v>23.0</v>
      </c>
      <c r="CD37" s="227">
        <v>21.0</v>
      </c>
      <c r="CE37" s="224">
        <v>14.0</v>
      </c>
      <c r="CF37" s="227">
        <v>0.0</v>
      </c>
      <c r="CG37" s="224">
        <v>0.0</v>
      </c>
      <c r="CH37" s="227">
        <v>68.0</v>
      </c>
      <c r="CI37" s="224">
        <v>44.0</v>
      </c>
      <c r="CJ37" s="227">
        <v>2.0</v>
      </c>
      <c r="CK37" s="224">
        <v>2.0</v>
      </c>
      <c r="CL37" s="227">
        <v>1.0</v>
      </c>
      <c r="CM37" s="224">
        <v>2.0</v>
      </c>
      <c r="CN37" s="207">
        <f t="shared" ref="CN37:CO37" si="309">SUM(BZ37,CB37,CD37,CF37,CH37,CJ37,CL37)</f>
        <v>161</v>
      </c>
      <c r="CO37" s="207">
        <f t="shared" si="309"/>
        <v>125</v>
      </c>
      <c r="CP37" s="206">
        <f t="shared" si="33"/>
        <v>286</v>
      </c>
      <c r="CQ37" s="207">
        <f t="shared" ref="CQ37:CR37" si="310">SUM(Z37,AO37,AZ37,BW37)</f>
        <v>161</v>
      </c>
      <c r="CR37" s="207">
        <f t="shared" si="310"/>
        <v>125</v>
      </c>
      <c r="CS37" s="185">
        <f t="shared" si="35"/>
        <v>286</v>
      </c>
      <c r="CT37" s="224">
        <v>95.0</v>
      </c>
      <c r="CU37" s="224">
        <v>76.0</v>
      </c>
      <c r="CV37" s="210">
        <f t="shared" si="36"/>
        <v>171</v>
      </c>
      <c r="CW37" s="224">
        <v>2.0</v>
      </c>
      <c r="CX37" s="224">
        <v>3.0</v>
      </c>
      <c r="CY37" s="210">
        <f t="shared" si="37"/>
        <v>5</v>
      </c>
      <c r="CZ37" s="224">
        <v>45.0</v>
      </c>
      <c r="DA37" s="224">
        <v>26.0</v>
      </c>
      <c r="DB37" s="210">
        <f t="shared" si="38"/>
        <v>71</v>
      </c>
      <c r="DC37" s="224">
        <v>0.0</v>
      </c>
      <c r="DD37" s="224">
        <v>3.0</v>
      </c>
      <c r="DE37" s="210">
        <f t="shared" si="39"/>
        <v>3</v>
      </c>
      <c r="DF37" s="224">
        <v>19.0</v>
      </c>
      <c r="DG37" s="224">
        <v>17.0</v>
      </c>
      <c r="DH37" s="210">
        <f t="shared" si="40"/>
        <v>36</v>
      </c>
      <c r="DI37" s="228">
        <v>0.0</v>
      </c>
      <c r="DJ37" s="229">
        <v>0.0</v>
      </c>
      <c r="DK37" s="214">
        <f t="shared" si="41"/>
        <v>0</v>
      </c>
      <c r="DL37" s="215">
        <f t="shared" ref="DL37:DM37" si="311">SUM(CT37+CW37+CZ37+DC37+DF37+DI37)</f>
        <v>161</v>
      </c>
      <c r="DM37" s="216">
        <f t="shared" si="311"/>
        <v>125</v>
      </c>
      <c r="DN37" s="217">
        <f t="shared" si="43"/>
        <v>286</v>
      </c>
      <c r="DO37" s="218">
        <f t="shared" ref="DO37:DP37" si="312">SUM(CQ37-DL37)</f>
        <v>0</v>
      </c>
      <c r="DP37" s="218">
        <f t="shared" si="312"/>
        <v>0</v>
      </c>
      <c r="DQ37" s="215">
        <f t="shared" si="45"/>
        <v>286</v>
      </c>
      <c r="DR37" s="219">
        <f t="shared" si="46"/>
        <v>286</v>
      </c>
      <c r="DS37" s="220">
        <f t="shared" si="47"/>
        <v>0</v>
      </c>
      <c r="DT37" s="220">
        <f t="shared" si="48"/>
        <v>0</v>
      </c>
      <c r="DU37" s="217">
        <f t="shared" ref="DU37:DV37" si="313">SUM(CN37-CQ37)</f>
        <v>0</v>
      </c>
      <c r="DV37" s="217">
        <f t="shared" si="313"/>
        <v>0</v>
      </c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</row>
    <row r="38" ht="19.5" customHeight="1">
      <c r="A38" s="186">
        <v>36.0</v>
      </c>
      <c r="B38" s="188" t="s">
        <v>94</v>
      </c>
      <c r="C38" s="189">
        <v>2423.0</v>
      </c>
      <c r="D38" s="190" t="s">
        <v>57</v>
      </c>
      <c r="E38" s="191" t="s">
        <v>58</v>
      </c>
      <c r="F38" s="222">
        <v>1.0</v>
      </c>
      <c r="G38" s="223">
        <v>18.0</v>
      </c>
      <c r="H38" s="224">
        <v>26.0</v>
      </c>
      <c r="I38" s="195">
        <f t="shared" si="9"/>
        <v>44</v>
      </c>
      <c r="J38" s="222">
        <v>1.0</v>
      </c>
      <c r="K38" s="223">
        <v>22.0</v>
      </c>
      <c r="L38" s="224">
        <v>23.0</v>
      </c>
      <c r="M38" s="195">
        <f t="shared" si="10"/>
        <v>45</v>
      </c>
      <c r="N38" s="222">
        <v>1.0</v>
      </c>
      <c r="O38" s="223">
        <v>25.0</v>
      </c>
      <c r="P38" s="224">
        <v>20.0</v>
      </c>
      <c r="Q38" s="195">
        <f t="shared" si="11"/>
        <v>45</v>
      </c>
      <c r="R38" s="222">
        <v>1.0</v>
      </c>
      <c r="S38" s="223">
        <v>24.0</v>
      </c>
      <c r="T38" s="224">
        <v>20.0</v>
      </c>
      <c r="U38" s="195">
        <f t="shared" si="12"/>
        <v>44</v>
      </c>
      <c r="V38" s="222">
        <v>1.0</v>
      </c>
      <c r="W38" s="223">
        <v>17.0</v>
      </c>
      <c r="X38" s="224">
        <v>26.0</v>
      </c>
      <c r="Y38" s="195">
        <f t="shared" si="13"/>
        <v>43</v>
      </c>
      <c r="Z38" s="200">
        <f t="shared" ref="Z38:AA38" si="314">SUM(G38,K38,O38,S38,W38)</f>
        <v>106</v>
      </c>
      <c r="AA38" s="200">
        <f t="shared" si="314"/>
        <v>115</v>
      </c>
      <c r="AB38" s="195">
        <f t="shared" si="15"/>
        <v>221</v>
      </c>
      <c r="AC38" s="222">
        <v>1.0</v>
      </c>
      <c r="AD38" s="223">
        <v>19.0</v>
      </c>
      <c r="AE38" s="224">
        <v>23.0</v>
      </c>
      <c r="AF38" s="195">
        <f t="shared" si="16"/>
        <v>42</v>
      </c>
      <c r="AG38" s="222">
        <v>0.0</v>
      </c>
      <c r="AH38" s="223">
        <v>0.0</v>
      </c>
      <c r="AI38" s="224">
        <v>0.0</v>
      </c>
      <c r="AJ38" s="195">
        <f t="shared" si="17"/>
        <v>0</v>
      </c>
      <c r="AK38" s="222">
        <v>0.0</v>
      </c>
      <c r="AL38" s="223">
        <v>0.0</v>
      </c>
      <c r="AM38" s="224">
        <v>0.0</v>
      </c>
      <c r="AN38" s="195">
        <f t="shared" si="18"/>
        <v>0</v>
      </c>
      <c r="AO38" s="200">
        <f t="shared" ref="AO38:AP38" si="315">SUM(AD38,AH38,AL38)</f>
        <v>19</v>
      </c>
      <c r="AP38" s="201">
        <f t="shared" si="315"/>
        <v>23</v>
      </c>
      <c r="AQ38" s="195">
        <f t="shared" si="20"/>
        <v>42</v>
      </c>
      <c r="AR38" s="222">
        <v>0.0</v>
      </c>
      <c r="AS38" s="223">
        <v>0.0</v>
      </c>
      <c r="AT38" s="229">
        <v>0.0</v>
      </c>
      <c r="AU38" s="195">
        <f t="shared" si="21"/>
        <v>0</v>
      </c>
      <c r="AV38" s="222">
        <v>0.0</v>
      </c>
      <c r="AW38" s="223">
        <v>0.0</v>
      </c>
      <c r="AX38" s="224">
        <v>0.0</v>
      </c>
      <c r="AY38" s="195">
        <f t="shared" si="22"/>
        <v>0</v>
      </c>
      <c r="AZ38" s="202">
        <f t="shared" si="23"/>
        <v>0</v>
      </c>
      <c r="BA38" s="203">
        <f t="shared" si="24"/>
        <v>0</v>
      </c>
      <c r="BB38" s="195">
        <f t="shared" si="25"/>
        <v>0</v>
      </c>
      <c r="BC38" s="222">
        <v>0.0</v>
      </c>
      <c r="BD38" s="224">
        <v>0.0</v>
      </c>
      <c r="BE38" s="222">
        <v>0.0</v>
      </c>
      <c r="BF38" s="224">
        <v>0.0</v>
      </c>
      <c r="BG38" s="222">
        <v>0.0</v>
      </c>
      <c r="BH38" s="224">
        <v>0.0</v>
      </c>
      <c r="BI38" s="204">
        <f t="shared" si="26"/>
        <v>0</v>
      </c>
      <c r="BJ38" s="223">
        <v>0.0</v>
      </c>
      <c r="BK38" s="224">
        <v>0.0</v>
      </c>
      <c r="BL38" s="204">
        <f t="shared" si="27"/>
        <v>0</v>
      </c>
      <c r="BM38" s="222">
        <v>0.0</v>
      </c>
      <c r="BN38" s="224">
        <v>0.0</v>
      </c>
      <c r="BO38" s="222">
        <v>0.0</v>
      </c>
      <c r="BP38" s="224">
        <v>0.0</v>
      </c>
      <c r="BQ38" s="222">
        <v>0.0</v>
      </c>
      <c r="BR38" s="224">
        <v>0.0</v>
      </c>
      <c r="BS38" s="204">
        <f t="shared" si="28"/>
        <v>0</v>
      </c>
      <c r="BT38" s="223">
        <v>0.0</v>
      </c>
      <c r="BU38" s="224">
        <v>0.0</v>
      </c>
      <c r="BV38" s="204">
        <f t="shared" si="29"/>
        <v>0</v>
      </c>
      <c r="BW38" s="200">
        <f t="shared" ref="BW38:BX38" si="316">SUM(BJ38,BT38)</f>
        <v>0</v>
      </c>
      <c r="BX38" s="201">
        <f t="shared" si="316"/>
        <v>0</v>
      </c>
      <c r="BY38" s="195">
        <f t="shared" si="31"/>
        <v>0</v>
      </c>
      <c r="BZ38" s="227">
        <v>27.0</v>
      </c>
      <c r="CA38" s="224">
        <v>30.0</v>
      </c>
      <c r="CB38" s="227">
        <v>21.0</v>
      </c>
      <c r="CC38" s="224">
        <v>14.0</v>
      </c>
      <c r="CD38" s="227">
        <v>38.0</v>
      </c>
      <c r="CE38" s="224">
        <v>48.0</v>
      </c>
      <c r="CF38" s="227">
        <v>0.0</v>
      </c>
      <c r="CG38" s="224">
        <v>1.0</v>
      </c>
      <c r="CH38" s="227">
        <v>38.0</v>
      </c>
      <c r="CI38" s="224">
        <v>39.0</v>
      </c>
      <c r="CJ38" s="227">
        <v>1.0</v>
      </c>
      <c r="CK38" s="224">
        <v>5.0</v>
      </c>
      <c r="CL38" s="227">
        <v>0.0</v>
      </c>
      <c r="CM38" s="224">
        <v>1.0</v>
      </c>
      <c r="CN38" s="207">
        <f t="shared" ref="CN38:CO38" si="317">SUM(BZ38,CB38,CD38,CF38,CH38,CJ38,CL38)</f>
        <v>125</v>
      </c>
      <c r="CO38" s="207">
        <f t="shared" si="317"/>
        <v>138</v>
      </c>
      <c r="CP38" s="206">
        <f t="shared" si="33"/>
        <v>263</v>
      </c>
      <c r="CQ38" s="207">
        <f t="shared" ref="CQ38:CR38" si="318">SUM(Z38,AO38,AZ38,BW38)</f>
        <v>125</v>
      </c>
      <c r="CR38" s="207">
        <f t="shared" si="318"/>
        <v>138</v>
      </c>
      <c r="CS38" s="185">
        <f t="shared" si="35"/>
        <v>263</v>
      </c>
      <c r="CT38" s="228">
        <v>7.0</v>
      </c>
      <c r="CU38" s="229">
        <v>11.0</v>
      </c>
      <c r="CV38" s="210">
        <f t="shared" si="36"/>
        <v>18</v>
      </c>
      <c r="CW38" s="228">
        <v>3.0</v>
      </c>
      <c r="CX38" s="229">
        <v>2.0</v>
      </c>
      <c r="CY38" s="210">
        <f t="shared" si="37"/>
        <v>5</v>
      </c>
      <c r="CZ38" s="228">
        <v>94.0</v>
      </c>
      <c r="DA38" s="229">
        <v>107.0</v>
      </c>
      <c r="DB38" s="210">
        <f t="shared" si="38"/>
        <v>201</v>
      </c>
      <c r="DC38" s="228">
        <v>4.0</v>
      </c>
      <c r="DD38" s="229">
        <v>4.0</v>
      </c>
      <c r="DE38" s="210">
        <f t="shared" si="39"/>
        <v>8</v>
      </c>
      <c r="DF38" s="228">
        <v>17.0</v>
      </c>
      <c r="DG38" s="229">
        <v>14.0</v>
      </c>
      <c r="DH38" s="210">
        <f t="shared" si="40"/>
        <v>31</v>
      </c>
      <c r="DI38" s="228">
        <v>0.0</v>
      </c>
      <c r="DJ38" s="229">
        <v>0.0</v>
      </c>
      <c r="DK38" s="214">
        <f t="shared" si="41"/>
        <v>0</v>
      </c>
      <c r="DL38" s="215">
        <f t="shared" ref="DL38:DM38" si="319">SUM(CT38+CW38+CZ38+DC38+DF38+DI38)</f>
        <v>125</v>
      </c>
      <c r="DM38" s="216">
        <f t="shared" si="319"/>
        <v>138</v>
      </c>
      <c r="DN38" s="217">
        <f t="shared" si="43"/>
        <v>263</v>
      </c>
      <c r="DO38" s="218">
        <f t="shared" ref="DO38:DP38" si="320">SUM(CQ38-DL38)</f>
        <v>0</v>
      </c>
      <c r="DP38" s="218">
        <f t="shared" si="320"/>
        <v>0</v>
      </c>
      <c r="DQ38" s="215">
        <f t="shared" si="45"/>
        <v>263</v>
      </c>
      <c r="DR38" s="219">
        <f t="shared" si="46"/>
        <v>263</v>
      </c>
      <c r="DS38" s="220">
        <f t="shared" si="47"/>
        <v>0</v>
      </c>
      <c r="DT38" s="220">
        <f t="shared" si="48"/>
        <v>0</v>
      </c>
      <c r="DU38" s="217">
        <f t="shared" ref="DU38:DV38" si="321">SUM(CN38-CQ38)</f>
        <v>0</v>
      </c>
      <c r="DV38" s="217">
        <f t="shared" si="321"/>
        <v>0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</row>
    <row r="39" ht="24.0" customHeight="1">
      <c r="A39" s="316"/>
      <c r="B39" s="317"/>
      <c r="C39" s="316"/>
      <c r="D39" s="316"/>
      <c r="E39" s="318"/>
      <c r="F39" s="319">
        <f t="shared" ref="F39:H39" si="322">SUM(F3:F38)</f>
        <v>74</v>
      </c>
      <c r="G39" s="319">
        <f t="shared" si="322"/>
        <v>1637</v>
      </c>
      <c r="H39" s="319">
        <f t="shared" si="322"/>
        <v>1595</v>
      </c>
      <c r="I39" s="195">
        <f>G39+H39</f>
        <v>3232</v>
      </c>
      <c r="J39" s="319">
        <f t="shared" ref="J39:L39" si="323">SUM(J3:J38)</f>
        <v>73</v>
      </c>
      <c r="K39" s="319">
        <f t="shared" si="323"/>
        <v>1662</v>
      </c>
      <c r="L39" s="319">
        <f t="shared" si="323"/>
        <v>1640</v>
      </c>
      <c r="M39" s="195">
        <f>K39+L39</f>
        <v>3302</v>
      </c>
      <c r="N39" s="319">
        <f t="shared" ref="N39:P39" si="324">SUM(N3:N38)</f>
        <v>73</v>
      </c>
      <c r="O39" s="319">
        <f t="shared" si="324"/>
        <v>1753</v>
      </c>
      <c r="P39" s="319">
        <f t="shared" si="324"/>
        <v>1564</v>
      </c>
      <c r="Q39" s="195">
        <f>O39+P39</f>
        <v>3317</v>
      </c>
      <c r="R39" s="319">
        <f t="shared" ref="R39:T39" si="325">SUM(R3:R38)</f>
        <v>73</v>
      </c>
      <c r="S39" s="319">
        <f t="shared" si="325"/>
        <v>1713</v>
      </c>
      <c r="T39" s="319">
        <f t="shared" si="325"/>
        <v>1574</v>
      </c>
      <c r="U39" s="195">
        <f>S39+T39</f>
        <v>3287</v>
      </c>
      <c r="V39" s="319">
        <f t="shared" ref="V39:X39" si="326">SUM(V3:V38)</f>
        <v>73</v>
      </c>
      <c r="W39" s="319">
        <f t="shared" si="326"/>
        <v>1709</v>
      </c>
      <c r="X39" s="319">
        <f t="shared" si="326"/>
        <v>1602</v>
      </c>
      <c r="Y39" s="195">
        <f>W39+X39</f>
        <v>3311</v>
      </c>
      <c r="Z39" s="200">
        <f t="shared" ref="Z39:AA39" si="327">SUM(G39,K39,O39,S39,W39)</f>
        <v>8474</v>
      </c>
      <c r="AA39" s="200">
        <f t="shared" si="327"/>
        <v>7975</v>
      </c>
      <c r="AB39" s="195">
        <f t="shared" si="15"/>
        <v>16449</v>
      </c>
      <c r="AC39" s="319">
        <f t="shared" ref="AC39:AE39" si="328">SUM(AC3:AC38)</f>
        <v>72</v>
      </c>
      <c r="AD39" s="319">
        <f t="shared" si="328"/>
        <v>1766</v>
      </c>
      <c r="AE39" s="319">
        <f t="shared" si="328"/>
        <v>1518</v>
      </c>
      <c r="AF39" s="195">
        <f>AD39+AE39</f>
        <v>3284</v>
      </c>
      <c r="AG39" s="319">
        <f t="shared" ref="AG39:AI39" si="329">SUM(AG3:AG38)</f>
        <v>70</v>
      </c>
      <c r="AH39" s="319">
        <f t="shared" si="329"/>
        <v>1657</v>
      </c>
      <c r="AI39" s="319">
        <f t="shared" si="329"/>
        <v>1473</v>
      </c>
      <c r="AJ39" s="195">
        <f>AH39+AI39</f>
        <v>3130</v>
      </c>
      <c r="AK39" s="319">
        <f t="shared" ref="AK39:AM39" si="330">SUM(AK3:AK38)</f>
        <v>68</v>
      </c>
      <c r="AL39" s="319">
        <f t="shared" si="330"/>
        <v>1620</v>
      </c>
      <c r="AM39" s="319">
        <f t="shared" si="330"/>
        <v>1499</v>
      </c>
      <c r="AN39" s="195">
        <f>AL39+AM39</f>
        <v>3119</v>
      </c>
      <c r="AO39" s="200">
        <f t="shared" ref="AO39:AP39" si="331">SUM(AD39,AH39,AL39)</f>
        <v>5043</v>
      </c>
      <c r="AP39" s="201">
        <f t="shared" si="331"/>
        <v>4490</v>
      </c>
      <c r="AQ39" s="195">
        <f t="shared" si="20"/>
        <v>9533</v>
      </c>
      <c r="AR39" s="319">
        <f t="shared" ref="AR39:AT39" si="332">SUM(AR3:AR38)</f>
        <v>68</v>
      </c>
      <c r="AS39" s="319">
        <f t="shared" si="332"/>
        <v>1586</v>
      </c>
      <c r="AT39" s="319">
        <f t="shared" si="332"/>
        <v>1398</v>
      </c>
      <c r="AU39" s="195">
        <f>AS39+AT39</f>
        <v>2984</v>
      </c>
      <c r="AV39" s="319">
        <f t="shared" ref="AV39:AX39" si="333">SUM(AV3:AV38)</f>
        <v>59</v>
      </c>
      <c r="AW39" s="319">
        <f t="shared" si="333"/>
        <v>1422</v>
      </c>
      <c r="AX39" s="319">
        <f t="shared" si="333"/>
        <v>1229</v>
      </c>
      <c r="AY39" s="195">
        <f>AW39+AX39</f>
        <v>2651</v>
      </c>
      <c r="AZ39" s="202">
        <f t="shared" si="23"/>
        <v>3008</v>
      </c>
      <c r="BA39" s="203">
        <f t="shared" si="24"/>
        <v>2627</v>
      </c>
      <c r="BB39" s="195">
        <f t="shared" si="25"/>
        <v>5635</v>
      </c>
      <c r="BC39" s="319">
        <f t="shared" ref="BC39:BV39" si="334">SUM(BC3:BC38)</f>
        <v>32</v>
      </c>
      <c r="BD39" s="319">
        <f t="shared" si="334"/>
        <v>1538</v>
      </c>
      <c r="BE39" s="319">
        <f t="shared" si="334"/>
        <v>23</v>
      </c>
      <c r="BF39" s="319">
        <f t="shared" si="334"/>
        <v>951</v>
      </c>
      <c r="BG39" s="319">
        <f t="shared" si="334"/>
        <v>7</v>
      </c>
      <c r="BH39" s="319">
        <f t="shared" si="334"/>
        <v>233</v>
      </c>
      <c r="BI39" s="319">
        <f t="shared" si="334"/>
        <v>2722</v>
      </c>
      <c r="BJ39" s="319">
        <f t="shared" si="334"/>
        <v>1420</v>
      </c>
      <c r="BK39" s="319">
        <f t="shared" si="334"/>
        <v>1302</v>
      </c>
      <c r="BL39" s="319">
        <f t="shared" si="334"/>
        <v>2722</v>
      </c>
      <c r="BM39" s="319">
        <f t="shared" si="334"/>
        <v>31</v>
      </c>
      <c r="BN39" s="319">
        <f t="shared" si="334"/>
        <v>1325</v>
      </c>
      <c r="BO39" s="319">
        <f t="shared" si="334"/>
        <v>23</v>
      </c>
      <c r="BP39" s="319">
        <f t="shared" si="334"/>
        <v>806</v>
      </c>
      <c r="BQ39" s="319">
        <f t="shared" si="334"/>
        <v>6</v>
      </c>
      <c r="BR39" s="319">
        <f t="shared" si="334"/>
        <v>235</v>
      </c>
      <c r="BS39" s="319">
        <f t="shared" si="334"/>
        <v>2366</v>
      </c>
      <c r="BT39" s="319">
        <f t="shared" si="334"/>
        <v>1218</v>
      </c>
      <c r="BU39" s="319">
        <f t="shared" si="334"/>
        <v>1148</v>
      </c>
      <c r="BV39" s="319">
        <f t="shared" si="334"/>
        <v>2366</v>
      </c>
      <c r="BW39" s="200">
        <f t="shared" ref="BW39:BX39" si="335">SUM(BJ39,BT39)</f>
        <v>2638</v>
      </c>
      <c r="BX39" s="201">
        <f t="shared" si="335"/>
        <v>2450</v>
      </c>
      <c r="BY39" s="195">
        <f t="shared" si="31"/>
        <v>5088</v>
      </c>
      <c r="BZ39" s="319">
        <f t="shared" ref="BZ39:CP39" si="336">SUM(BZ3:BZ38)</f>
        <v>6914</v>
      </c>
      <c r="CA39" s="319">
        <f t="shared" si="336"/>
        <v>6432</v>
      </c>
      <c r="CB39" s="319">
        <f t="shared" si="336"/>
        <v>2800</v>
      </c>
      <c r="CC39" s="319">
        <f t="shared" si="336"/>
        <v>2548</v>
      </c>
      <c r="CD39" s="319">
        <f t="shared" si="336"/>
        <v>2724</v>
      </c>
      <c r="CE39" s="319">
        <f t="shared" si="336"/>
        <v>2397</v>
      </c>
      <c r="CF39" s="319">
        <f t="shared" si="336"/>
        <v>72</v>
      </c>
      <c r="CG39" s="319">
        <f t="shared" si="336"/>
        <v>61</v>
      </c>
      <c r="CH39" s="319">
        <f t="shared" si="336"/>
        <v>5822</v>
      </c>
      <c r="CI39" s="319">
        <f t="shared" si="336"/>
        <v>5295</v>
      </c>
      <c r="CJ39" s="319">
        <f t="shared" si="336"/>
        <v>566</v>
      </c>
      <c r="CK39" s="319">
        <f t="shared" si="336"/>
        <v>513</v>
      </c>
      <c r="CL39" s="319">
        <f t="shared" si="336"/>
        <v>265</v>
      </c>
      <c r="CM39" s="319">
        <f t="shared" si="336"/>
        <v>296</v>
      </c>
      <c r="CN39" s="216">
        <f t="shared" si="336"/>
        <v>19163</v>
      </c>
      <c r="CO39" s="216">
        <f t="shared" si="336"/>
        <v>17542</v>
      </c>
      <c r="CP39" s="216">
        <f t="shared" si="336"/>
        <v>36705</v>
      </c>
      <c r="CQ39" s="216"/>
      <c r="CR39" s="216"/>
      <c r="CS39" s="216"/>
      <c r="CT39" s="319">
        <f t="shared" ref="CT39:DN39" si="337">SUM(CT3:CT38)</f>
        <v>5786</v>
      </c>
      <c r="CU39" s="319">
        <f t="shared" si="337"/>
        <v>5445</v>
      </c>
      <c r="CV39" s="319">
        <f t="shared" si="337"/>
        <v>11231</v>
      </c>
      <c r="CW39" s="319">
        <f t="shared" si="337"/>
        <v>798</v>
      </c>
      <c r="CX39" s="319">
        <f t="shared" si="337"/>
        <v>806</v>
      </c>
      <c r="CY39" s="319">
        <f t="shared" si="337"/>
        <v>1604</v>
      </c>
      <c r="CZ39" s="319">
        <f t="shared" si="337"/>
        <v>5446</v>
      </c>
      <c r="DA39" s="319">
        <f t="shared" si="337"/>
        <v>4887</v>
      </c>
      <c r="DB39" s="319">
        <f t="shared" si="337"/>
        <v>10333</v>
      </c>
      <c r="DC39" s="319">
        <f t="shared" si="337"/>
        <v>1401</v>
      </c>
      <c r="DD39" s="319">
        <f t="shared" si="337"/>
        <v>1255</v>
      </c>
      <c r="DE39" s="319">
        <f t="shared" si="337"/>
        <v>2656</v>
      </c>
      <c r="DF39" s="319">
        <f t="shared" si="337"/>
        <v>4333</v>
      </c>
      <c r="DG39" s="319">
        <f t="shared" si="337"/>
        <v>3937</v>
      </c>
      <c r="DH39" s="319">
        <f t="shared" si="337"/>
        <v>8270</v>
      </c>
      <c r="DI39" s="319">
        <f t="shared" si="337"/>
        <v>1399</v>
      </c>
      <c r="DJ39" s="319">
        <f t="shared" si="337"/>
        <v>1212</v>
      </c>
      <c r="DK39" s="319">
        <f t="shared" si="337"/>
        <v>2611</v>
      </c>
      <c r="DL39" s="216">
        <f t="shared" si="337"/>
        <v>19163</v>
      </c>
      <c r="DM39" s="216">
        <f t="shared" si="337"/>
        <v>17542</v>
      </c>
      <c r="DN39" s="216">
        <f t="shared" si="337"/>
        <v>36705</v>
      </c>
      <c r="DO39" s="319"/>
      <c r="DP39" s="319"/>
      <c r="DQ39" s="216">
        <f t="shared" ref="DQ39:DR39" si="338">SUM(DQ3:DQ38)</f>
        <v>36705</v>
      </c>
      <c r="DR39" s="216">
        <f t="shared" si="338"/>
        <v>36705</v>
      </c>
      <c r="DS39" s="319"/>
      <c r="DT39" s="319"/>
      <c r="DU39" s="319"/>
      <c r="DV39" s="319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</row>
    <row r="40" ht="14.25" customHeight="1">
      <c r="A40" s="170"/>
      <c r="B40" s="170"/>
      <c r="C40" s="170"/>
      <c r="D40" s="170"/>
      <c r="E40" s="171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1"/>
      <c r="CQ40" s="320"/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0"/>
      <c r="DD40" s="320"/>
      <c r="DE40" s="320"/>
      <c r="DF40" s="320"/>
      <c r="DG40" s="320"/>
      <c r="DH40" s="320"/>
      <c r="DI40" s="320"/>
      <c r="DJ40" s="320"/>
      <c r="DK40" s="320"/>
      <c r="DL40" s="320"/>
      <c r="DM40" s="320"/>
      <c r="DN40" s="320"/>
      <c r="DO40" s="320"/>
      <c r="DP40" s="320"/>
      <c r="DQ40" s="320"/>
      <c r="DR40" s="320"/>
      <c r="DS40" s="320"/>
      <c r="DT40" s="320"/>
      <c r="DU40" s="320"/>
      <c r="DV40" s="320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</row>
    <row r="41" ht="14.25" customHeight="1">
      <c r="A41" s="170"/>
      <c r="B41" s="170"/>
      <c r="C41" s="170"/>
      <c r="D41" s="170"/>
      <c r="E41" s="171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</row>
    <row r="42">
      <c r="A42" s="170"/>
      <c r="B42" s="170"/>
      <c r="C42" s="170"/>
      <c r="D42" s="170"/>
      <c r="E42" s="171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O42" s="320"/>
      <c r="BP42" s="320"/>
      <c r="BQ42" s="320"/>
      <c r="BR42" s="320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320"/>
      <c r="CP42" s="320"/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0"/>
      <c r="DB42" s="320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320"/>
      <c r="DO42" s="320"/>
      <c r="DP42" s="320"/>
      <c r="DQ42" s="320"/>
      <c r="DR42" s="320"/>
      <c r="DS42" s="320"/>
      <c r="DT42" s="320"/>
      <c r="DU42" s="320"/>
      <c r="DV42" s="320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</row>
    <row r="43">
      <c r="A43" s="170"/>
      <c r="B43" s="170"/>
      <c r="C43" s="170"/>
      <c r="D43" s="170"/>
      <c r="E43" s="171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  <c r="BO43" s="320"/>
      <c r="BP43" s="320"/>
      <c r="BQ43" s="320"/>
      <c r="BR43" s="320"/>
      <c r="BS43" s="320"/>
      <c r="BT43" s="320"/>
      <c r="BU43" s="320"/>
      <c r="BV43" s="320"/>
      <c r="BW43" s="320"/>
      <c r="BX43" s="320"/>
      <c r="BY43" s="320"/>
      <c r="BZ43" s="320"/>
      <c r="CA43" s="320"/>
      <c r="CB43" s="320"/>
      <c r="CC43" s="320"/>
      <c r="CD43" s="320"/>
      <c r="CE43" s="320"/>
      <c r="CF43" s="320"/>
      <c r="CG43" s="320"/>
      <c r="CH43" s="320"/>
      <c r="CI43" s="320"/>
      <c r="CJ43" s="320"/>
      <c r="CK43" s="320"/>
      <c r="CL43" s="320"/>
      <c r="CM43" s="320"/>
      <c r="CN43" s="320"/>
      <c r="CO43" s="320"/>
      <c r="CP43" s="320"/>
      <c r="CQ43" s="320"/>
      <c r="CR43" s="320"/>
      <c r="CS43" s="320"/>
      <c r="CT43" s="320"/>
      <c r="CU43" s="320"/>
      <c r="CV43" s="320"/>
      <c r="CW43" s="320"/>
      <c r="CX43" s="320"/>
      <c r="CY43" s="320"/>
      <c r="CZ43" s="320"/>
      <c r="DA43" s="320"/>
      <c r="DB43" s="320"/>
      <c r="DC43" s="320"/>
      <c r="DD43" s="320"/>
      <c r="DE43" s="320"/>
      <c r="DF43" s="320"/>
      <c r="DG43" s="320"/>
      <c r="DH43" s="320"/>
      <c r="DI43" s="320"/>
      <c r="DJ43" s="320"/>
      <c r="DK43" s="320"/>
      <c r="DL43" s="320"/>
      <c r="DM43" s="320"/>
      <c r="DN43" s="320"/>
      <c r="DO43" s="320"/>
      <c r="DP43" s="320"/>
      <c r="DQ43" s="320"/>
      <c r="DR43" s="320"/>
      <c r="DS43" s="320"/>
      <c r="DT43" s="320"/>
      <c r="DU43" s="320"/>
      <c r="DV43" s="320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</row>
    <row r="44">
      <c r="A44" s="170"/>
      <c r="B44" s="170"/>
      <c r="C44" s="170"/>
      <c r="D44" s="170"/>
      <c r="E44" s="171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0"/>
      <c r="CK44" s="320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0"/>
      <c r="DD44" s="320"/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320"/>
      <c r="DP44" s="320"/>
      <c r="DQ44" s="320"/>
      <c r="DR44" s="320"/>
      <c r="DS44" s="320"/>
      <c r="DT44" s="320"/>
      <c r="DU44" s="320"/>
      <c r="DV44" s="320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</row>
    <row r="45">
      <c r="A45" s="170"/>
      <c r="B45" s="170"/>
      <c r="C45" s="170"/>
      <c r="D45" s="170"/>
      <c r="E45" s="171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</row>
    <row r="46">
      <c r="A46" s="170"/>
      <c r="B46" s="170"/>
      <c r="C46" s="170"/>
      <c r="D46" s="170"/>
      <c r="E46" s="171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</row>
    <row r="47">
      <c r="A47" s="170"/>
      <c r="B47" s="170"/>
      <c r="C47" s="170"/>
      <c r="D47" s="170"/>
      <c r="E47" s="171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  <c r="DN47" s="320"/>
      <c r="DO47" s="320"/>
      <c r="DP47" s="320"/>
      <c r="DQ47" s="320"/>
      <c r="DR47" s="320"/>
      <c r="DS47" s="320"/>
      <c r="DT47" s="320"/>
      <c r="DU47" s="320"/>
      <c r="DV47" s="320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</row>
    <row r="48">
      <c r="A48" s="170"/>
      <c r="B48" s="170"/>
      <c r="C48" s="170"/>
      <c r="D48" s="170"/>
      <c r="E48" s="171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0"/>
      <c r="BF48" s="320"/>
      <c r="BG48" s="320"/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  <c r="CK48" s="320"/>
      <c r="CL48" s="320"/>
      <c r="CM48" s="320"/>
      <c r="CN48" s="320"/>
      <c r="CO48" s="320"/>
      <c r="CP48" s="320"/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320"/>
      <c r="DO48" s="320"/>
      <c r="DP48" s="320"/>
      <c r="DQ48" s="320"/>
      <c r="DR48" s="320"/>
      <c r="DS48" s="320"/>
      <c r="DT48" s="320"/>
      <c r="DU48" s="320"/>
      <c r="DV48" s="320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</row>
    <row r="49">
      <c r="A49" s="170"/>
      <c r="B49" s="170"/>
      <c r="C49" s="170"/>
      <c r="D49" s="170"/>
      <c r="E49" s="171"/>
      <c r="F49" s="321" t="s">
        <v>95</v>
      </c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  <c r="DQ49" s="320"/>
      <c r="DR49" s="320"/>
      <c r="DS49" s="320"/>
      <c r="DT49" s="320"/>
      <c r="DU49" s="320"/>
      <c r="DV49" s="320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</row>
    <row r="50">
      <c r="A50" s="170"/>
      <c r="B50" s="170"/>
      <c r="C50" s="170"/>
      <c r="D50" s="173"/>
      <c r="E50" s="171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0"/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/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320"/>
      <c r="DP50" s="320"/>
      <c r="DQ50" s="320"/>
      <c r="DR50" s="320"/>
      <c r="DS50" s="320"/>
      <c r="DT50" s="320"/>
      <c r="DU50" s="320"/>
      <c r="DV50" s="320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</row>
    <row r="51">
      <c r="A51" s="170"/>
      <c r="B51" s="170"/>
      <c r="C51" s="170"/>
      <c r="D51" s="173"/>
      <c r="E51" s="171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/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  <c r="CZ51" s="320"/>
      <c r="DA51" s="320"/>
      <c r="DB51" s="320"/>
      <c r="DC51" s="320"/>
      <c r="DD51" s="320"/>
      <c r="DE51" s="320"/>
      <c r="DF51" s="320"/>
      <c r="DG51" s="320"/>
      <c r="DH51" s="320"/>
      <c r="DI51" s="320"/>
      <c r="DJ51" s="320"/>
      <c r="DK51" s="320"/>
      <c r="DL51" s="320"/>
      <c r="DM51" s="320"/>
      <c r="DN51" s="320"/>
      <c r="DO51" s="320"/>
      <c r="DP51" s="320"/>
      <c r="DQ51" s="320"/>
      <c r="DR51" s="320"/>
      <c r="DS51" s="320"/>
      <c r="DT51" s="320"/>
      <c r="DU51" s="320"/>
      <c r="DV51" s="320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</row>
    <row r="52">
      <c r="A52" s="170"/>
      <c r="B52" s="170"/>
      <c r="C52" s="170"/>
      <c r="D52" s="173"/>
      <c r="E52" s="171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0"/>
      <c r="DU52" s="320"/>
      <c r="DV52" s="320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</row>
    <row r="53">
      <c r="A53" s="170"/>
      <c r="B53" s="170"/>
      <c r="C53" s="170"/>
      <c r="D53" s="173"/>
      <c r="E53" s="171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0"/>
      <c r="DU53" s="320"/>
      <c r="DV53" s="320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</row>
    <row r="54">
      <c r="A54" s="170"/>
      <c r="B54" s="170"/>
      <c r="C54" s="170"/>
      <c r="D54" s="173"/>
      <c r="E54" s="171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  <c r="BH54" s="320"/>
      <c r="BI54" s="320"/>
      <c r="BJ54" s="320"/>
      <c r="BK54" s="320"/>
      <c r="BL54" s="320"/>
      <c r="BM54" s="320"/>
      <c r="BN54" s="320"/>
      <c r="BO54" s="320"/>
      <c r="BP54" s="320"/>
      <c r="BQ54" s="320"/>
      <c r="BR54" s="320"/>
      <c r="BS54" s="320"/>
      <c r="BT54" s="320"/>
      <c r="BU54" s="320"/>
      <c r="BV54" s="320"/>
      <c r="BW54" s="320"/>
      <c r="BX54" s="320"/>
      <c r="BY54" s="320"/>
      <c r="BZ54" s="320"/>
      <c r="CA54" s="320"/>
      <c r="CB54" s="320"/>
      <c r="CC54" s="320"/>
      <c r="CD54" s="320"/>
      <c r="CE54" s="320"/>
      <c r="CF54" s="320"/>
      <c r="CG54" s="320"/>
      <c r="CH54" s="320"/>
      <c r="CI54" s="320"/>
      <c r="CJ54" s="320"/>
      <c r="CK54" s="320"/>
      <c r="CL54" s="320"/>
      <c r="CM54" s="320"/>
      <c r="CN54" s="320"/>
      <c r="CO54" s="320"/>
      <c r="CP54" s="320"/>
      <c r="CQ54" s="320"/>
      <c r="CR54" s="320"/>
      <c r="CS54" s="320"/>
      <c r="CT54" s="320"/>
      <c r="CU54" s="320"/>
      <c r="CV54" s="320"/>
      <c r="CW54" s="320"/>
      <c r="CX54" s="320"/>
      <c r="CY54" s="320"/>
      <c r="CZ54" s="320"/>
      <c r="DA54" s="320"/>
      <c r="DB54" s="320"/>
      <c r="DC54" s="320"/>
      <c r="DD54" s="320"/>
      <c r="DE54" s="320"/>
      <c r="DF54" s="320"/>
      <c r="DG54" s="320"/>
      <c r="DH54" s="320"/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  <c r="DS54" s="320"/>
      <c r="DT54" s="320"/>
      <c r="DU54" s="320"/>
      <c r="DV54" s="320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</row>
    <row r="55">
      <c r="A55" s="170"/>
      <c r="B55" s="170"/>
      <c r="C55" s="170"/>
      <c r="D55" s="173"/>
      <c r="E55" s="171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0"/>
      <c r="BO55" s="320"/>
      <c r="BP55" s="320"/>
      <c r="BQ55" s="320"/>
      <c r="BR55" s="320"/>
      <c r="BS55" s="320"/>
      <c r="BT55" s="320"/>
      <c r="BU55" s="320"/>
      <c r="BV55" s="320"/>
      <c r="BW55" s="320"/>
      <c r="BX55" s="320"/>
      <c r="BY55" s="320"/>
      <c r="BZ55" s="320"/>
      <c r="CA55" s="320"/>
      <c r="CB55" s="320"/>
      <c r="CC55" s="320"/>
      <c r="CD55" s="320"/>
      <c r="CE55" s="320"/>
      <c r="CF55" s="320"/>
      <c r="CG55" s="320"/>
      <c r="CH55" s="320"/>
      <c r="CI55" s="320"/>
      <c r="CJ55" s="320"/>
      <c r="CK55" s="320"/>
      <c r="CL55" s="320"/>
      <c r="CM55" s="320"/>
      <c r="CN55" s="320"/>
      <c r="CO55" s="320"/>
      <c r="CP55" s="320"/>
      <c r="CQ55" s="320"/>
      <c r="CR55" s="320"/>
      <c r="CS55" s="320"/>
      <c r="CT55" s="320"/>
      <c r="CU55" s="320"/>
      <c r="CV55" s="320"/>
      <c r="CW55" s="320"/>
      <c r="CX55" s="320"/>
      <c r="CY55" s="320"/>
      <c r="CZ55" s="320"/>
      <c r="DA55" s="320"/>
      <c r="DB55" s="320"/>
      <c r="DC55" s="320"/>
      <c r="DD55" s="320"/>
      <c r="DE55" s="320"/>
      <c r="DF55" s="320"/>
      <c r="DG55" s="320"/>
      <c r="DH55" s="320"/>
      <c r="DI55" s="320"/>
      <c r="DJ55" s="320"/>
      <c r="DK55" s="320"/>
      <c r="DL55" s="320"/>
      <c r="DM55" s="320"/>
      <c r="DN55" s="320"/>
      <c r="DO55" s="320"/>
      <c r="DP55" s="320"/>
      <c r="DQ55" s="320"/>
      <c r="DR55" s="320"/>
      <c r="DS55" s="320"/>
      <c r="DT55" s="320"/>
      <c r="DU55" s="320"/>
      <c r="DV55" s="320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</row>
    <row r="56">
      <c r="A56" s="170"/>
      <c r="B56" s="170"/>
      <c r="C56" s="170"/>
      <c r="D56" s="173"/>
      <c r="E56" s="171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  <c r="BN56" s="320"/>
      <c r="BO56" s="320"/>
      <c r="BP56" s="320"/>
      <c r="BQ56" s="320"/>
      <c r="BR56" s="320"/>
      <c r="BS56" s="320"/>
      <c r="BT56" s="320"/>
      <c r="BU56" s="320"/>
      <c r="BV56" s="320"/>
      <c r="BW56" s="320"/>
      <c r="BX56" s="320"/>
      <c r="BY56" s="320"/>
      <c r="BZ56" s="320"/>
      <c r="CA56" s="320"/>
      <c r="CB56" s="320"/>
      <c r="CC56" s="320"/>
      <c r="CD56" s="320"/>
      <c r="CE56" s="320"/>
      <c r="CF56" s="320"/>
      <c r="CG56" s="320"/>
      <c r="CH56" s="320"/>
      <c r="CI56" s="320"/>
      <c r="CJ56" s="320"/>
      <c r="CK56" s="320"/>
      <c r="CL56" s="320"/>
      <c r="CM56" s="320"/>
      <c r="CN56" s="320"/>
      <c r="CO56" s="320"/>
      <c r="CP56" s="320"/>
      <c r="CQ56" s="320"/>
      <c r="CR56" s="320"/>
      <c r="CS56" s="320"/>
      <c r="CT56" s="320"/>
      <c r="CU56" s="320"/>
      <c r="CV56" s="320"/>
      <c r="CW56" s="320"/>
      <c r="CX56" s="320"/>
      <c r="CY56" s="320"/>
      <c r="CZ56" s="320"/>
      <c r="DA56" s="320"/>
      <c r="DB56" s="320"/>
      <c r="DC56" s="320"/>
      <c r="DD56" s="320"/>
      <c r="DE56" s="320"/>
      <c r="DF56" s="320"/>
      <c r="DG56" s="320"/>
      <c r="DH56" s="320"/>
      <c r="DI56" s="320"/>
      <c r="DJ56" s="320"/>
      <c r="DK56" s="320"/>
      <c r="DL56" s="320"/>
      <c r="DM56" s="320"/>
      <c r="DN56" s="320"/>
      <c r="DO56" s="320"/>
      <c r="DP56" s="320"/>
      <c r="DQ56" s="320"/>
      <c r="DR56" s="320"/>
      <c r="DS56" s="320"/>
      <c r="DT56" s="320"/>
      <c r="DU56" s="320"/>
      <c r="DV56" s="320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</row>
    <row r="57">
      <c r="A57" s="170"/>
      <c r="B57" s="170"/>
      <c r="C57" s="170"/>
      <c r="D57" s="173"/>
      <c r="E57" s="171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0"/>
      <c r="CG57" s="320"/>
      <c r="CH57" s="320"/>
      <c r="CI57" s="320"/>
      <c r="CJ57" s="320"/>
      <c r="CK57" s="320"/>
      <c r="CL57" s="320"/>
      <c r="CM57" s="320"/>
      <c r="CN57" s="320"/>
      <c r="CO57" s="320"/>
      <c r="CP57" s="320"/>
      <c r="CQ57" s="320"/>
      <c r="CR57" s="320"/>
      <c r="CS57" s="320"/>
      <c r="CT57" s="320"/>
      <c r="CU57" s="320"/>
      <c r="CV57" s="320"/>
      <c r="CW57" s="320"/>
      <c r="CX57" s="320"/>
      <c r="CY57" s="320"/>
      <c r="CZ57" s="320"/>
      <c r="DA57" s="320"/>
      <c r="DB57" s="320"/>
      <c r="DC57" s="320"/>
      <c r="DD57" s="320"/>
      <c r="DE57" s="320"/>
      <c r="DF57" s="320"/>
      <c r="DG57" s="320"/>
      <c r="DH57" s="320"/>
      <c r="DI57" s="320"/>
      <c r="DJ57" s="320"/>
      <c r="DK57" s="320"/>
      <c r="DL57" s="320"/>
      <c r="DM57" s="320"/>
      <c r="DN57" s="320"/>
      <c r="DO57" s="320"/>
      <c r="DP57" s="320"/>
      <c r="DQ57" s="320"/>
      <c r="DR57" s="320"/>
      <c r="DS57" s="320"/>
      <c r="DT57" s="320"/>
      <c r="DU57" s="320"/>
      <c r="DV57" s="320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</row>
    <row r="58">
      <c r="A58" s="170"/>
      <c r="B58" s="170"/>
      <c r="C58" s="170"/>
      <c r="D58" s="173"/>
      <c r="E58" s="171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320"/>
      <c r="CL58" s="320"/>
      <c r="CM58" s="320"/>
      <c r="CN58" s="320"/>
      <c r="CO58" s="320"/>
      <c r="CP58" s="320"/>
      <c r="CQ58" s="320"/>
      <c r="CR58" s="320"/>
      <c r="CS58" s="320"/>
      <c r="CT58" s="320"/>
      <c r="CU58" s="320"/>
      <c r="CV58" s="320"/>
      <c r="CW58" s="320"/>
      <c r="CX58" s="320"/>
      <c r="CY58" s="320"/>
      <c r="CZ58" s="320"/>
      <c r="DA58" s="320"/>
      <c r="DB58" s="320"/>
      <c r="DC58" s="320"/>
      <c r="DD58" s="320"/>
      <c r="DE58" s="320"/>
      <c r="DF58" s="320"/>
      <c r="DG58" s="320"/>
      <c r="DH58" s="320"/>
      <c r="DI58" s="320"/>
      <c r="DJ58" s="320"/>
      <c r="DK58" s="320"/>
      <c r="DL58" s="320"/>
      <c r="DM58" s="320"/>
      <c r="DN58" s="320"/>
      <c r="DO58" s="320"/>
      <c r="DP58" s="320"/>
      <c r="DQ58" s="320"/>
      <c r="DR58" s="320"/>
      <c r="DS58" s="320"/>
      <c r="DT58" s="320"/>
      <c r="DU58" s="320"/>
      <c r="DV58" s="320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</row>
    <row r="59">
      <c r="A59" s="170"/>
      <c r="B59" s="170"/>
      <c r="C59" s="170"/>
      <c r="D59" s="173"/>
      <c r="E59" s="171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0"/>
      <c r="CY59" s="320"/>
      <c r="CZ59" s="320"/>
      <c r="DA59" s="320"/>
      <c r="DB59" s="320"/>
      <c r="DC59" s="320"/>
      <c r="DD59" s="320"/>
      <c r="DE59" s="320"/>
      <c r="DF59" s="320"/>
      <c r="DG59" s="320"/>
      <c r="DH59" s="320"/>
      <c r="DI59" s="320"/>
      <c r="DJ59" s="320"/>
      <c r="DK59" s="320"/>
      <c r="DL59" s="320"/>
      <c r="DM59" s="320"/>
      <c r="DN59" s="320"/>
      <c r="DO59" s="320"/>
      <c r="DP59" s="320"/>
      <c r="DQ59" s="320"/>
      <c r="DR59" s="320"/>
      <c r="DS59" s="320"/>
      <c r="DT59" s="320"/>
      <c r="DU59" s="320"/>
      <c r="DV59" s="320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</row>
    <row r="60">
      <c r="A60" s="170"/>
      <c r="B60" s="170"/>
      <c r="C60" s="170"/>
      <c r="D60" s="173"/>
      <c r="E60" s="171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0"/>
      <c r="BE60" s="320"/>
      <c r="BF60" s="320"/>
      <c r="BG60" s="320"/>
      <c r="BH60" s="320"/>
      <c r="BI60" s="320"/>
      <c r="BJ60" s="320"/>
      <c r="BK60" s="320"/>
      <c r="BL60" s="320"/>
      <c r="BM60" s="320"/>
      <c r="BN60" s="320"/>
      <c r="BO60" s="320"/>
      <c r="BP60" s="320"/>
      <c r="BQ60" s="320"/>
      <c r="BR60" s="320"/>
      <c r="BS60" s="320"/>
      <c r="BT60" s="320"/>
      <c r="BU60" s="320"/>
      <c r="BV60" s="320"/>
      <c r="BW60" s="320"/>
      <c r="BX60" s="320"/>
      <c r="BY60" s="320"/>
      <c r="BZ60" s="320"/>
      <c r="CA60" s="320"/>
      <c r="CB60" s="320"/>
      <c r="CC60" s="320"/>
      <c r="CD60" s="320"/>
      <c r="CE60" s="320"/>
      <c r="CF60" s="320"/>
      <c r="CG60" s="320"/>
      <c r="CH60" s="320"/>
      <c r="CI60" s="320"/>
      <c r="CJ60" s="320"/>
      <c r="CK60" s="320"/>
      <c r="CL60" s="320"/>
      <c r="CM60" s="320"/>
      <c r="CN60" s="320"/>
      <c r="CO60" s="320"/>
      <c r="CP60" s="320"/>
      <c r="CQ60" s="320"/>
      <c r="CR60" s="320"/>
      <c r="CS60" s="320"/>
      <c r="CT60" s="320"/>
      <c r="CU60" s="320"/>
      <c r="CV60" s="320"/>
      <c r="CW60" s="320"/>
      <c r="CX60" s="320"/>
      <c r="CY60" s="320"/>
      <c r="CZ60" s="320"/>
      <c r="DA60" s="320"/>
      <c r="DB60" s="320"/>
      <c r="DC60" s="320"/>
      <c r="DD60" s="320"/>
      <c r="DE60" s="320"/>
      <c r="DF60" s="320"/>
      <c r="DG60" s="320"/>
      <c r="DH60" s="320"/>
      <c r="DI60" s="320"/>
      <c r="DJ60" s="320"/>
      <c r="DK60" s="320"/>
      <c r="DL60" s="320"/>
      <c r="DM60" s="320"/>
      <c r="DN60" s="320"/>
      <c r="DO60" s="320"/>
      <c r="DP60" s="320"/>
      <c r="DQ60" s="320"/>
      <c r="DR60" s="320"/>
      <c r="DS60" s="320"/>
      <c r="DT60" s="320"/>
      <c r="DU60" s="320"/>
      <c r="DV60" s="320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</row>
    <row r="61">
      <c r="A61" s="170"/>
      <c r="B61" s="170"/>
      <c r="C61" s="170"/>
      <c r="D61" s="173"/>
      <c r="E61" s="171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  <c r="BF61" s="320"/>
      <c r="BG61" s="320"/>
      <c r="BH61" s="320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BS61" s="320"/>
      <c r="BT61" s="320"/>
      <c r="BU61" s="320"/>
      <c r="BV61" s="320"/>
      <c r="BW61" s="320"/>
      <c r="BX61" s="320"/>
      <c r="BY61" s="320"/>
      <c r="BZ61" s="320"/>
      <c r="CA61" s="320"/>
      <c r="CB61" s="320"/>
      <c r="CC61" s="320"/>
      <c r="CD61" s="320"/>
      <c r="CE61" s="320"/>
      <c r="CF61" s="320"/>
      <c r="CG61" s="320"/>
      <c r="CH61" s="320"/>
      <c r="CI61" s="320"/>
      <c r="CJ61" s="320"/>
      <c r="CK61" s="320"/>
      <c r="CL61" s="320"/>
      <c r="CM61" s="320"/>
      <c r="CN61" s="320"/>
      <c r="CO61" s="320"/>
      <c r="CP61" s="320"/>
      <c r="CQ61" s="320"/>
      <c r="CR61" s="320"/>
      <c r="CS61" s="320"/>
      <c r="CT61" s="320"/>
      <c r="CU61" s="320"/>
      <c r="CV61" s="320"/>
      <c r="CW61" s="320"/>
      <c r="CX61" s="320"/>
      <c r="CY61" s="320"/>
      <c r="CZ61" s="320"/>
      <c r="DA61" s="320"/>
      <c r="DB61" s="320"/>
      <c r="DC61" s="320"/>
      <c r="DD61" s="320"/>
      <c r="DE61" s="320"/>
      <c r="DF61" s="320"/>
      <c r="DG61" s="320"/>
      <c r="DH61" s="320"/>
      <c r="DI61" s="320"/>
      <c r="DJ61" s="320"/>
      <c r="DK61" s="320"/>
      <c r="DL61" s="320"/>
      <c r="DM61" s="320"/>
      <c r="DN61" s="320"/>
      <c r="DO61" s="320"/>
      <c r="DP61" s="320"/>
      <c r="DQ61" s="320"/>
      <c r="DR61" s="320"/>
      <c r="DS61" s="320"/>
      <c r="DT61" s="320"/>
      <c r="DU61" s="320"/>
      <c r="DV61" s="320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</row>
    <row r="62">
      <c r="A62" s="170"/>
      <c r="B62" s="170"/>
      <c r="C62" s="170"/>
      <c r="D62" s="173"/>
      <c r="E62" s="171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0"/>
      <c r="BF62" s="320"/>
      <c r="BG62" s="320"/>
      <c r="BH62" s="320"/>
      <c r="BI62" s="320"/>
      <c r="BJ62" s="320"/>
      <c r="BK62" s="320"/>
      <c r="BL62" s="320"/>
      <c r="BM62" s="320"/>
      <c r="BN62" s="320"/>
      <c r="BO62" s="320"/>
      <c r="BP62" s="320"/>
      <c r="BQ62" s="320"/>
      <c r="BR62" s="320"/>
      <c r="BS62" s="320"/>
      <c r="BT62" s="320"/>
      <c r="BU62" s="320"/>
      <c r="BV62" s="320"/>
      <c r="BW62" s="320"/>
      <c r="BX62" s="320"/>
      <c r="BY62" s="320"/>
      <c r="BZ62" s="320"/>
      <c r="CA62" s="320"/>
      <c r="CB62" s="320"/>
      <c r="CC62" s="320"/>
      <c r="CD62" s="320"/>
      <c r="CE62" s="320"/>
      <c r="CF62" s="320"/>
      <c r="CG62" s="320"/>
      <c r="CH62" s="320"/>
      <c r="CI62" s="320"/>
      <c r="CJ62" s="320"/>
      <c r="CK62" s="320"/>
      <c r="CL62" s="320"/>
      <c r="CM62" s="320"/>
      <c r="CN62" s="320"/>
      <c r="CO62" s="320"/>
      <c r="CP62" s="320"/>
      <c r="CQ62" s="320"/>
      <c r="CR62" s="320"/>
      <c r="CS62" s="320"/>
      <c r="CT62" s="320"/>
      <c r="CU62" s="320"/>
      <c r="CV62" s="320"/>
      <c r="CW62" s="320"/>
      <c r="CX62" s="320"/>
      <c r="CY62" s="320"/>
      <c r="CZ62" s="320"/>
      <c r="DA62" s="320"/>
      <c r="DB62" s="320"/>
      <c r="DC62" s="320"/>
      <c r="DD62" s="320"/>
      <c r="DE62" s="320"/>
      <c r="DF62" s="320"/>
      <c r="DG62" s="320"/>
      <c r="DH62" s="320"/>
      <c r="DI62" s="320"/>
      <c r="DJ62" s="320"/>
      <c r="DK62" s="320"/>
      <c r="DL62" s="320"/>
      <c r="DM62" s="320"/>
      <c r="DN62" s="320"/>
      <c r="DO62" s="320"/>
      <c r="DP62" s="320"/>
      <c r="DQ62" s="320"/>
      <c r="DR62" s="320"/>
      <c r="DS62" s="320"/>
      <c r="DT62" s="320"/>
      <c r="DU62" s="320"/>
      <c r="DV62" s="320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</row>
    <row r="63">
      <c r="A63" s="170"/>
      <c r="B63" s="170"/>
      <c r="C63" s="170"/>
      <c r="D63" s="170"/>
      <c r="E63" s="171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320"/>
      <c r="BE63" s="320"/>
      <c r="BF63" s="320"/>
      <c r="BG63" s="320"/>
      <c r="BH63" s="320"/>
      <c r="BI63" s="320"/>
      <c r="BJ63" s="320"/>
      <c r="BK63" s="320"/>
      <c r="BL63" s="320"/>
      <c r="BM63" s="320"/>
      <c r="BN63" s="320"/>
      <c r="BO63" s="320"/>
      <c r="BP63" s="320"/>
      <c r="BQ63" s="320"/>
      <c r="BR63" s="320"/>
      <c r="BS63" s="320"/>
      <c r="BT63" s="320"/>
      <c r="BU63" s="320"/>
      <c r="BV63" s="320"/>
      <c r="BW63" s="320"/>
      <c r="BX63" s="320"/>
      <c r="BY63" s="320"/>
      <c r="BZ63" s="320"/>
      <c r="CA63" s="320"/>
      <c r="CB63" s="320"/>
      <c r="CC63" s="320"/>
      <c r="CD63" s="320"/>
      <c r="CE63" s="320"/>
      <c r="CF63" s="320"/>
      <c r="CG63" s="320"/>
      <c r="CH63" s="320"/>
      <c r="CI63" s="320"/>
      <c r="CJ63" s="320"/>
      <c r="CK63" s="320"/>
      <c r="CL63" s="320"/>
      <c r="CM63" s="320"/>
      <c r="CN63" s="320"/>
      <c r="CO63" s="320"/>
      <c r="CP63" s="320"/>
      <c r="CQ63" s="320"/>
      <c r="CR63" s="320"/>
      <c r="CS63" s="320"/>
      <c r="CT63" s="320"/>
      <c r="CU63" s="320"/>
      <c r="CV63" s="320"/>
      <c r="CW63" s="320"/>
      <c r="CX63" s="320"/>
      <c r="CY63" s="320"/>
      <c r="CZ63" s="320"/>
      <c r="DA63" s="320"/>
      <c r="DB63" s="320"/>
      <c r="DC63" s="320"/>
      <c r="DD63" s="320"/>
      <c r="DE63" s="320"/>
      <c r="DF63" s="320"/>
      <c r="DG63" s="320"/>
      <c r="DH63" s="320"/>
      <c r="DI63" s="320"/>
      <c r="DJ63" s="320"/>
      <c r="DK63" s="320"/>
      <c r="DL63" s="320"/>
      <c r="DM63" s="320"/>
      <c r="DN63" s="320"/>
      <c r="DO63" s="320"/>
      <c r="DP63" s="320"/>
      <c r="DQ63" s="320"/>
      <c r="DR63" s="320"/>
      <c r="DS63" s="320"/>
      <c r="DT63" s="320"/>
      <c r="DU63" s="320"/>
      <c r="DV63" s="320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</row>
    <row r="64">
      <c r="A64" s="170"/>
      <c r="B64" s="170"/>
      <c r="C64" s="170"/>
      <c r="D64" s="170"/>
      <c r="E64" s="171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0"/>
      <c r="BF64" s="320"/>
      <c r="BG64" s="320"/>
      <c r="BH64" s="320"/>
      <c r="BI64" s="320"/>
      <c r="BJ64" s="320"/>
      <c r="BK64" s="320"/>
      <c r="BL64" s="320"/>
      <c r="BM64" s="320"/>
      <c r="BN64" s="320"/>
      <c r="BO64" s="320"/>
      <c r="BP64" s="320"/>
      <c r="BQ64" s="320"/>
      <c r="BR64" s="320"/>
      <c r="BS64" s="320"/>
      <c r="BT64" s="320"/>
      <c r="BU64" s="320"/>
      <c r="BV64" s="320"/>
      <c r="BW64" s="320"/>
      <c r="BX64" s="320"/>
      <c r="BY64" s="320"/>
      <c r="BZ64" s="320"/>
      <c r="CA64" s="320"/>
      <c r="CB64" s="320"/>
      <c r="CC64" s="320"/>
      <c r="CD64" s="320"/>
      <c r="CE64" s="320"/>
      <c r="CF64" s="320"/>
      <c r="CG64" s="320"/>
      <c r="CH64" s="320"/>
      <c r="CI64" s="320"/>
      <c r="CJ64" s="320"/>
      <c r="CK64" s="320"/>
      <c r="CL64" s="320"/>
      <c r="CM64" s="320"/>
      <c r="CN64" s="320"/>
      <c r="CO64" s="320"/>
      <c r="CP64" s="320"/>
      <c r="CQ64" s="320"/>
      <c r="CR64" s="320"/>
      <c r="CS64" s="320"/>
      <c r="CT64" s="320"/>
      <c r="CU64" s="320"/>
      <c r="CV64" s="320"/>
      <c r="CW64" s="320"/>
      <c r="CX64" s="320"/>
      <c r="CY64" s="320"/>
      <c r="CZ64" s="320"/>
      <c r="DA64" s="320"/>
      <c r="DB64" s="320"/>
      <c r="DC64" s="320"/>
      <c r="DD64" s="320"/>
      <c r="DE64" s="320"/>
      <c r="DF64" s="320"/>
      <c r="DG64" s="320"/>
      <c r="DH64" s="320"/>
      <c r="DI64" s="320"/>
      <c r="DJ64" s="320"/>
      <c r="DK64" s="320"/>
      <c r="DL64" s="320"/>
      <c r="DM64" s="320"/>
      <c r="DN64" s="320"/>
      <c r="DO64" s="320"/>
      <c r="DP64" s="320"/>
      <c r="DQ64" s="320"/>
      <c r="DR64" s="320"/>
      <c r="DS64" s="320"/>
      <c r="DT64" s="320"/>
      <c r="DU64" s="320"/>
      <c r="DV64" s="320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</row>
    <row r="65">
      <c r="A65" s="170"/>
      <c r="B65" s="170"/>
      <c r="C65" s="170"/>
      <c r="D65" s="170"/>
      <c r="E65" s="171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0"/>
      <c r="BD65" s="320"/>
      <c r="BE65" s="320"/>
      <c r="BF65" s="320"/>
      <c r="BG65" s="320"/>
      <c r="BH65" s="320"/>
      <c r="BI65" s="320"/>
      <c r="BJ65" s="320"/>
      <c r="BK65" s="320"/>
      <c r="BL65" s="320"/>
      <c r="BM65" s="320"/>
      <c r="BN65" s="320"/>
      <c r="BO65" s="320"/>
      <c r="BP65" s="320"/>
      <c r="BQ65" s="320"/>
      <c r="BR65" s="320"/>
      <c r="BS65" s="320"/>
      <c r="BT65" s="320"/>
      <c r="BU65" s="320"/>
      <c r="BV65" s="320"/>
      <c r="BW65" s="320"/>
      <c r="BX65" s="320"/>
      <c r="BY65" s="320"/>
      <c r="BZ65" s="320"/>
      <c r="CA65" s="320"/>
      <c r="CB65" s="320"/>
      <c r="CC65" s="320"/>
      <c r="CD65" s="320"/>
      <c r="CE65" s="320"/>
      <c r="CF65" s="320"/>
      <c r="CG65" s="320"/>
      <c r="CH65" s="320"/>
      <c r="CI65" s="320"/>
      <c r="CJ65" s="320"/>
      <c r="CK65" s="320"/>
      <c r="CL65" s="320"/>
      <c r="CM65" s="320"/>
      <c r="CN65" s="320"/>
      <c r="CO65" s="320"/>
      <c r="CP65" s="320"/>
      <c r="CQ65" s="320"/>
      <c r="CR65" s="320"/>
      <c r="CS65" s="320"/>
      <c r="CT65" s="320"/>
      <c r="CU65" s="320"/>
      <c r="CV65" s="320"/>
      <c r="CW65" s="320"/>
      <c r="CX65" s="320"/>
      <c r="CY65" s="320"/>
      <c r="CZ65" s="320"/>
      <c r="DA65" s="320"/>
      <c r="DB65" s="320"/>
      <c r="DC65" s="320"/>
      <c r="DD65" s="320"/>
      <c r="DE65" s="320"/>
      <c r="DF65" s="320"/>
      <c r="DG65" s="320"/>
      <c r="DH65" s="320"/>
      <c r="DI65" s="320"/>
      <c r="DJ65" s="320"/>
      <c r="DK65" s="320"/>
      <c r="DL65" s="320"/>
      <c r="DM65" s="320"/>
      <c r="DN65" s="320"/>
      <c r="DO65" s="320"/>
      <c r="DP65" s="320"/>
      <c r="DQ65" s="320"/>
      <c r="DR65" s="320"/>
      <c r="DS65" s="320"/>
      <c r="DT65" s="320"/>
      <c r="DU65" s="320"/>
      <c r="DV65" s="320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</row>
    <row r="66">
      <c r="A66" s="170"/>
      <c r="B66" s="170"/>
      <c r="C66" s="170"/>
      <c r="D66" s="170"/>
      <c r="E66" s="171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320"/>
      <c r="BF66" s="320"/>
      <c r="BG66" s="320"/>
      <c r="BH66" s="320"/>
      <c r="BI66" s="320"/>
      <c r="BJ66" s="320"/>
      <c r="BK66" s="320"/>
      <c r="BL66" s="320"/>
      <c r="BM66" s="320"/>
      <c r="BN66" s="320"/>
      <c r="BO66" s="320"/>
      <c r="BP66" s="320"/>
      <c r="BQ66" s="320"/>
      <c r="BR66" s="320"/>
      <c r="BS66" s="320"/>
      <c r="BT66" s="320"/>
      <c r="BU66" s="320"/>
      <c r="BV66" s="320"/>
      <c r="BW66" s="320"/>
      <c r="BX66" s="320"/>
      <c r="BY66" s="320"/>
      <c r="BZ66" s="320"/>
      <c r="CA66" s="320"/>
      <c r="CB66" s="320"/>
      <c r="CC66" s="320"/>
      <c r="CD66" s="320"/>
      <c r="CE66" s="320"/>
      <c r="CF66" s="320"/>
      <c r="CG66" s="320"/>
      <c r="CH66" s="320"/>
      <c r="CI66" s="320"/>
      <c r="CJ66" s="320"/>
      <c r="CK66" s="320"/>
      <c r="CL66" s="320"/>
      <c r="CM66" s="320"/>
      <c r="CN66" s="320"/>
      <c r="CO66" s="320"/>
      <c r="CP66" s="320"/>
      <c r="CQ66" s="320"/>
      <c r="CR66" s="320"/>
      <c r="CS66" s="320"/>
      <c r="CT66" s="320"/>
      <c r="CU66" s="320"/>
      <c r="CV66" s="320"/>
      <c r="CW66" s="320"/>
      <c r="CX66" s="320"/>
      <c r="CY66" s="320"/>
      <c r="CZ66" s="320"/>
      <c r="DA66" s="320"/>
      <c r="DB66" s="320"/>
      <c r="DC66" s="320"/>
      <c r="DD66" s="320"/>
      <c r="DE66" s="320"/>
      <c r="DF66" s="320"/>
      <c r="DG66" s="320"/>
      <c r="DH66" s="320"/>
      <c r="DI66" s="320"/>
      <c r="DJ66" s="320"/>
      <c r="DK66" s="320"/>
      <c r="DL66" s="320"/>
      <c r="DM66" s="320"/>
      <c r="DN66" s="320"/>
      <c r="DO66" s="320"/>
      <c r="DP66" s="320"/>
      <c r="DQ66" s="320"/>
      <c r="DR66" s="320"/>
      <c r="DS66" s="320"/>
      <c r="DT66" s="320"/>
      <c r="DU66" s="320"/>
      <c r="DV66" s="320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</row>
    <row r="67">
      <c r="A67" s="170"/>
      <c r="B67" s="170"/>
      <c r="C67" s="170"/>
      <c r="D67" s="170"/>
      <c r="E67" s="171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20"/>
      <c r="BC67" s="320"/>
      <c r="BD67" s="320"/>
      <c r="BE67" s="320"/>
      <c r="BF67" s="320"/>
      <c r="BG67" s="320"/>
      <c r="BH67" s="320"/>
      <c r="BI67" s="320"/>
      <c r="BJ67" s="320"/>
      <c r="BK67" s="320"/>
      <c r="BL67" s="320"/>
      <c r="BM67" s="320"/>
      <c r="BN67" s="320"/>
      <c r="BO67" s="320"/>
      <c r="BP67" s="320"/>
      <c r="BQ67" s="320"/>
      <c r="BR67" s="320"/>
      <c r="BS67" s="320"/>
      <c r="BT67" s="320"/>
      <c r="BU67" s="320"/>
      <c r="BV67" s="320"/>
      <c r="BW67" s="320"/>
      <c r="BX67" s="320"/>
      <c r="BY67" s="320"/>
      <c r="BZ67" s="320"/>
      <c r="CA67" s="320"/>
      <c r="CB67" s="320"/>
      <c r="CC67" s="320"/>
      <c r="CD67" s="320"/>
      <c r="CE67" s="320"/>
      <c r="CF67" s="320"/>
      <c r="CG67" s="320"/>
      <c r="CH67" s="320"/>
      <c r="CI67" s="320"/>
      <c r="CJ67" s="320"/>
      <c r="CK67" s="320"/>
      <c r="CL67" s="320"/>
      <c r="CM67" s="320"/>
      <c r="CN67" s="320"/>
      <c r="CO67" s="320"/>
      <c r="CP67" s="320"/>
      <c r="CQ67" s="320"/>
      <c r="CR67" s="320"/>
      <c r="CS67" s="320"/>
      <c r="CT67" s="320"/>
      <c r="CU67" s="320"/>
      <c r="CV67" s="320"/>
      <c r="CW67" s="320"/>
      <c r="CX67" s="320"/>
      <c r="CY67" s="320"/>
      <c r="CZ67" s="320"/>
      <c r="DA67" s="320"/>
      <c r="DB67" s="320"/>
      <c r="DC67" s="320"/>
      <c r="DD67" s="320"/>
      <c r="DE67" s="320"/>
      <c r="DF67" s="320"/>
      <c r="DG67" s="320"/>
      <c r="DH67" s="320"/>
      <c r="DI67" s="320"/>
      <c r="DJ67" s="320"/>
      <c r="DK67" s="320"/>
      <c r="DL67" s="320"/>
      <c r="DM67" s="320"/>
      <c r="DN67" s="320"/>
      <c r="DO67" s="320"/>
      <c r="DP67" s="320"/>
      <c r="DQ67" s="320"/>
      <c r="DR67" s="320"/>
      <c r="DS67" s="320"/>
      <c r="DT67" s="320"/>
      <c r="DU67" s="320"/>
      <c r="DV67" s="320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</row>
    <row r="68">
      <c r="A68" s="170"/>
      <c r="B68" s="170"/>
      <c r="C68" s="170"/>
      <c r="D68" s="170"/>
      <c r="E68" s="171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0"/>
      <c r="BD68" s="320"/>
      <c r="BE68" s="320"/>
      <c r="BF68" s="320"/>
      <c r="BG68" s="320"/>
      <c r="BH68" s="320"/>
      <c r="BI68" s="320"/>
      <c r="BJ68" s="320"/>
      <c r="BK68" s="320"/>
      <c r="BL68" s="320"/>
      <c r="BM68" s="320"/>
      <c r="BN68" s="320"/>
      <c r="BO68" s="320"/>
      <c r="BP68" s="320"/>
      <c r="BQ68" s="320"/>
      <c r="BR68" s="320"/>
      <c r="BS68" s="320"/>
      <c r="BT68" s="320"/>
      <c r="BU68" s="320"/>
      <c r="BV68" s="320"/>
      <c r="BW68" s="320"/>
      <c r="BX68" s="320"/>
      <c r="BY68" s="320"/>
      <c r="BZ68" s="320"/>
      <c r="CA68" s="320"/>
      <c r="CB68" s="320"/>
      <c r="CC68" s="320"/>
      <c r="CD68" s="320"/>
      <c r="CE68" s="320"/>
      <c r="CF68" s="320"/>
      <c r="CG68" s="320"/>
      <c r="CH68" s="320"/>
      <c r="CI68" s="320"/>
      <c r="CJ68" s="320"/>
      <c r="CK68" s="320"/>
      <c r="CL68" s="320"/>
      <c r="CM68" s="320"/>
      <c r="CN68" s="320"/>
      <c r="CO68" s="320"/>
      <c r="CP68" s="320"/>
      <c r="CQ68" s="320"/>
      <c r="CR68" s="320"/>
      <c r="CS68" s="320"/>
      <c r="CT68" s="320"/>
      <c r="CU68" s="320"/>
      <c r="CV68" s="320"/>
      <c r="CW68" s="320"/>
      <c r="CX68" s="320"/>
      <c r="CY68" s="320"/>
      <c r="CZ68" s="320"/>
      <c r="DA68" s="320"/>
      <c r="DB68" s="320"/>
      <c r="DC68" s="320"/>
      <c r="DD68" s="320"/>
      <c r="DE68" s="320"/>
      <c r="DF68" s="320"/>
      <c r="DG68" s="320"/>
      <c r="DH68" s="320"/>
      <c r="DI68" s="320"/>
      <c r="DJ68" s="320"/>
      <c r="DK68" s="320"/>
      <c r="DL68" s="320"/>
      <c r="DM68" s="320"/>
      <c r="DN68" s="320"/>
      <c r="DO68" s="320"/>
      <c r="DP68" s="320"/>
      <c r="DQ68" s="320"/>
      <c r="DR68" s="320"/>
      <c r="DS68" s="320"/>
      <c r="DT68" s="320"/>
      <c r="DU68" s="320"/>
      <c r="DV68" s="320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</row>
    <row r="69">
      <c r="A69" s="170"/>
      <c r="B69" s="170"/>
      <c r="C69" s="170"/>
      <c r="D69" s="170"/>
      <c r="E69" s="171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0"/>
      <c r="BC69" s="320"/>
      <c r="BD69" s="320"/>
      <c r="BE69" s="320"/>
      <c r="BF69" s="320"/>
      <c r="BG69" s="320"/>
      <c r="BH69" s="320"/>
      <c r="BI69" s="320"/>
      <c r="BJ69" s="320"/>
      <c r="BK69" s="320"/>
      <c r="BL69" s="320"/>
      <c r="BM69" s="320"/>
      <c r="BN69" s="320"/>
      <c r="BO69" s="320"/>
      <c r="BP69" s="320"/>
      <c r="BQ69" s="320"/>
      <c r="BR69" s="320"/>
      <c r="BS69" s="320"/>
      <c r="BT69" s="320"/>
      <c r="BU69" s="320"/>
      <c r="BV69" s="320"/>
      <c r="BW69" s="320"/>
      <c r="BX69" s="320"/>
      <c r="BY69" s="320"/>
      <c r="BZ69" s="320"/>
      <c r="CA69" s="320"/>
      <c r="CB69" s="320"/>
      <c r="CC69" s="320"/>
      <c r="CD69" s="320"/>
      <c r="CE69" s="320"/>
      <c r="CF69" s="320"/>
      <c r="CG69" s="320"/>
      <c r="CH69" s="320"/>
      <c r="CI69" s="320"/>
      <c r="CJ69" s="320"/>
      <c r="CK69" s="320"/>
      <c r="CL69" s="320"/>
      <c r="CM69" s="320"/>
      <c r="CN69" s="320"/>
      <c r="CO69" s="320"/>
      <c r="CP69" s="320"/>
      <c r="CQ69" s="320"/>
      <c r="CR69" s="320"/>
      <c r="CS69" s="320"/>
      <c r="CT69" s="320"/>
      <c r="CU69" s="320"/>
      <c r="CV69" s="320"/>
      <c r="CW69" s="320"/>
      <c r="CX69" s="320"/>
      <c r="CY69" s="320"/>
      <c r="CZ69" s="320"/>
      <c r="DA69" s="320"/>
      <c r="DB69" s="320"/>
      <c r="DC69" s="320"/>
      <c r="DD69" s="320"/>
      <c r="DE69" s="320"/>
      <c r="DF69" s="320"/>
      <c r="DG69" s="320"/>
      <c r="DH69" s="320"/>
      <c r="DI69" s="320"/>
      <c r="DJ69" s="320"/>
      <c r="DK69" s="320"/>
      <c r="DL69" s="320"/>
      <c r="DM69" s="320"/>
      <c r="DN69" s="320"/>
      <c r="DO69" s="320"/>
      <c r="DP69" s="320"/>
      <c r="DQ69" s="320"/>
      <c r="DR69" s="320"/>
      <c r="DS69" s="320"/>
      <c r="DT69" s="320"/>
      <c r="DU69" s="320"/>
      <c r="DV69" s="320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</row>
    <row r="70">
      <c r="A70" s="170"/>
      <c r="B70" s="170"/>
      <c r="C70" s="170"/>
      <c r="D70" s="170"/>
      <c r="E70" s="171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0"/>
      <c r="AZ70" s="320"/>
      <c r="BA70" s="320"/>
      <c r="BB70" s="320"/>
      <c r="BC70" s="320"/>
      <c r="BD70" s="320"/>
      <c r="BE70" s="320"/>
      <c r="BF70" s="320"/>
      <c r="BG70" s="320"/>
      <c r="BH70" s="320"/>
      <c r="BI70" s="320"/>
      <c r="BJ70" s="320"/>
      <c r="BK70" s="320"/>
      <c r="BL70" s="320"/>
      <c r="BM70" s="320"/>
      <c r="BN70" s="320"/>
      <c r="BO70" s="320"/>
      <c r="BP70" s="320"/>
      <c r="BQ70" s="320"/>
      <c r="BR70" s="320"/>
      <c r="BS70" s="320"/>
      <c r="BT70" s="320"/>
      <c r="BU70" s="320"/>
      <c r="BV70" s="320"/>
      <c r="BW70" s="320"/>
      <c r="BX70" s="320"/>
      <c r="BY70" s="320"/>
      <c r="BZ70" s="320"/>
      <c r="CA70" s="320"/>
      <c r="CB70" s="320"/>
      <c r="CC70" s="320"/>
      <c r="CD70" s="320"/>
      <c r="CE70" s="320"/>
      <c r="CF70" s="320"/>
      <c r="CG70" s="320"/>
      <c r="CH70" s="320"/>
      <c r="CI70" s="320"/>
      <c r="CJ70" s="320"/>
      <c r="CK70" s="320"/>
      <c r="CL70" s="320"/>
      <c r="CM70" s="320"/>
      <c r="CN70" s="320"/>
      <c r="CO70" s="320"/>
      <c r="CP70" s="320"/>
      <c r="CQ70" s="320"/>
      <c r="CR70" s="320"/>
      <c r="CS70" s="320"/>
      <c r="CT70" s="320"/>
      <c r="CU70" s="320"/>
      <c r="CV70" s="320"/>
      <c r="CW70" s="320"/>
      <c r="CX70" s="320"/>
      <c r="CY70" s="320"/>
      <c r="CZ70" s="320"/>
      <c r="DA70" s="320"/>
      <c r="DB70" s="320"/>
      <c r="DC70" s="320"/>
      <c r="DD70" s="320"/>
      <c r="DE70" s="320"/>
      <c r="DF70" s="320"/>
      <c r="DG70" s="320"/>
      <c r="DH70" s="320"/>
      <c r="DI70" s="320"/>
      <c r="DJ70" s="320"/>
      <c r="DK70" s="320"/>
      <c r="DL70" s="320"/>
      <c r="DM70" s="320"/>
      <c r="DN70" s="320"/>
      <c r="DO70" s="320"/>
      <c r="DP70" s="320"/>
      <c r="DQ70" s="320"/>
      <c r="DR70" s="320"/>
      <c r="DS70" s="320"/>
      <c r="DT70" s="320"/>
      <c r="DU70" s="320"/>
      <c r="DV70" s="320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</row>
    <row r="71">
      <c r="A71" s="170"/>
      <c r="B71" s="170"/>
      <c r="C71" s="170"/>
      <c r="D71" s="170"/>
      <c r="E71" s="171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20"/>
      <c r="BC71" s="320"/>
      <c r="BD71" s="320"/>
      <c r="BE71" s="320"/>
      <c r="BF71" s="320"/>
      <c r="BG71" s="320"/>
      <c r="BH71" s="320"/>
      <c r="BI71" s="320"/>
      <c r="BJ71" s="320"/>
      <c r="BK71" s="320"/>
      <c r="BL71" s="320"/>
      <c r="BM71" s="320"/>
      <c r="BN71" s="320"/>
      <c r="BO71" s="320"/>
      <c r="BP71" s="320"/>
      <c r="BQ71" s="320"/>
      <c r="BR71" s="320"/>
      <c r="BS71" s="320"/>
      <c r="BT71" s="320"/>
      <c r="BU71" s="320"/>
      <c r="BV71" s="320"/>
      <c r="BW71" s="320"/>
      <c r="BX71" s="320"/>
      <c r="BY71" s="320"/>
      <c r="BZ71" s="320"/>
      <c r="CA71" s="320"/>
      <c r="CB71" s="320"/>
      <c r="CC71" s="320"/>
      <c r="CD71" s="320"/>
      <c r="CE71" s="320"/>
      <c r="CF71" s="320"/>
      <c r="CG71" s="320"/>
      <c r="CH71" s="320"/>
      <c r="CI71" s="320"/>
      <c r="CJ71" s="320"/>
      <c r="CK71" s="320"/>
      <c r="CL71" s="320"/>
      <c r="CM71" s="320"/>
      <c r="CN71" s="320"/>
      <c r="CO71" s="320"/>
      <c r="CP71" s="320"/>
      <c r="CQ71" s="320"/>
      <c r="CR71" s="320"/>
      <c r="CS71" s="320"/>
      <c r="CT71" s="320"/>
      <c r="CU71" s="320"/>
      <c r="CV71" s="320"/>
      <c r="CW71" s="320"/>
      <c r="CX71" s="320"/>
      <c r="CY71" s="320"/>
      <c r="CZ71" s="320"/>
      <c r="DA71" s="320"/>
      <c r="DB71" s="320"/>
      <c r="DC71" s="320"/>
      <c r="DD71" s="320"/>
      <c r="DE71" s="320"/>
      <c r="DF71" s="320"/>
      <c r="DG71" s="320"/>
      <c r="DH71" s="320"/>
      <c r="DI71" s="320"/>
      <c r="DJ71" s="320"/>
      <c r="DK71" s="320"/>
      <c r="DL71" s="320"/>
      <c r="DM71" s="320"/>
      <c r="DN71" s="320"/>
      <c r="DO71" s="320"/>
      <c r="DP71" s="320"/>
      <c r="DQ71" s="320"/>
      <c r="DR71" s="320"/>
      <c r="DS71" s="320"/>
      <c r="DT71" s="320"/>
      <c r="DU71" s="320"/>
      <c r="DV71" s="320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</row>
    <row r="72">
      <c r="A72" s="170"/>
      <c r="B72" s="170"/>
      <c r="C72" s="170"/>
      <c r="D72" s="170"/>
      <c r="E72" s="171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  <c r="BC72" s="320"/>
      <c r="BD72" s="320"/>
      <c r="BE72" s="320"/>
      <c r="BF72" s="320"/>
      <c r="BG72" s="320"/>
      <c r="BH72" s="320"/>
      <c r="BI72" s="320"/>
      <c r="BJ72" s="320"/>
      <c r="BK72" s="320"/>
      <c r="BL72" s="320"/>
      <c r="BM72" s="320"/>
      <c r="BN72" s="320"/>
      <c r="BO72" s="320"/>
      <c r="BP72" s="320"/>
      <c r="BQ72" s="320"/>
      <c r="BR72" s="320"/>
      <c r="BS72" s="320"/>
      <c r="BT72" s="320"/>
      <c r="BU72" s="320"/>
      <c r="BV72" s="320"/>
      <c r="BW72" s="320"/>
      <c r="BX72" s="320"/>
      <c r="BY72" s="320"/>
      <c r="BZ72" s="320"/>
      <c r="CA72" s="320"/>
      <c r="CB72" s="320"/>
      <c r="CC72" s="320"/>
      <c r="CD72" s="320"/>
      <c r="CE72" s="320"/>
      <c r="CF72" s="320"/>
      <c r="CG72" s="320"/>
      <c r="CH72" s="320"/>
      <c r="CI72" s="320"/>
      <c r="CJ72" s="320"/>
      <c r="CK72" s="320"/>
      <c r="CL72" s="320"/>
      <c r="CM72" s="320"/>
      <c r="CN72" s="320"/>
      <c r="CO72" s="320"/>
      <c r="CP72" s="320"/>
      <c r="CQ72" s="320"/>
      <c r="CR72" s="320"/>
      <c r="CS72" s="320"/>
      <c r="CT72" s="320"/>
      <c r="CU72" s="320"/>
      <c r="CV72" s="320"/>
      <c r="CW72" s="320"/>
      <c r="CX72" s="320"/>
      <c r="CY72" s="320"/>
      <c r="CZ72" s="320"/>
      <c r="DA72" s="320"/>
      <c r="DB72" s="320"/>
      <c r="DC72" s="320"/>
      <c r="DD72" s="320"/>
      <c r="DE72" s="320"/>
      <c r="DF72" s="320"/>
      <c r="DG72" s="320"/>
      <c r="DH72" s="320"/>
      <c r="DI72" s="320"/>
      <c r="DJ72" s="320"/>
      <c r="DK72" s="320"/>
      <c r="DL72" s="320"/>
      <c r="DM72" s="320"/>
      <c r="DN72" s="320"/>
      <c r="DO72" s="320"/>
      <c r="DP72" s="320"/>
      <c r="DQ72" s="320"/>
      <c r="DR72" s="320"/>
      <c r="DS72" s="320"/>
      <c r="DT72" s="320"/>
      <c r="DU72" s="320"/>
      <c r="DV72" s="320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</row>
    <row r="73">
      <c r="A73" s="170"/>
      <c r="B73" s="170"/>
      <c r="C73" s="170"/>
      <c r="D73" s="170"/>
      <c r="E73" s="171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320"/>
      <c r="BE73" s="320"/>
      <c r="BF73" s="320"/>
      <c r="BG73" s="320"/>
      <c r="BH73" s="320"/>
      <c r="BI73" s="320"/>
      <c r="BJ73" s="320"/>
      <c r="BK73" s="320"/>
      <c r="BL73" s="320"/>
      <c r="BM73" s="320"/>
      <c r="BN73" s="320"/>
      <c r="BO73" s="320"/>
      <c r="BP73" s="320"/>
      <c r="BQ73" s="320"/>
      <c r="BR73" s="320"/>
      <c r="BS73" s="320"/>
      <c r="BT73" s="320"/>
      <c r="BU73" s="320"/>
      <c r="BV73" s="320"/>
      <c r="BW73" s="320"/>
      <c r="BX73" s="320"/>
      <c r="BY73" s="320"/>
      <c r="BZ73" s="320"/>
      <c r="CA73" s="320"/>
      <c r="CB73" s="320"/>
      <c r="CC73" s="320"/>
      <c r="CD73" s="320"/>
      <c r="CE73" s="320"/>
      <c r="CF73" s="320"/>
      <c r="CG73" s="320"/>
      <c r="CH73" s="320"/>
      <c r="CI73" s="320"/>
      <c r="CJ73" s="320"/>
      <c r="CK73" s="320"/>
      <c r="CL73" s="320"/>
      <c r="CM73" s="320"/>
      <c r="CN73" s="320"/>
      <c r="CO73" s="320"/>
      <c r="CP73" s="320"/>
      <c r="CQ73" s="320"/>
      <c r="CR73" s="320"/>
      <c r="CS73" s="320"/>
      <c r="CT73" s="320"/>
      <c r="CU73" s="320"/>
      <c r="CV73" s="320"/>
      <c r="CW73" s="320"/>
      <c r="CX73" s="320"/>
      <c r="CY73" s="320"/>
      <c r="CZ73" s="320"/>
      <c r="DA73" s="320"/>
      <c r="DB73" s="320"/>
      <c r="DC73" s="320"/>
      <c r="DD73" s="320"/>
      <c r="DE73" s="320"/>
      <c r="DF73" s="320"/>
      <c r="DG73" s="320"/>
      <c r="DH73" s="320"/>
      <c r="DI73" s="320"/>
      <c r="DJ73" s="320"/>
      <c r="DK73" s="320"/>
      <c r="DL73" s="320"/>
      <c r="DM73" s="320"/>
      <c r="DN73" s="320"/>
      <c r="DO73" s="320"/>
      <c r="DP73" s="320"/>
      <c r="DQ73" s="320"/>
      <c r="DR73" s="320"/>
      <c r="DS73" s="320"/>
      <c r="DT73" s="320"/>
      <c r="DU73" s="320"/>
      <c r="DV73" s="320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</row>
    <row r="74">
      <c r="A74" s="170"/>
      <c r="B74" s="170"/>
      <c r="C74" s="170"/>
      <c r="D74" s="170"/>
      <c r="E74" s="171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20"/>
      <c r="BC74" s="320"/>
      <c r="BD74" s="320"/>
      <c r="BE74" s="320"/>
      <c r="BF74" s="320"/>
      <c r="BG74" s="320"/>
      <c r="BH74" s="320"/>
      <c r="BI74" s="320"/>
      <c r="BJ74" s="320"/>
      <c r="BK74" s="320"/>
      <c r="BL74" s="320"/>
      <c r="BM74" s="320"/>
      <c r="BN74" s="320"/>
      <c r="BO74" s="320"/>
      <c r="BP74" s="320"/>
      <c r="BQ74" s="320"/>
      <c r="BR74" s="320"/>
      <c r="BS74" s="320"/>
      <c r="BT74" s="320"/>
      <c r="BU74" s="320"/>
      <c r="BV74" s="320"/>
      <c r="BW74" s="320"/>
      <c r="BX74" s="320"/>
      <c r="BY74" s="320"/>
      <c r="BZ74" s="320"/>
      <c r="CA74" s="320"/>
      <c r="CB74" s="320"/>
      <c r="CC74" s="320"/>
      <c r="CD74" s="320"/>
      <c r="CE74" s="320"/>
      <c r="CF74" s="320"/>
      <c r="CG74" s="320"/>
      <c r="CH74" s="320"/>
      <c r="CI74" s="320"/>
      <c r="CJ74" s="320"/>
      <c r="CK74" s="320"/>
      <c r="CL74" s="320"/>
      <c r="CM74" s="320"/>
      <c r="CN74" s="320"/>
      <c r="CO74" s="320"/>
      <c r="CP74" s="320"/>
      <c r="CQ74" s="320"/>
      <c r="CR74" s="320"/>
      <c r="CS74" s="320"/>
      <c r="CT74" s="320"/>
      <c r="CU74" s="320"/>
      <c r="CV74" s="320"/>
      <c r="CW74" s="320"/>
      <c r="CX74" s="320"/>
      <c r="CY74" s="320"/>
      <c r="CZ74" s="320"/>
      <c r="DA74" s="320"/>
      <c r="DB74" s="320"/>
      <c r="DC74" s="320"/>
      <c r="DD74" s="320"/>
      <c r="DE74" s="320"/>
      <c r="DF74" s="320"/>
      <c r="DG74" s="320"/>
      <c r="DH74" s="320"/>
      <c r="DI74" s="320"/>
      <c r="DJ74" s="320"/>
      <c r="DK74" s="320"/>
      <c r="DL74" s="320"/>
      <c r="DM74" s="320"/>
      <c r="DN74" s="320"/>
      <c r="DO74" s="320"/>
      <c r="DP74" s="320"/>
      <c r="DQ74" s="320"/>
      <c r="DR74" s="320"/>
      <c r="DS74" s="320"/>
      <c r="DT74" s="320"/>
      <c r="DU74" s="320"/>
      <c r="DV74" s="320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</row>
    <row r="75">
      <c r="A75" s="170"/>
      <c r="B75" s="170"/>
      <c r="C75" s="170"/>
      <c r="D75" s="170"/>
      <c r="E75" s="171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20"/>
      <c r="AX75" s="320"/>
      <c r="AY75" s="320"/>
      <c r="AZ75" s="320"/>
      <c r="BA75" s="320"/>
      <c r="BB75" s="320"/>
      <c r="BC75" s="320"/>
      <c r="BD75" s="320"/>
      <c r="BE75" s="320"/>
      <c r="BF75" s="320"/>
      <c r="BG75" s="320"/>
      <c r="BH75" s="320"/>
      <c r="BI75" s="320"/>
      <c r="BJ75" s="320"/>
      <c r="BK75" s="320"/>
      <c r="BL75" s="320"/>
      <c r="BM75" s="320"/>
      <c r="BN75" s="320"/>
      <c r="BO75" s="320"/>
      <c r="BP75" s="320"/>
      <c r="BQ75" s="320"/>
      <c r="BR75" s="320"/>
      <c r="BS75" s="320"/>
      <c r="BT75" s="320"/>
      <c r="BU75" s="320"/>
      <c r="BV75" s="320"/>
      <c r="BW75" s="320"/>
      <c r="BX75" s="320"/>
      <c r="BY75" s="320"/>
      <c r="BZ75" s="320"/>
      <c r="CA75" s="320"/>
      <c r="CB75" s="320"/>
      <c r="CC75" s="320"/>
      <c r="CD75" s="320"/>
      <c r="CE75" s="320"/>
      <c r="CF75" s="320"/>
      <c r="CG75" s="320"/>
      <c r="CH75" s="320"/>
      <c r="CI75" s="320"/>
      <c r="CJ75" s="320"/>
      <c r="CK75" s="320"/>
      <c r="CL75" s="320"/>
      <c r="CM75" s="320"/>
      <c r="CN75" s="320"/>
      <c r="CO75" s="320"/>
      <c r="CP75" s="320"/>
      <c r="CQ75" s="320"/>
      <c r="CR75" s="320"/>
      <c r="CS75" s="320"/>
      <c r="CT75" s="320"/>
      <c r="CU75" s="320"/>
      <c r="CV75" s="320"/>
      <c r="CW75" s="320"/>
      <c r="CX75" s="320"/>
      <c r="CY75" s="320"/>
      <c r="CZ75" s="320"/>
      <c r="DA75" s="320"/>
      <c r="DB75" s="320"/>
      <c r="DC75" s="320"/>
      <c r="DD75" s="320"/>
      <c r="DE75" s="320"/>
      <c r="DF75" s="320"/>
      <c r="DG75" s="320"/>
      <c r="DH75" s="320"/>
      <c r="DI75" s="320"/>
      <c r="DJ75" s="320"/>
      <c r="DK75" s="320"/>
      <c r="DL75" s="320"/>
      <c r="DM75" s="320"/>
      <c r="DN75" s="320"/>
      <c r="DO75" s="320"/>
      <c r="DP75" s="320"/>
      <c r="DQ75" s="320"/>
      <c r="DR75" s="320"/>
      <c r="DS75" s="320"/>
      <c r="DT75" s="320"/>
      <c r="DU75" s="320"/>
      <c r="DV75" s="320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</row>
    <row r="76">
      <c r="A76" s="170"/>
      <c r="B76" s="170"/>
      <c r="C76" s="170"/>
      <c r="D76" s="170"/>
      <c r="E76" s="171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 s="320"/>
      <c r="BF76" s="320"/>
      <c r="BG76" s="320"/>
      <c r="BH76" s="320"/>
      <c r="BI76" s="320"/>
      <c r="BJ76" s="320"/>
      <c r="BK76" s="320"/>
      <c r="BL76" s="320"/>
      <c r="BM76" s="320"/>
      <c r="BN76" s="320"/>
      <c r="BO76" s="320"/>
      <c r="BP76" s="320"/>
      <c r="BQ76" s="320"/>
      <c r="BR76" s="320"/>
      <c r="BS76" s="320"/>
      <c r="BT76" s="320"/>
      <c r="BU76" s="320"/>
      <c r="BV76" s="320"/>
      <c r="BW76" s="320"/>
      <c r="BX76" s="320"/>
      <c r="BY76" s="320"/>
      <c r="BZ76" s="320"/>
      <c r="CA76" s="320"/>
      <c r="CB76" s="320"/>
      <c r="CC76" s="320"/>
      <c r="CD76" s="320"/>
      <c r="CE76" s="320"/>
      <c r="CF76" s="320"/>
      <c r="CG76" s="320"/>
      <c r="CH76" s="320"/>
      <c r="CI76" s="320"/>
      <c r="CJ76" s="320"/>
      <c r="CK76" s="320"/>
      <c r="CL76" s="320"/>
      <c r="CM76" s="320"/>
      <c r="CN76" s="320"/>
      <c r="CO76" s="320"/>
      <c r="CP76" s="320"/>
      <c r="CQ76" s="320"/>
      <c r="CR76" s="320"/>
      <c r="CS76" s="320"/>
      <c r="CT76" s="320"/>
      <c r="CU76" s="320"/>
      <c r="CV76" s="320"/>
      <c r="CW76" s="320"/>
      <c r="CX76" s="320"/>
      <c r="CY76" s="320"/>
      <c r="CZ76" s="320"/>
      <c r="DA76" s="320"/>
      <c r="DB76" s="320"/>
      <c r="DC76" s="320"/>
      <c r="DD76" s="320"/>
      <c r="DE76" s="320"/>
      <c r="DF76" s="320"/>
      <c r="DG76" s="320"/>
      <c r="DH76" s="320"/>
      <c r="DI76" s="320"/>
      <c r="DJ76" s="320"/>
      <c r="DK76" s="320"/>
      <c r="DL76" s="320"/>
      <c r="DM76" s="320"/>
      <c r="DN76" s="320"/>
      <c r="DO76" s="320"/>
      <c r="DP76" s="320"/>
      <c r="DQ76" s="320"/>
      <c r="DR76" s="320"/>
      <c r="DS76" s="320"/>
      <c r="DT76" s="320"/>
      <c r="DU76" s="320"/>
      <c r="DV76" s="320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</row>
    <row r="77">
      <c r="A77" s="170"/>
      <c r="B77" s="170"/>
      <c r="C77" s="170"/>
      <c r="D77" s="170"/>
      <c r="E77" s="171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0"/>
      <c r="BG77" s="320"/>
      <c r="BH77" s="320"/>
      <c r="BI77" s="320"/>
      <c r="BJ77" s="320"/>
      <c r="BK77" s="320"/>
      <c r="BL77" s="320"/>
      <c r="BM77" s="320"/>
      <c r="BN77" s="320"/>
      <c r="BO77" s="320"/>
      <c r="BP77" s="320"/>
      <c r="BQ77" s="320"/>
      <c r="BR77" s="320"/>
      <c r="BS77" s="320"/>
      <c r="BT77" s="320"/>
      <c r="BU77" s="320"/>
      <c r="BV77" s="320"/>
      <c r="BW77" s="320"/>
      <c r="BX77" s="320"/>
      <c r="BY77" s="320"/>
      <c r="BZ77" s="320"/>
      <c r="CA77" s="320"/>
      <c r="CB77" s="320"/>
      <c r="CC77" s="320"/>
      <c r="CD77" s="320"/>
      <c r="CE77" s="320"/>
      <c r="CF77" s="320"/>
      <c r="CG77" s="320"/>
      <c r="CH77" s="320"/>
      <c r="CI77" s="320"/>
      <c r="CJ77" s="320"/>
      <c r="CK77" s="320"/>
      <c r="CL77" s="320"/>
      <c r="CM77" s="320"/>
      <c r="CN77" s="320"/>
      <c r="CO77" s="320"/>
      <c r="CP77" s="320"/>
      <c r="CQ77" s="320"/>
      <c r="CR77" s="320"/>
      <c r="CS77" s="320"/>
      <c r="CT77" s="320"/>
      <c r="CU77" s="320"/>
      <c r="CV77" s="320"/>
      <c r="CW77" s="320"/>
      <c r="CX77" s="320"/>
      <c r="CY77" s="320"/>
      <c r="CZ77" s="320"/>
      <c r="DA77" s="320"/>
      <c r="DB77" s="320"/>
      <c r="DC77" s="320"/>
      <c r="DD77" s="320"/>
      <c r="DE77" s="320"/>
      <c r="DF77" s="320"/>
      <c r="DG77" s="320"/>
      <c r="DH77" s="320"/>
      <c r="DI77" s="320"/>
      <c r="DJ77" s="320"/>
      <c r="DK77" s="320"/>
      <c r="DL77" s="320"/>
      <c r="DM77" s="320"/>
      <c r="DN77" s="320"/>
      <c r="DO77" s="320"/>
      <c r="DP77" s="320"/>
      <c r="DQ77" s="320"/>
      <c r="DR77" s="320"/>
      <c r="DS77" s="320"/>
      <c r="DT77" s="320"/>
      <c r="DU77" s="320"/>
      <c r="DV77" s="320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</row>
    <row r="78">
      <c r="A78" s="170"/>
      <c r="B78" s="170"/>
      <c r="C78" s="170"/>
      <c r="D78" s="170"/>
      <c r="E78" s="171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0"/>
      <c r="BG78" s="320"/>
      <c r="BH78" s="320"/>
      <c r="BI78" s="320"/>
      <c r="BJ78" s="320"/>
      <c r="BK78" s="320"/>
      <c r="BL78" s="320"/>
      <c r="BM78" s="320"/>
      <c r="BN78" s="320"/>
      <c r="BO78" s="320"/>
      <c r="BP78" s="320"/>
      <c r="BQ78" s="320"/>
      <c r="BR78" s="320"/>
      <c r="BS78" s="320"/>
      <c r="BT78" s="320"/>
      <c r="BU78" s="320"/>
      <c r="BV78" s="320"/>
      <c r="BW78" s="320"/>
      <c r="BX78" s="320"/>
      <c r="BY78" s="320"/>
      <c r="BZ78" s="320"/>
      <c r="CA78" s="320"/>
      <c r="CB78" s="320"/>
      <c r="CC78" s="320"/>
      <c r="CD78" s="320"/>
      <c r="CE78" s="320"/>
      <c r="CF78" s="320"/>
      <c r="CG78" s="320"/>
      <c r="CH78" s="320"/>
      <c r="CI78" s="320"/>
      <c r="CJ78" s="320"/>
      <c r="CK78" s="320"/>
      <c r="CL78" s="320"/>
      <c r="CM78" s="320"/>
      <c r="CN78" s="320"/>
      <c r="CO78" s="320"/>
      <c r="CP78" s="320"/>
      <c r="CQ78" s="320"/>
      <c r="CR78" s="320"/>
      <c r="CS78" s="320"/>
      <c r="CT78" s="320"/>
      <c r="CU78" s="320"/>
      <c r="CV78" s="320"/>
      <c r="CW78" s="320"/>
      <c r="CX78" s="320"/>
      <c r="CY78" s="320"/>
      <c r="CZ78" s="320"/>
      <c r="DA78" s="320"/>
      <c r="DB78" s="320"/>
      <c r="DC78" s="320"/>
      <c r="DD78" s="320"/>
      <c r="DE78" s="320"/>
      <c r="DF78" s="320"/>
      <c r="DG78" s="320"/>
      <c r="DH78" s="320"/>
      <c r="DI78" s="320"/>
      <c r="DJ78" s="320"/>
      <c r="DK78" s="320"/>
      <c r="DL78" s="320"/>
      <c r="DM78" s="320"/>
      <c r="DN78" s="320"/>
      <c r="DO78" s="320"/>
      <c r="DP78" s="320"/>
      <c r="DQ78" s="320"/>
      <c r="DR78" s="320"/>
      <c r="DS78" s="320"/>
      <c r="DT78" s="320"/>
      <c r="DU78" s="320"/>
      <c r="DV78" s="320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</row>
    <row r="79">
      <c r="A79" s="170"/>
      <c r="B79" s="170"/>
      <c r="C79" s="170"/>
      <c r="D79" s="170"/>
      <c r="E79" s="171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 s="320"/>
      <c r="BF79" s="320"/>
      <c r="BG79" s="320"/>
      <c r="BH79" s="320"/>
      <c r="BI79" s="320"/>
      <c r="BJ79" s="320"/>
      <c r="BK79" s="320"/>
      <c r="BL79" s="320"/>
      <c r="BM79" s="320"/>
      <c r="BN79" s="320"/>
      <c r="BO79" s="320"/>
      <c r="BP79" s="320"/>
      <c r="BQ79" s="320"/>
      <c r="BR79" s="320"/>
      <c r="BS79" s="320"/>
      <c r="BT79" s="320"/>
      <c r="BU79" s="320"/>
      <c r="BV79" s="320"/>
      <c r="BW79" s="320"/>
      <c r="BX79" s="320"/>
      <c r="BY79" s="320"/>
      <c r="BZ79" s="320"/>
      <c r="CA79" s="320"/>
      <c r="CB79" s="320"/>
      <c r="CC79" s="320"/>
      <c r="CD79" s="320"/>
      <c r="CE79" s="320"/>
      <c r="CF79" s="320"/>
      <c r="CG79" s="320"/>
      <c r="CH79" s="320"/>
      <c r="CI79" s="320"/>
      <c r="CJ79" s="320"/>
      <c r="CK79" s="320"/>
      <c r="CL79" s="320"/>
      <c r="CM79" s="320"/>
      <c r="CN79" s="320"/>
      <c r="CO79" s="320"/>
      <c r="CP79" s="320"/>
      <c r="CQ79" s="320"/>
      <c r="CR79" s="320"/>
      <c r="CS79" s="320"/>
      <c r="CT79" s="320"/>
      <c r="CU79" s="320"/>
      <c r="CV79" s="320"/>
      <c r="CW79" s="320"/>
      <c r="CX79" s="320"/>
      <c r="CY79" s="320"/>
      <c r="CZ79" s="320"/>
      <c r="DA79" s="320"/>
      <c r="DB79" s="320"/>
      <c r="DC79" s="320"/>
      <c r="DD79" s="320"/>
      <c r="DE79" s="320"/>
      <c r="DF79" s="320"/>
      <c r="DG79" s="320"/>
      <c r="DH79" s="320"/>
      <c r="DI79" s="320"/>
      <c r="DJ79" s="320"/>
      <c r="DK79" s="320"/>
      <c r="DL79" s="320"/>
      <c r="DM79" s="320"/>
      <c r="DN79" s="320"/>
      <c r="DO79" s="320"/>
      <c r="DP79" s="320"/>
      <c r="DQ79" s="320"/>
      <c r="DR79" s="320"/>
      <c r="DS79" s="320"/>
      <c r="DT79" s="320"/>
      <c r="DU79" s="320"/>
      <c r="DV79" s="320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</row>
    <row r="80">
      <c r="A80" s="170"/>
      <c r="B80" s="170"/>
      <c r="C80" s="170"/>
      <c r="D80" s="170"/>
      <c r="E80" s="171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0"/>
      <c r="BG80" s="320"/>
      <c r="BH80" s="320"/>
      <c r="BI80" s="320"/>
      <c r="BJ80" s="320"/>
      <c r="BK80" s="320"/>
      <c r="BL80" s="320"/>
      <c r="BM80" s="320"/>
      <c r="BN80" s="320"/>
      <c r="BO80" s="320"/>
      <c r="BP80" s="320"/>
      <c r="BQ80" s="320"/>
      <c r="BR80" s="320"/>
      <c r="BS80" s="320"/>
      <c r="BT80" s="320"/>
      <c r="BU80" s="320"/>
      <c r="BV80" s="320"/>
      <c r="BW80" s="320"/>
      <c r="BX80" s="320"/>
      <c r="BY80" s="320"/>
      <c r="BZ80" s="320"/>
      <c r="CA80" s="320"/>
      <c r="CB80" s="320"/>
      <c r="CC80" s="320"/>
      <c r="CD80" s="320"/>
      <c r="CE80" s="320"/>
      <c r="CF80" s="320"/>
      <c r="CG80" s="320"/>
      <c r="CH80" s="320"/>
      <c r="CI80" s="320"/>
      <c r="CJ80" s="320"/>
      <c r="CK80" s="320"/>
      <c r="CL80" s="320"/>
      <c r="CM80" s="320"/>
      <c r="CN80" s="320"/>
      <c r="CO80" s="320"/>
      <c r="CP80" s="320"/>
      <c r="CQ80" s="320"/>
      <c r="CR80" s="320"/>
      <c r="CS80" s="320"/>
      <c r="CT80" s="320"/>
      <c r="CU80" s="320"/>
      <c r="CV80" s="320"/>
      <c r="CW80" s="320"/>
      <c r="CX80" s="320"/>
      <c r="CY80" s="320"/>
      <c r="CZ80" s="320"/>
      <c r="DA80" s="320"/>
      <c r="DB80" s="320"/>
      <c r="DC80" s="320"/>
      <c r="DD80" s="320"/>
      <c r="DE80" s="320"/>
      <c r="DF80" s="320"/>
      <c r="DG80" s="320"/>
      <c r="DH80" s="320"/>
      <c r="DI80" s="320"/>
      <c r="DJ80" s="320"/>
      <c r="DK80" s="320"/>
      <c r="DL80" s="320"/>
      <c r="DM80" s="320"/>
      <c r="DN80" s="320"/>
      <c r="DO80" s="320"/>
      <c r="DP80" s="320"/>
      <c r="DQ80" s="320"/>
      <c r="DR80" s="320"/>
      <c r="DS80" s="320"/>
      <c r="DT80" s="320"/>
      <c r="DU80" s="320"/>
      <c r="DV80" s="320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</row>
    <row r="81">
      <c r="A81" s="170"/>
      <c r="B81" s="170"/>
      <c r="C81" s="170"/>
      <c r="D81" s="170"/>
      <c r="E81" s="171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0"/>
      <c r="CA81" s="320"/>
      <c r="CB81" s="320"/>
      <c r="CC81" s="320"/>
      <c r="CD81" s="320"/>
      <c r="CE81" s="320"/>
      <c r="CF81" s="320"/>
      <c r="CG81" s="320"/>
      <c r="CH81" s="320"/>
      <c r="CI81" s="320"/>
      <c r="CJ81" s="320"/>
      <c r="CK81" s="320"/>
      <c r="CL81" s="320"/>
      <c r="CM81" s="320"/>
      <c r="CN81" s="320"/>
      <c r="CO81" s="320"/>
      <c r="CP81" s="320"/>
      <c r="CQ81" s="320"/>
      <c r="CR81" s="320"/>
      <c r="CS81" s="320"/>
      <c r="CT81" s="320"/>
      <c r="CU81" s="320"/>
      <c r="CV81" s="320"/>
      <c r="CW81" s="320"/>
      <c r="CX81" s="320"/>
      <c r="CY81" s="320"/>
      <c r="CZ81" s="320"/>
      <c r="DA81" s="320"/>
      <c r="DB81" s="320"/>
      <c r="DC81" s="320"/>
      <c r="DD81" s="320"/>
      <c r="DE81" s="320"/>
      <c r="DF81" s="320"/>
      <c r="DG81" s="320"/>
      <c r="DH81" s="320"/>
      <c r="DI81" s="320"/>
      <c r="DJ81" s="320"/>
      <c r="DK81" s="320"/>
      <c r="DL81" s="320"/>
      <c r="DM81" s="320"/>
      <c r="DN81" s="320"/>
      <c r="DO81" s="320"/>
      <c r="DP81" s="320"/>
      <c r="DQ81" s="320"/>
      <c r="DR81" s="320"/>
      <c r="DS81" s="320"/>
      <c r="DT81" s="320"/>
      <c r="DU81" s="320"/>
      <c r="DV81" s="320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</row>
    <row r="82">
      <c r="A82" s="170"/>
      <c r="B82" s="170"/>
      <c r="C82" s="170"/>
      <c r="D82" s="170"/>
      <c r="E82" s="171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0"/>
      <c r="BM82" s="320"/>
      <c r="BN82" s="320"/>
      <c r="BO82" s="320"/>
      <c r="BP82" s="320"/>
      <c r="BQ82" s="320"/>
      <c r="BR82" s="320"/>
      <c r="BS82" s="320"/>
      <c r="BT82" s="320"/>
      <c r="BU82" s="320"/>
      <c r="BV82" s="320"/>
      <c r="BW82" s="320"/>
      <c r="BX82" s="320"/>
      <c r="BY82" s="320"/>
      <c r="BZ82" s="320"/>
      <c r="CA82" s="320"/>
      <c r="CB82" s="320"/>
      <c r="CC82" s="320"/>
      <c r="CD82" s="320"/>
      <c r="CE82" s="320"/>
      <c r="CF82" s="320"/>
      <c r="CG82" s="320"/>
      <c r="CH82" s="320"/>
      <c r="CI82" s="320"/>
      <c r="CJ82" s="320"/>
      <c r="CK82" s="320"/>
      <c r="CL82" s="320"/>
      <c r="CM82" s="320"/>
      <c r="CN82" s="320"/>
      <c r="CO82" s="320"/>
      <c r="CP82" s="320"/>
      <c r="CQ82" s="320"/>
      <c r="CR82" s="320"/>
      <c r="CS82" s="320"/>
      <c r="CT82" s="320"/>
      <c r="CU82" s="320"/>
      <c r="CV82" s="320"/>
      <c r="CW82" s="320"/>
      <c r="CX82" s="320"/>
      <c r="CY82" s="320"/>
      <c r="CZ82" s="320"/>
      <c r="DA82" s="320"/>
      <c r="DB82" s="320"/>
      <c r="DC82" s="320"/>
      <c r="DD82" s="320"/>
      <c r="DE82" s="320"/>
      <c r="DF82" s="320"/>
      <c r="DG82" s="320"/>
      <c r="DH82" s="320"/>
      <c r="DI82" s="320"/>
      <c r="DJ82" s="320"/>
      <c r="DK82" s="320"/>
      <c r="DL82" s="320"/>
      <c r="DM82" s="320"/>
      <c r="DN82" s="320"/>
      <c r="DO82" s="320"/>
      <c r="DP82" s="320"/>
      <c r="DQ82" s="320"/>
      <c r="DR82" s="320"/>
      <c r="DS82" s="320"/>
      <c r="DT82" s="320"/>
      <c r="DU82" s="320"/>
      <c r="DV82" s="320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</row>
    <row r="83">
      <c r="A83" s="170"/>
      <c r="B83" s="170"/>
      <c r="C83" s="170"/>
      <c r="D83" s="170"/>
      <c r="E83" s="171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  <c r="CC83" s="320"/>
      <c r="CD83" s="320"/>
      <c r="CE83" s="320"/>
      <c r="CF83" s="320"/>
      <c r="CG83" s="320"/>
      <c r="CH83" s="320"/>
      <c r="CI83" s="320"/>
      <c r="CJ83" s="320"/>
      <c r="CK83" s="320"/>
      <c r="CL83" s="320"/>
      <c r="CM83" s="320"/>
      <c r="CN83" s="320"/>
      <c r="CO83" s="320"/>
      <c r="CP83" s="320"/>
      <c r="CQ83" s="320"/>
      <c r="CR83" s="320"/>
      <c r="CS83" s="320"/>
      <c r="CT83" s="320"/>
      <c r="CU83" s="320"/>
      <c r="CV83" s="320"/>
      <c r="CW83" s="320"/>
      <c r="CX83" s="320"/>
      <c r="CY83" s="320"/>
      <c r="CZ83" s="320"/>
      <c r="DA83" s="320"/>
      <c r="DB83" s="320"/>
      <c r="DC83" s="320"/>
      <c r="DD83" s="320"/>
      <c r="DE83" s="320"/>
      <c r="DF83" s="320"/>
      <c r="DG83" s="320"/>
      <c r="DH83" s="320"/>
      <c r="DI83" s="320"/>
      <c r="DJ83" s="320"/>
      <c r="DK83" s="320"/>
      <c r="DL83" s="320"/>
      <c r="DM83" s="320"/>
      <c r="DN83" s="320"/>
      <c r="DO83" s="320"/>
      <c r="DP83" s="320"/>
      <c r="DQ83" s="320"/>
      <c r="DR83" s="320"/>
      <c r="DS83" s="320"/>
      <c r="DT83" s="320"/>
      <c r="DU83" s="320"/>
      <c r="DV83" s="320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</row>
    <row r="84">
      <c r="A84" s="170"/>
      <c r="B84" s="170"/>
      <c r="C84" s="170"/>
      <c r="D84" s="170"/>
      <c r="E84" s="171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20"/>
      <c r="AX84" s="320"/>
      <c r="AY84" s="320"/>
      <c r="AZ84" s="320"/>
      <c r="BA84" s="320"/>
      <c r="BB84" s="320"/>
      <c r="BC84" s="320"/>
      <c r="BD84" s="320"/>
      <c r="BE84" s="320"/>
      <c r="BF84" s="320"/>
      <c r="BG84" s="320"/>
      <c r="BH84" s="320"/>
      <c r="BI84" s="320"/>
      <c r="BJ84" s="320"/>
      <c r="BK84" s="320"/>
      <c r="BL84" s="320"/>
      <c r="BM84" s="320"/>
      <c r="BN84" s="320"/>
      <c r="BO84" s="320"/>
      <c r="BP84" s="320"/>
      <c r="BQ84" s="320"/>
      <c r="BR84" s="320"/>
      <c r="BS84" s="320"/>
      <c r="BT84" s="320"/>
      <c r="BU84" s="320"/>
      <c r="BV84" s="320"/>
      <c r="BW84" s="320"/>
      <c r="BX84" s="320"/>
      <c r="BY84" s="320"/>
      <c r="BZ84" s="320"/>
      <c r="CA84" s="320"/>
      <c r="CB84" s="320"/>
      <c r="CC84" s="320"/>
      <c r="CD84" s="320"/>
      <c r="CE84" s="320"/>
      <c r="CF84" s="320"/>
      <c r="CG84" s="320"/>
      <c r="CH84" s="320"/>
      <c r="CI84" s="320"/>
      <c r="CJ84" s="320"/>
      <c r="CK84" s="320"/>
      <c r="CL84" s="320"/>
      <c r="CM84" s="320"/>
      <c r="CN84" s="320"/>
      <c r="CO84" s="320"/>
      <c r="CP84" s="320"/>
      <c r="CQ84" s="320"/>
      <c r="CR84" s="320"/>
      <c r="CS84" s="320"/>
      <c r="CT84" s="320"/>
      <c r="CU84" s="320"/>
      <c r="CV84" s="320"/>
      <c r="CW84" s="320"/>
      <c r="CX84" s="320"/>
      <c r="CY84" s="320"/>
      <c r="CZ84" s="320"/>
      <c r="DA84" s="320"/>
      <c r="DB84" s="320"/>
      <c r="DC84" s="320"/>
      <c r="DD84" s="320"/>
      <c r="DE84" s="320"/>
      <c r="DF84" s="320"/>
      <c r="DG84" s="320"/>
      <c r="DH84" s="320"/>
      <c r="DI84" s="320"/>
      <c r="DJ84" s="320"/>
      <c r="DK84" s="320"/>
      <c r="DL84" s="320"/>
      <c r="DM84" s="320"/>
      <c r="DN84" s="320"/>
      <c r="DO84" s="320"/>
      <c r="DP84" s="320"/>
      <c r="DQ84" s="320"/>
      <c r="DR84" s="320"/>
      <c r="DS84" s="320"/>
      <c r="DT84" s="320"/>
      <c r="DU84" s="320"/>
      <c r="DV84" s="320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</row>
    <row r="85">
      <c r="A85" s="170"/>
      <c r="B85" s="170"/>
      <c r="C85" s="170"/>
      <c r="D85" s="170"/>
      <c r="E85" s="171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 s="320"/>
      <c r="BF85" s="320"/>
      <c r="BG85" s="320"/>
      <c r="BH85" s="320"/>
      <c r="BI85" s="320"/>
      <c r="BJ85" s="320"/>
      <c r="BK85" s="320"/>
      <c r="BL85" s="320"/>
      <c r="BM85" s="320"/>
      <c r="BN85" s="320"/>
      <c r="BO85" s="320"/>
      <c r="BP85" s="320"/>
      <c r="BQ85" s="320"/>
      <c r="BR85" s="320"/>
      <c r="BS85" s="320"/>
      <c r="BT85" s="320"/>
      <c r="BU85" s="320"/>
      <c r="BV85" s="320"/>
      <c r="BW85" s="320"/>
      <c r="BX85" s="320"/>
      <c r="BY85" s="320"/>
      <c r="BZ85" s="320"/>
      <c r="CA85" s="320"/>
      <c r="CB85" s="320"/>
      <c r="CC85" s="320"/>
      <c r="CD85" s="320"/>
      <c r="CE85" s="320"/>
      <c r="CF85" s="320"/>
      <c r="CG85" s="320"/>
      <c r="CH85" s="320"/>
      <c r="CI85" s="320"/>
      <c r="CJ85" s="320"/>
      <c r="CK85" s="320"/>
      <c r="CL85" s="320"/>
      <c r="CM85" s="320"/>
      <c r="CN85" s="320"/>
      <c r="CO85" s="320"/>
      <c r="CP85" s="320"/>
      <c r="CQ85" s="320"/>
      <c r="CR85" s="320"/>
      <c r="CS85" s="320"/>
      <c r="CT85" s="320"/>
      <c r="CU85" s="320"/>
      <c r="CV85" s="320"/>
      <c r="CW85" s="320"/>
      <c r="CX85" s="320"/>
      <c r="CY85" s="320"/>
      <c r="CZ85" s="320"/>
      <c r="DA85" s="320"/>
      <c r="DB85" s="320"/>
      <c r="DC85" s="320"/>
      <c r="DD85" s="320"/>
      <c r="DE85" s="320"/>
      <c r="DF85" s="320"/>
      <c r="DG85" s="320"/>
      <c r="DH85" s="320"/>
      <c r="DI85" s="320"/>
      <c r="DJ85" s="320"/>
      <c r="DK85" s="320"/>
      <c r="DL85" s="320"/>
      <c r="DM85" s="320"/>
      <c r="DN85" s="320"/>
      <c r="DO85" s="320"/>
      <c r="DP85" s="320"/>
      <c r="DQ85" s="320"/>
      <c r="DR85" s="320"/>
      <c r="DS85" s="320"/>
      <c r="DT85" s="320"/>
      <c r="DU85" s="320"/>
      <c r="DV85" s="320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</row>
    <row r="86">
      <c r="A86" s="170"/>
      <c r="B86" s="170"/>
      <c r="C86" s="170"/>
      <c r="D86" s="170"/>
      <c r="E86" s="171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320"/>
      <c r="BK86" s="320"/>
      <c r="BL86" s="320"/>
      <c r="BM86" s="320"/>
      <c r="BN86" s="320"/>
      <c r="BO86" s="320"/>
      <c r="BP86" s="320"/>
      <c r="BQ86" s="320"/>
      <c r="BR86" s="320"/>
      <c r="BS86" s="320"/>
      <c r="BT86" s="320"/>
      <c r="BU86" s="320"/>
      <c r="BV86" s="320"/>
      <c r="BW86" s="320"/>
      <c r="BX86" s="320"/>
      <c r="BY86" s="320"/>
      <c r="BZ86" s="320"/>
      <c r="CA86" s="320"/>
      <c r="CB86" s="320"/>
      <c r="CC86" s="320"/>
      <c r="CD86" s="320"/>
      <c r="CE86" s="320"/>
      <c r="CF86" s="320"/>
      <c r="CG86" s="320"/>
      <c r="CH86" s="320"/>
      <c r="CI86" s="320"/>
      <c r="CJ86" s="320"/>
      <c r="CK86" s="320"/>
      <c r="CL86" s="320"/>
      <c r="CM86" s="320"/>
      <c r="CN86" s="320"/>
      <c r="CO86" s="320"/>
      <c r="CP86" s="320"/>
      <c r="CQ86" s="320"/>
      <c r="CR86" s="320"/>
      <c r="CS86" s="320"/>
      <c r="CT86" s="320"/>
      <c r="CU86" s="320"/>
      <c r="CV86" s="320"/>
      <c r="CW86" s="320"/>
      <c r="CX86" s="320"/>
      <c r="CY86" s="320"/>
      <c r="CZ86" s="320"/>
      <c r="DA86" s="320"/>
      <c r="DB86" s="320"/>
      <c r="DC86" s="320"/>
      <c r="DD86" s="320"/>
      <c r="DE86" s="320"/>
      <c r="DF86" s="320"/>
      <c r="DG86" s="320"/>
      <c r="DH86" s="320"/>
      <c r="DI86" s="320"/>
      <c r="DJ86" s="320"/>
      <c r="DK86" s="320"/>
      <c r="DL86" s="320"/>
      <c r="DM86" s="320"/>
      <c r="DN86" s="320"/>
      <c r="DO86" s="320"/>
      <c r="DP86" s="320"/>
      <c r="DQ86" s="320"/>
      <c r="DR86" s="320"/>
      <c r="DS86" s="320"/>
      <c r="DT86" s="320"/>
      <c r="DU86" s="320"/>
      <c r="DV86" s="320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</row>
    <row r="87">
      <c r="A87" s="170"/>
      <c r="B87" s="170"/>
      <c r="C87" s="170"/>
      <c r="D87" s="170"/>
      <c r="E87" s="171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0"/>
      <c r="BM87" s="320"/>
      <c r="BN87" s="320"/>
      <c r="BO87" s="320"/>
      <c r="BP87" s="320"/>
      <c r="BQ87" s="320"/>
      <c r="BR87" s="320"/>
      <c r="BS87" s="320"/>
      <c r="BT87" s="320"/>
      <c r="BU87" s="320"/>
      <c r="BV87" s="320"/>
      <c r="BW87" s="320"/>
      <c r="BX87" s="320"/>
      <c r="BY87" s="320"/>
      <c r="BZ87" s="320"/>
      <c r="CA87" s="320"/>
      <c r="CB87" s="320"/>
      <c r="CC87" s="320"/>
      <c r="CD87" s="320"/>
      <c r="CE87" s="320"/>
      <c r="CF87" s="320"/>
      <c r="CG87" s="320"/>
      <c r="CH87" s="320"/>
      <c r="CI87" s="320"/>
      <c r="CJ87" s="320"/>
      <c r="CK87" s="320"/>
      <c r="CL87" s="320"/>
      <c r="CM87" s="320"/>
      <c r="CN87" s="320"/>
      <c r="CO87" s="320"/>
      <c r="CP87" s="320"/>
      <c r="CQ87" s="320"/>
      <c r="CR87" s="320"/>
      <c r="CS87" s="320"/>
      <c r="CT87" s="320"/>
      <c r="CU87" s="320"/>
      <c r="CV87" s="320"/>
      <c r="CW87" s="320"/>
      <c r="CX87" s="320"/>
      <c r="CY87" s="320"/>
      <c r="CZ87" s="320"/>
      <c r="DA87" s="320"/>
      <c r="DB87" s="320"/>
      <c r="DC87" s="320"/>
      <c r="DD87" s="320"/>
      <c r="DE87" s="320"/>
      <c r="DF87" s="320"/>
      <c r="DG87" s="320"/>
      <c r="DH87" s="320"/>
      <c r="DI87" s="320"/>
      <c r="DJ87" s="320"/>
      <c r="DK87" s="320"/>
      <c r="DL87" s="320"/>
      <c r="DM87" s="320"/>
      <c r="DN87" s="320"/>
      <c r="DO87" s="320"/>
      <c r="DP87" s="320"/>
      <c r="DQ87" s="320"/>
      <c r="DR87" s="320"/>
      <c r="DS87" s="320"/>
      <c r="DT87" s="320"/>
      <c r="DU87" s="320"/>
      <c r="DV87" s="320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</row>
    <row r="88">
      <c r="A88" s="170"/>
      <c r="B88" s="170"/>
      <c r="C88" s="170"/>
      <c r="D88" s="170"/>
      <c r="E88" s="171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20"/>
      <c r="BC88" s="320"/>
      <c r="BD88" s="320"/>
      <c r="BE88" s="320"/>
      <c r="BF88" s="320"/>
      <c r="BG88" s="320"/>
      <c r="BH88" s="320"/>
      <c r="BI88" s="320"/>
      <c r="BJ88" s="320"/>
      <c r="BK88" s="320"/>
      <c r="BL88" s="320"/>
      <c r="BM88" s="320"/>
      <c r="BN88" s="320"/>
      <c r="BO88" s="320"/>
      <c r="BP88" s="320"/>
      <c r="BQ88" s="320"/>
      <c r="BR88" s="320"/>
      <c r="BS88" s="320"/>
      <c r="BT88" s="320"/>
      <c r="BU88" s="320"/>
      <c r="BV88" s="320"/>
      <c r="BW88" s="320"/>
      <c r="BX88" s="320"/>
      <c r="BY88" s="320"/>
      <c r="BZ88" s="320"/>
      <c r="CA88" s="320"/>
      <c r="CB88" s="320"/>
      <c r="CC88" s="320"/>
      <c r="CD88" s="320"/>
      <c r="CE88" s="320"/>
      <c r="CF88" s="320"/>
      <c r="CG88" s="320"/>
      <c r="CH88" s="320"/>
      <c r="CI88" s="320"/>
      <c r="CJ88" s="320"/>
      <c r="CK88" s="320"/>
      <c r="CL88" s="320"/>
      <c r="CM88" s="320"/>
      <c r="CN88" s="320"/>
      <c r="CO88" s="320"/>
      <c r="CP88" s="320"/>
      <c r="CQ88" s="320"/>
      <c r="CR88" s="320"/>
      <c r="CS88" s="320"/>
      <c r="CT88" s="320"/>
      <c r="CU88" s="320"/>
      <c r="CV88" s="320"/>
      <c r="CW88" s="320"/>
      <c r="CX88" s="320"/>
      <c r="CY88" s="320"/>
      <c r="CZ88" s="320"/>
      <c r="DA88" s="320"/>
      <c r="DB88" s="320"/>
      <c r="DC88" s="320"/>
      <c r="DD88" s="320"/>
      <c r="DE88" s="320"/>
      <c r="DF88" s="320"/>
      <c r="DG88" s="320"/>
      <c r="DH88" s="320"/>
      <c r="DI88" s="320"/>
      <c r="DJ88" s="320"/>
      <c r="DK88" s="320"/>
      <c r="DL88" s="320"/>
      <c r="DM88" s="320"/>
      <c r="DN88" s="320"/>
      <c r="DO88" s="320"/>
      <c r="DP88" s="320"/>
      <c r="DQ88" s="320"/>
      <c r="DR88" s="320"/>
      <c r="DS88" s="320"/>
      <c r="DT88" s="320"/>
      <c r="DU88" s="320"/>
      <c r="DV88" s="320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</row>
    <row r="89">
      <c r="A89" s="170"/>
      <c r="B89" s="170"/>
      <c r="C89" s="170"/>
      <c r="D89" s="170"/>
      <c r="E89" s="171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  <c r="AX89" s="320"/>
      <c r="AY89" s="320"/>
      <c r="AZ89" s="320"/>
      <c r="BA89" s="320"/>
      <c r="BB89" s="320"/>
      <c r="BC89" s="320"/>
      <c r="BD89" s="320"/>
      <c r="BE89" s="320"/>
      <c r="BF89" s="320"/>
      <c r="BG89" s="320"/>
      <c r="BH89" s="320"/>
      <c r="BI89" s="320"/>
      <c r="BJ89" s="320"/>
      <c r="BK89" s="320"/>
      <c r="BL89" s="320"/>
      <c r="BM89" s="320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/>
      <c r="BX89" s="320"/>
      <c r="BY89" s="320"/>
      <c r="BZ89" s="320"/>
      <c r="CA89" s="320"/>
      <c r="CB89" s="320"/>
      <c r="CC89" s="320"/>
      <c r="CD89" s="320"/>
      <c r="CE89" s="320"/>
      <c r="CF89" s="320"/>
      <c r="CG89" s="320"/>
      <c r="CH89" s="320"/>
      <c r="CI89" s="320"/>
      <c r="CJ89" s="320"/>
      <c r="CK89" s="320"/>
      <c r="CL89" s="320"/>
      <c r="CM89" s="320"/>
      <c r="CN89" s="320"/>
      <c r="CO89" s="320"/>
      <c r="CP89" s="320"/>
      <c r="CQ89" s="320"/>
      <c r="CR89" s="320"/>
      <c r="CS89" s="320"/>
      <c r="CT89" s="320"/>
      <c r="CU89" s="320"/>
      <c r="CV89" s="320"/>
      <c r="CW89" s="320"/>
      <c r="CX89" s="320"/>
      <c r="CY89" s="320"/>
      <c r="CZ89" s="320"/>
      <c r="DA89" s="320"/>
      <c r="DB89" s="320"/>
      <c r="DC89" s="320"/>
      <c r="DD89" s="320"/>
      <c r="DE89" s="320"/>
      <c r="DF89" s="320"/>
      <c r="DG89" s="320"/>
      <c r="DH89" s="320"/>
      <c r="DI89" s="320"/>
      <c r="DJ89" s="320"/>
      <c r="DK89" s="320"/>
      <c r="DL89" s="320"/>
      <c r="DM89" s="320"/>
      <c r="DN89" s="320"/>
      <c r="DO89" s="320"/>
      <c r="DP89" s="320"/>
      <c r="DQ89" s="320"/>
      <c r="DR89" s="320"/>
      <c r="DS89" s="320"/>
      <c r="DT89" s="320"/>
      <c r="DU89" s="320"/>
      <c r="DV89" s="320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</row>
    <row r="90">
      <c r="A90" s="170"/>
      <c r="B90" s="170"/>
      <c r="C90" s="170"/>
      <c r="D90" s="170"/>
      <c r="E90" s="171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  <c r="BC90" s="320"/>
      <c r="BD90" s="320"/>
      <c r="BE90" s="320"/>
      <c r="BF90" s="320"/>
      <c r="BG90" s="320"/>
      <c r="BH90" s="320"/>
      <c r="BI90" s="320"/>
      <c r="BJ90" s="320"/>
      <c r="BK90" s="320"/>
      <c r="BL90" s="320"/>
      <c r="BM90" s="320"/>
      <c r="BN90" s="320"/>
      <c r="BO90" s="320"/>
      <c r="BP90" s="320"/>
      <c r="BQ90" s="320"/>
      <c r="BR90" s="320"/>
      <c r="BS90" s="320"/>
      <c r="BT90" s="320"/>
      <c r="BU90" s="320"/>
      <c r="BV90" s="320"/>
      <c r="BW90" s="320"/>
      <c r="BX90" s="320"/>
      <c r="BY90" s="320"/>
      <c r="BZ90" s="320"/>
      <c r="CA90" s="320"/>
      <c r="CB90" s="320"/>
      <c r="CC90" s="320"/>
      <c r="CD90" s="320"/>
      <c r="CE90" s="320"/>
      <c r="CF90" s="320"/>
      <c r="CG90" s="320"/>
      <c r="CH90" s="320"/>
      <c r="CI90" s="320"/>
      <c r="CJ90" s="320"/>
      <c r="CK90" s="320"/>
      <c r="CL90" s="320"/>
      <c r="CM90" s="320"/>
      <c r="CN90" s="320"/>
      <c r="CO90" s="320"/>
      <c r="CP90" s="320"/>
      <c r="CQ90" s="320"/>
      <c r="CR90" s="320"/>
      <c r="CS90" s="320"/>
      <c r="CT90" s="320"/>
      <c r="CU90" s="320"/>
      <c r="CV90" s="320"/>
      <c r="CW90" s="320"/>
      <c r="CX90" s="320"/>
      <c r="CY90" s="320"/>
      <c r="CZ90" s="320"/>
      <c r="DA90" s="320"/>
      <c r="DB90" s="320"/>
      <c r="DC90" s="320"/>
      <c r="DD90" s="320"/>
      <c r="DE90" s="320"/>
      <c r="DF90" s="320"/>
      <c r="DG90" s="320"/>
      <c r="DH90" s="320"/>
      <c r="DI90" s="320"/>
      <c r="DJ90" s="320"/>
      <c r="DK90" s="320"/>
      <c r="DL90" s="320"/>
      <c r="DM90" s="320"/>
      <c r="DN90" s="320"/>
      <c r="DO90" s="320"/>
      <c r="DP90" s="320"/>
      <c r="DQ90" s="320"/>
      <c r="DR90" s="320"/>
      <c r="DS90" s="320"/>
      <c r="DT90" s="320"/>
      <c r="DU90" s="320"/>
      <c r="DV90" s="320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</row>
    <row r="91">
      <c r="A91" s="170"/>
      <c r="B91" s="170"/>
      <c r="C91" s="170"/>
      <c r="D91" s="170"/>
      <c r="E91" s="171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20"/>
      <c r="BC91" s="320"/>
      <c r="BD91" s="320"/>
      <c r="BE91" s="320"/>
      <c r="BF91" s="320"/>
      <c r="BG91" s="320"/>
      <c r="BH91" s="320"/>
      <c r="BI91" s="320"/>
      <c r="BJ91" s="320"/>
      <c r="BK91" s="320"/>
      <c r="BL91" s="320"/>
      <c r="BM91" s="320"/>
      <c r="BN91" s="320"/>
      <c r="BO91" s="320"/>
      <c r="BP91" s="320"/>
      <c r="BQ91" s="320"/>
      <c r="BR91" s="320"/>
      <c r="BS91" s="320"/>
      <c r="BT91" s="320"/>
      <c r="BU91" s="320"/>
      <c r="BV91" s="320"/>
      <c r="BW91" s="320"/>
      <c r="BX91" s="320"/>
      <c r="BY91" s="320"/>
      <c r="BZ91" s="320"/>
      <c r="CA91" s="320"/>
      <c r="CB91" s="320"/>
      <c r="CC91" s="320"/>
      <c r="CD91" s="320"/>
      <c r="CE91" s="320"/>
      <c r="CF91" s="320"/>
      <c r="CG91" s="320"/>
      <c r="CH91" s="320"/>
      <c r="CI91" s="320"/>
      <c r="CJ91" s="320"/>
      <c r="CK91" s="320"/>
      <c r="CL91" s="320"/>
      <c r="CM91" s="320"/>
      <c r="CN91" s="320"/>
      <c r="CO91" s="320"/>
      <c r="CP91" s="320"/>
      <c r="CQ91" s="320"/>
      <c r="CR91" s="320"/>
      <c r="CS91" s="320"/>
      <c r="CT91" s="320"/>
      <c r="CU91" s="320"/>
      <c r="CV91" s="320"/>
      <c r="CW91" s="320"/>
      <c r="CX91" s="320"/>
      <c r="CY91" s="320"/>
      <c r="CZ91" s="320"/>
      <c r="DA91" s="320"/>
      <c r="DB91" s="320"/>
      <c r="DC91" s="320"/>
      <c r="DD91" s="320"/>
      <c r="DE91" s="320"/>
      <c r="DF91" s="320"/>
      <c r="DG91" s="320"/>
      <c r="DH91" s="320"/>
      <c r="DI91" s="320"/>
      <c r="DJ91" s="320"/>
      <c r="DK91" s="320"/>
      <c r="DL91" s="320"/>
      <c r="DM91" s="320"/>
      <c r="DN91" s="320"/>
      <c r="DO91" s="320"/>
      <c r="DP91" s="320"/>
      <c r="DQ91" s="320"/>
      <c r="DR91" s="320"/>
      <c r="DS91" s="320"/>
      <c r="DT91" s="320"/>
      <c r="DU91" s="320"/>
      <c r="DV91" s="320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</row>
    <row r="92">
      <c r="A92" s="170"/>
      <c r="B92" s="170"/>
      <c r="C92" s="170"/>
      <c r="D92" s="170"/>
      <c r="E92" s="171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  <c r="AY92" s="320"/>
      <c r="AZ92" s="320"/>
      <c r="BA92" s="320"/>
      <c r="BB92" s="320"/>
      <c r="BC92" s="320"/>
      <c r="BD92" s="320"/>
      <c r="BE92" s="320"/>
      <c r="BF92" s="320"/>
      <c r="BG92" s="320"/>
      <c r="BH92" s="320"/>
      <c r="BI92" s="320"/>
      <c r="BJ92" s="320"/>
      <c r="BK92" s="320"/>
      <c r="BL92" s="320"/>
      <c r="BM92" s="320"/>
      <c r="BN92" s="320"/>
      <c r="BO92" s="320"/>
      <c r="BP92" s="320"/>
      <c r="BQ92" s="320"/>
      <c r="BR92" s="320"/>
      <c r="BS92" s="320"/>
      <c r="BT92" s="320"/>
      <c r="BU92" s="320"/>
      <c r="BV92" s="320"/>
      <c r="BW92" s="320"/>
      <c r="BX92" s="320"/>
      <c r="BY92" s="320"/>
      <c r="BZ92" s="320"/>
      <c r="CA92" s="320"/>
      <c r="CB92" s="320"/>
      <c r="CC92" s="320"/>
      <c r="CD92" s="320"/>
      <c r="CE92" s="320"/>
      <c r="CF92" s="320"/>
      <c r="CG92" s="320"/>
      <c r="CH92" s="320"/>
      <c r="CI92" s="320"/>
      <c r="CJ92" s="320"/>
      <c r="CK92" s="320"/>
      <c r="CL92" s="320"/>
      <c r="CM92" s="320"/>
      <c r="CN92" s="320"/>
      <c r="CO92" s="320"/>
      <c r="CP92" s="320"/>
      <c r="CQ92" s="320"/>
      <c r="CR92" s="320"/>
      <c r="CS92" s="320"/>
      <c r="CT92" s="320"/>
      <c r="CU92" s="320"/>
      <c r="CV92" s="320"/>
      <c r="CW92" s="320"/>
      <c r="CX92" s="320"/>
      <c r="CY92" s="320"/>
      <c r="CZ92" s="320"/>
      <c r="DA92" s="320"/>
      <c r="DB92" s="320"/>
      <c r="DC92" s="320"/>
      <c r="DD92" s="320"/>
      <c r="DE92" s="320"/>
      <c r="DF92" s="320"/>
      <c r="DG92" s="320"/>
      <c r="DH92" s="320"/>
      <c r="DI92" s="320"/>
      <c r="DJ92" s="320"/>
      <c r="DK92" s="320"/>
      <c r="DL92" s="320"/>
      <c r="DM92" s="320"/>
      <c r="DN92" s="320"/>
      <c r="DO92" s="320"/>
      <c r="DP92" s="320"/>
      <c r="DQ92" s="320"/>
      <c r="DR92" s="320"/>
      <c r="DS92" s="320"/>
      <c r="DT92" s="320"/>
      <c r="DU92" s="320"/>
      <c r="DV92" s="320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</row>
    <row r="93">
      <c r="A93" s="170"/>
      <c r="B93" s="170"/>
      <c r="C93" s="170"/>
      <c r="D93" s="170"/>
      <c r="E93" s="171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  <c r="AY93" s="320"/>
      <c r="AZ93" s="320"/>
      <c r="BA93" s="320"/>
      <c r="BB93" s="320"/>
      <c r="BC93" s="320"/>
      <c r="BD93" s="320"/>
      <c r="BE93" s="320"/>
      <c r="BF93" s="320"/>
      <c r="BG93" s="320"/>
      <c r="BH93" s="320"/>
      <c r="BI93" s="320"/>
      <c r="BJ93" s="320"/>
      <c r="BK93" s="320"/>
      <c r="BL93" s="320"/>
      <c r="BM93" s="320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0"/>
      <c r="CB93" s="320"/>
      <c r="CC93" s="320"/>
      <c r="CD93" s="320"/>
      <c r="CE93" s="320"/>
      <c r="CF93" s="320"/>
      <c r="CG93" s="320"/>
      <c r="CH93" s="320"/>
      <c r="CI93" s="320"/>
      <c r="CJ93" s="320"/>
      <c r="CK93" s="320"/>
      <c r="CL93" s="320"/>
      <c r="CM93" s="320"/>
      <c r="CN93" s="320"/>
      <c r="CO93" s="320"/>
      <c r="CP93" s="320"/>
      <c r="CQ93" s="320"/>
      <c r="CR93" s="320"/>
      <c r="CS93" s="320"/>
      <c r="CT93" s="320"/>
      <c r="CU93" s="320"/>
      <c r="CV93" s="320"/>
      <c r="CW93" s="320"/>
      <c r="CX93" s="320"/>
      <c r="CY93" s="320"/>
      <c r="CZ93" s="320"/>
      <c r="DA93" s="320"/>
      <c r="DB93" s="320"/>
      <c r="DC93" s="320"/>
      <c r="DD93" s="320"/>
      <c r="DE93" s="320"/>
      <c r="DF93" s="320"/>
      <c r="DG93" s="320"/>
      <c r="DH93" s="320"/>
      <c r="DI93" s="320"/>
      <c r="DJ93" s="320"/>
      <c r="DK93" s="320"/>
      <c r="DL93" s="320"/>
      <c r="DM93" s="320"/>
      <c r="DN93" s="320"/>
      <c r="DO93" s="320"/>
      <c r="DP93" s="320"/>
      <c r="DQ93" s="320"/>
      <c r="DR93" s="320"/>
      <c r="DS93" s="320"/>
      <c r="DT93" s="320"/>
      <c r="DU93" s="320"/>
      <c r="DV93" s="320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</row>
    <row r="94">
      <c r="A94" s="170"/>
      <c r="B94" s="170"/>
      <c r="C94" s="170"/>
      <c r="D94" s="170"/>
      <c r="E94" s="171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  <c r="AX94" s="320"/>
      <c r="AY94" s="320"/>
      <c r="AZ94" s="320"/>
      <c r="BA94" s="320"/>
      <c r="BB94" s="320"/>
      <c r="BC94" s="320"/>
      <c r="BD94" s="320"/>
      <c r="BE94" s="320"/>
      <c r="BF94" s="320"/>
      <c r="BG94" s="320"/>
      <c r="BH94" s="320"/>
      <c r="BI94" s="320"/>
      <c r="BJ94" s="320"/>
      <c r="BK94" s="320"/>
      <c r="BL94" s="320"/>
      <c r="BM94" s="320"/>
      <c r="BN94" s="320"/>
      <c r="BO94" s="320"/>
      <c r="BP94" s="320"/>
      <c r="BQ94" s="32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0"/>
      <c r="CB94" s="320"/>
      <c r="CC94" s="320"/>
      <c r="CD94" s="320"/>
      <c r="CE94" s="320"/>
      <c r="CF94" s="320"/>
      <c r="CG94" s="320"/>
      <c r="CH94" s="320"/>
      <c r="CI94" s="320"/>
      <c r="CJ94" s="320"/>
      <c r="CK94" s="320"/>
      <c r="CL94" s="320"/>
      <c r="CM94" s="320"/>
      <c r="CN94" s="320"/>
      <c r="CO94" s="320"/>
      <c r="CP94" s="320"/>
      <c r="CQ94" s="320"/>
      <c r="CR94" s="320"/>
      <c r="CS94" s="320"/>
      <c r="CT94" s="320"/>
      <c r="CU94" s="320"/>
      <c r="CV94" s="320"/>
      <c r="CW94" s="320"/>
      <c r="CX94" s="320"/>
      <c r="CY94" s="320"/>
      <c r="CZ94" s="320"/>
      <c r="DA94" s="320"/>
      <c r="DB94" s="320"/>
      <c r="DC94" s="320"/>
      <c r="DD94" s="320"/>
      <c r="DE94" s="320"/>
      <c r="DF94" s="320"/>
      <c r="DG94" s="320"/>
      <c r="DH94" s="320"/>
      <c r="DI94" s="320"/>
      <c r="DJ94" s="320"/>
      <c r="DK94" s="320"/>
      <c r="DL94" s="320"/>
      <c r="DM94" s="320"/>
      <c r="DN94" s="320"/>
      <c r="DO94" s="320"/>
      <c r="DP94" s="320"/>
      <c r="DQ94" s="320"/>
      <c r="DR94" s="320"/>
      <c r="DS94" s="320"/>
      <c r="DT94" s="320"/>
      <c r="DU94" s="320"/>
      <c r="DV94" s="320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</row>
    <row r="95">
      <c r="A95" s="170"/>
      <c r="B95" s="170"/>
      <c r="C95" s="170"/>
      <c r="D95" s="170"/>
      <c r="E95" s="171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20"/>
      <c r="BC95" s="320"/>
      <c r="BD95" s="320"/>
      <c r="BE95" s="320"/>
      <c r="BF95" s="320"/>
      <c r="BG95" s="320"/>
      <c r="BH95" s="320"/>
      <c r="BI95" s="320"/>
      <c r="BJ95" s="320"/>
      <c r="BK95" s="320"/>
      <c r="BL95" s="320"/>
      <c r="BM95" s="320"/>
      <c r="BN95" s="320"/>
      <c r="BO95" s="320"/>
      <c r="BP95" s="320"/>
      <c r="BQ95" s="320"/>
      <c r="BR95" s="320"/>
      <c r="BS95" s="320"/>
      <c r="BT95" s="320"/>
      <c r="BU95" s="320"/>
      <c r="BV95" s="320"/>
      <c r="BW95" s="320"/>
      <c r="BX95" s="320"/>
      <c r="BY95" s="320"/>
      <c r="BZ95" s="320"/>
      <c r="CA95" s="320"/>
      <c r="CB95" s="320"/>
      <c r="CC95" s="320"/>
      <c r="CD95" s="320"/>
      <c r="CE95" s="320"/>
      <c r="CF95" s="320"/>
      <c r="CG95" s="320"/>
      <c r="CH95" s="320"/>
      <c r="CI95" s="320"/>
      <c r="CJ95" s="320"/>
      <c r="CK95" s="320"/>
      <c r="CL95" s="320"/>
      <c r="CM95" s="320"/>
      <c r="CN95" s="320"/>
      <c r="CO95" s="320"/>
      <c r="CP95" s="320"/>
      <c r="CQ95" s="320"/>
      <c r="CR95" s="320"/>
      <c r="CS95" s="320"/>
      <c r="CT95" s="320"/>
      <c r="CU95" s="320"/>
      <c r="CV95" s="320"/>
      <c r="CW95" s="320"/>
      <c r="CX95" s="320"/>
      <c r="CY95" s="320"/>
      <c r="CZ95" s="320"/>
      <c r="DA95" s="320"/>
      <c r="DB95" s="320"/>
      <c r="DC95" s="320"/>
      <c r="DD95" s="320"/>
      <c r="DE95" s="320"/>
      <c r="DF95" s="320"/>
      <c r="DG95" s="320"/>
      <c r="DH95" s="320"/>
      <c r="DI95" s="320"/>
      <c r="DJ95" s="320"/>
      <c r="DK95" s="320"/>
      <c r="DL95" s="320"/>
      <c r="DM95" s="320"/>
      <c r="DN95" s="320"/>
      <c r="DO95" s="320"/>
      <c r="DP95" s="320"/>
      <c r="DQ95" s="320"/>
      <c r="DR95" s="320"/>
      <c r="DS95" s="320"/>
      <c r="DT95" s="320"/>
      <c r="DU95" s="320"/>
      <c r="DV95" s="320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</row>
    <row r="96">
      <c r="A96" s="170"/>
      <c r="B96" s="170"/>
      <c r="C96" s="170"/>
      <c r="D96" s="170"/>
      <c r="E96" s="171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  <c r="AX96" s="320"/>
      <c r="AY96" s="320"/>
      <c r="AZ96" s="320"/>
      <c r="BA96" s="320"/>
      <c r="BB96" s="320"/>
      <c r="BC96" s="320"/>
      <c r="BD96" s="320"/>
      <c r="BE96" s="320"/>
      <c r="BF96" s="320"/>
      <c r="BG96" s="320"/>
      <c r="BH96" s="320"/>
      <c r="BI96" s="320"/>
      <c r="BJ96" s="320"/>
      <c r="BK96" s="320"/>
      <c r="BL96" s="320"/>
      <c r="BM96" s="320"/>
      <c r="BN96" s="320"/>
      <c r="BO96" s="320"/>
      <c r="BP96" s="320"/>
      <c r="BQ96" s="320"/>
      <c r="BR96" s="320"/>
      <c r="BS96" s="320"/>
      <c r="BT96" s="320"/>
      <c r="BU96" s="320"/>
      <c r="BV96" s="320"/>
      <c r="BW96" s="320"/>
      <c r="BX96" s="320"/>
      <c r="BY96" s="320"/>
      <c r="BZ96" s="320"/>
      <c r="CA96" s="320"/>
      <c r="CB96" s="320"/>
      <c r="CC96" s="320"/>
      <c r="CD96" s="320"/>
      <c r="CE96" s="320"/>
      <c r="CF96" s="320"/>
      <c r="CG96" s="320"/>
      <c r="CH96" s="320"/>
      <c r="CI96" s="320"/>
      <c r="CJ96" s="320"/>
      <c r="CK96" s="320"/>
      <c r="CL96" s="320"/>
      <c r="CM96" s="320"/>
      <c r="CN96" s="320"/>
      <c r="CO96" s="320"/>
      <c r="CP96" s="320"/>
      <c r="CQ96" s="320"/>
      <c r="CR96" s="320"/>
      <c r="CS96" s="320"/>
      <c r="CT96" s="320"/>
      <c r="CU96" s="320"/>
      <c r="CV96" s="320"/>
      <c r="CW96" s="320"/>
      <c r="CX96" s="320"/>
      <c r="CY96" s="320"/>
      <c r="CZ96" s="320"/>
      <c r="DA96" s="320"/>
      <c r="DB96" s="320"/>
      <c r="DC96" s="320"/>
      <c r="DD96" s="320"/>
      <c r="DE96" s="320"/>
      <c r="DF96" s="320"/>
      <c r="DG96" s="320"/>
      <c r="DH96" s="320"/>
      <c r="DI96" s="320"/>
      <c r="DJ96" s="320"/>
      <c r="DK96" s="320"/>
      <c r="DL96" s="320"/>
      <c r="DM96" s="320"/>
      <c r="DN96" s="320"/>
      <c r="DO96" s="320"/>
      <c r="DP96" s="320"/>
      <c r="DQ96" s="320"/>
      <c r="DR96" s="320"/>
      <c r="DS96" s="320"/>
      <c r="DT96" s="320"/>
      <c r="DU96" s="320"/>
      <c r="DV96" s="320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</row>
    <row r="97">
      <c r="A97" s="170"/>
      <c r="B97" s="170"/>
      <c r="C97" s="170"/>
      <c r="D97" s="170"/>
      <c r="E97" s="171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  <c r="AY97" s="320"/>
      <c r="AZ97" s="320"/>
      <c r="BA97" s="320"/>
      <c r="BB97" s="320"/>
      <c r="BC97" s="320"/>
      <c r="BD97" s="320"/>
      <c r="BE97" s="320"/>
      <c r="BF97" s="320"/>
      <c r="BG97" s="320"/>
      <c r="BH97" s="320"/>
      <c r="BI97" s="320"/>
      <c r="BJ97" s="320"/>
      <c r="BK97" s="320"/>
      <c r="BL97" s="320"/>
      <c r="BM97" s="320"/>
      <c r="BN97" s="320"/>
      <c r="BO97" s="320"/>
      <c r="BP97" s="320"/>
      <c r="BQ97" s="320"/>
      <c r="BR97" s="320"/>
      <c r="BS97" s="320"/>
      <c r="BT97" s="320"/>
      <c r="BU97" s="320"/>
      <c r="BV97" s="320"/>
      <c r="BW97" s="320"/>
      <c r="BX97" s="320"/>
      <c r="BY97" s="320"/>
      <c r="BZ97" s="320"/>
      <c r="CA97" s="320"/>
      <c r="CB97" s="320"/>
      <c r="CC97" s="320"/>
      <c r="CD97" s="320"/>
      <c r="CE97" s="320"/>
      <c r="CF97" s="320"/>
      <c r="CG97" s="320"/>
      <c r="CH97" s="320"/>
      <c r="CI97" s="320"/>
      <c r="CJ97" s="320"/>
      <c r="CK97" s="320"/>
      <c r="CL97" s="320"/>
      <c r="CM97" s="320"/>
      <c r="CN97" s="320"/>
      <c r="CO97" s="320"/>
      <c r="CP97" s="320"/>
      <c r="CQ97" s="320"/>
      <c r="CR97" s="320"/>
      <c r="CS97" s="320"/>
      <c r="CT97" s="320"/>
      <c r="CU97" s="320"/>
      <c r="CV97" s="320"/>
      <c r="CW97" s="320"/>
      <c r="CX97" s="320"/>
      <c r="CY97" s="320"/>
      <c r="CZ97" s="320"/>
      <c r="DA97" s="320"/>
      <c r="DB97" s="320"/>
      <c r="DC97" s="320"/>
      <c r="DD97" s="320"/>
      <c r="DE97" s="320"/>
      <c r="DF97" s="320"/>
      <c r="DG97" s="320"/>
      <c r="DH97" s="320"/>
      <c r="DI97" s="320"/>
      <c r="DJ97" s="320"/>
      <c r="DK97" s="320"/>
      <c r="DL97" s="320"/>
      <c r="DM97" s="320"/>
      <c r="DN97" s="320"/>
      <c r="DO97" s="320"/>
      <c r="DP97" s="320"/>
      <c r="DQ97" s="320"/>
      <c r="DR97" s="320"/>
      <c r="DS97" s="320"/>
      <c r="DT97" s="320"/>
      <c r="DU97" s="320"/>
      <c r="DV97" s="320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</row>
    <row r="98">
      <c r="A98" s="170"/>
      <c r="B98" s="170"/>
      <c r="C98" s="170"/>
      <c r="D98" s="170"/>
      <c r="E98" s="171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  <c r="AY98" s="320"/>
      <c r="AZ98" s="320"/>
      <c r="BA98" s="320"/>
      <c r="BB98" s="320"/>
      <c r="BC98" s="320"/>
      <c r="BD98" s="320"/>
      <c r="BE98" s="320"/>
      <c r="BF98" s="320"/>
      <c r="BG98" s="320"/>
      <c r="BH98" s="320"/>
      <c r="BI98" s="320"/>
      <c r="BJ98" s="320"/>
      <c r="BK98" s="320"/>
      <c r="BL98" s="320"/>
      <c r="BM98" s="320"/>
      <c r="BN98" s="320"/>
      <c r="BO98" s="320"/>
      <c r="BP98" s="320"/>
      <c r="BQ98" s="320"/>
      <c r="BR98" s="320"/>
      <c r="BS98" s="320"/>
      <c r="BT98" s="320"/>
      <c r="BU98" s="320"/>
      <c r="BV98" s="320"/>
      <c r="BW98" s="320"/>
      <c r="BX98" s="320"/>
      <c r="BY98" s="320"/>
      <c r="BZ98" s="320"/>
      <c r="CA98" s="320"/>
      <c r="CB98" s="320"/>
      <c r="CC98" s="320"/>
      <c r="CD98" s="320"/>
      <c r="CE98" s="320"/>
      <c r="CF98" s="320"/>
      <c r="CG98" s="320"/>
      <c r="CH98" s="320"/>
      <c r="CI98" s="320"/>
      <c r="CJ98" s="320"/>
      <c r="CK98" s="320"/>
      <c r="CL98" s="320"/>
      <c r="CM98" s="320"/>
      <c r="CN98" s="320"/>
      <c r="CO98" s="320"/>
      <c r="CP98" s="320"/>
      <c r="CQ98" s="320"/>
      <c r="CR98" s="320"/>
      <c r="CS98" s="320"/>
      <c r="CT98" s="320"/>
      <c r="CU98" s="320"/>
      <c r="CV98" s="320"/>
      <c r="CW98" s="320"/>
      <c r="CX98" s="320"/>
      <c r="CY98" s="320"/>
      <c r="CZ98" s="320"/>
      <c r="DA98" s="320"/>
      <c r="DB98" s="320"/>
      <c r="DC98" s="320"/>
      <c r="DD98" s="320"/>
      <c r="DE98" s="320"/>
      <c r="DF98" s="320"/>
      <c r="DG98" s="320"/>
      <c r="DH98" s="320"/>
      <c r="DI98" s="320"/>
      <c r="DJ98" s="320"/>
      <c r="DK98" s="320"/>
      <c r="DL98" s="320"/>
      <c r="DM98" s="320"/>
      <c r="DN98" s="320"/>
      <c r="DO98" s="320"/>
      <c r="DP98" s="320"/>
      <c r="DQ98" s="320"/>
      <c r="DR98" s="320"/>
      <c r="DS98" s="320"/>
      <c r="DT98" s="320"/>
      <c r="DU98" s="320"/>
      <c r="DV98" s="320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</row>
    <row r="99">
      <c r="A99" s="170"/>
      <c r="B99" s="170"/>
      <c r="C99" s="170"/>
      <c r="D99" s="170"/>
      <c r="E99" s="171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20"/>
      <c r="BC99" s="320"/>
      <c r="BD99" s="320"/>
      <c r="BE99" s="320"/>
      <c r="BF99" s="320"/>
      <c r="BG99" s="320"/>
      <c r="BH99" s="320"/>
      <c r="BI99" s="320"/>
      <c r="BJ99" s="320"/>
      <c r="BK99" s="320"/>
      <c r="BL99" s="320"/>
      <c r="BM99" s="320"/>
      <c r="BN99" s="320"/>
      <c r="BO99" s="320"/>
      <c r="BP99" s="320"/>
      <c r="BQ99" s="320"/>
      <c r="BR99" s="320"/>
      <c r="BS99" s="320"/>
      <c r="BT99" s="320"/>
      <c r="BU99" s="320"/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20"/>
      <c r="CQ99" s="320"/>
      <c r="CR99" s="320"/>
      <c r="CS99" s="320"/>
      <c r="CT99" s="320"/>
      <c r="CU99" s="320"/>
      <c r="CV99" s="320"/>
      <c r="CW99" s="320"/>
      <c r="CX99" s="320"/>
      <c r="CY99" s="320"/>
      <c r="CZ99" s="320"/>
      <c r="DA99" s="320"/>
      <c r="DB99" s="320"/>
      <c r="DC99" s="320"/>
      <c r="DD99" s="320"/>
      <c r="DE99" s="320"/>
      <c r="DF99" s="320"/>
      <c r="DG99" s="320"/>
      <c r="DH99" s="320"/>
      <c r="DI99" s="320"/>
      <c r="DJ99" s="320"/>
      <c r="DK99" s="320"/>
      <c r="DL99" s="320"/>
      <c r="DM99" s="320"/>
      <c r="DN99" s="320"/>
      <c r="DO99" s="320"/>
      <c r="DP99" s="320"/>
      <c r="DQ99" s="320"/>
      <c r="DR99" s="320"/>
      <c r="DS99" s="320"/>
      <c r="DT99" s="320"/>
      <c r="DU99" s="320"/>
      <c r="DV99" s="320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</row>
    <row r="100">
      <c r="A100" s="170"/>
      <c r="B100" s="170"/>
      <c r="C100" s="170"/>
      <c r="D100" s="170"/>
      <c r="E100" s="171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20"/>
      <c r="BC100" s="320"/>
      <c r="BD100" s="320"/>
      <c r="BE100" s="320"/>
      <c r="BF100" s="320"/>
      <c r="BG100" s="320"/>
      <c r="BH100" s="320"/>
      <c r="BI100" s="320"/>
      <c r="BJ100" s="320"/>
      <c r="BK100" s="320"/>
      <c r="BL100" s="320"/>
      <c r="BM100" s="320"/>
      <c r="BN100" s="320"/>
      <c r="BO100" s="320"/>
      <c r="BP100" s="320"/>
      <c r="BQ100" s="320"/>
      <c r="BR100" s="320"/>
      <c r="BS100" s="320"/>
      <c r="BT100" s="320"/>
      <c r="BU100" s="320"/>
      <c r="BV100" s="320"/>
      <c r="BW100" s="320"/>
      <c r="BX100" s="320"/>
      <c r="BY100" s="320"/>
      <c r="BZ100" s="320"/>
      <c r="CA100" s="320"/>
      <c r="CB100" s="320"/>
      <c r="CC100" s="320"/>
      <c r="CD100" s="320"/>
      <c r="CE100" s="320"/>
      <c r="CF100" s="320"/>
      <c r="CG100" s="320"/>
      <c r="CH100" s="320"/>
      <c r="CI100" s="320"/>
      <c r="CJ100" s="320"/>
      <c r="CK100" s="320"/>
      <c r="CL100" s="320"/>
      <c r="CM100" s="320"/>
      <c r="CN100" s="320"/>
      <c r="CO100" s="320"/>
      <c r="CP100" s="320"/>
      <c r="CQ100" s="320"/>
      <c r="CR100" s="320"/>
      <c r="CS100" s="320"/>
      <c r="CT100" s="320"/>
      <c r="CU100" s="320"/>
      <c r="CV100" s="320"/>
      <c r="CW100" s="320"/>
      <c r="CX100" s="320"/>
      <c r="CY100" s="320"/>
      <c r="CZ100" s="320"/>
      <c r="DA100" s="320"/>
      <c r="DB100" s="320"/>
      <c r="DC100" s="320"/>
      <c r="DD100" s="320"/>
      <c r="DE100" s="320"/>
      <c r="DF100" s="320"/>
      <c r="DG100" s="320"/>
      <c r="DH100" s="320"/>
      <c r="DI100" s="320"/>
      <c r="DJ100" s="320"/>
      <c r="DK100" s="320"/>
      <c r="DL100" s="320"/>
      <c r="DM100" s="320"/>
      <c r="DN100" s="320"/>
      <c r="DO100" s="320"/>
      <c r="DP100" s="320"/>
      <c r="DQ100" s="320"/>
      <c r="DR100" s="320"/>
      <c r="DS100" s="320"/>
      <c r="DT100" s="320"/>
      <c r="DU100" s="320"/>
      <c r="DV100" s="320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</row>
    <row r="101">
      <c r="A101" s="170"/>
      <c r="B101" s="170"/>
      <c r="C101" s="170"/>
      <c r="D101" s="170"/>
      <c r="E101" s="171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20"/>
      <c r="AV101" s="320"/>
      <c r="AW101" s="320"/>
      <c r="AX101" s="320"/>
      <c r="AY101" s="320"/>
      <c r="AZ101" s="320"/>
      <c r="BA101" s="320"/>
      <c r="BB101" s="320"/>
      <c r="BC101" s="320"/>
      <c r="BD101" s="320"/>
      <c r="BE101" s="320"/>
      <c r="BF101" s="320"/>
      <c r="BG101" s="320"/>
      <c r="BH101" s="320"/>
      <c r="BI101" s="320"/>
      <c r="BJ101" s="320"/>
      <c r="BK101" s="320"/>
      <c r="BL101" s="320"/>
      <c r="BM101" s="320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20"/>
      <c r="CY101" s="320"/>
      <c r="CZ101" s="320"/>
      <c r="DA101" s="320"/>
      <c r="DB101" s="320"/>
      <c r="DC101" s="320"/>
      <c r="DD101" s="320"/>
      <c r="DE101" s="320"/>
      <c r="DF101" s="320"/>
      <c r="DG101" s="320"/>
      <c r="DH101" s="320"/>
      <c r="DI101" s="320"/>
      <c r="DJ101" s="320"/>
      <c r="DK101" s="320"/>
      <c r="DL101" s="320"/>
      <c r="DM101" s="320"/>
      <c r="DN101" s="320"/>
      <c r="DO101" s="320"/>
      <c r="DP101" s="320"/>
      <c r="DQ101" s="320"/>
      <c r="DR101" s="320"/>
      <c r="DS101" s="320"/>
      <c r="DT101" s="320"/>
      <c r="DU101" s="320"/>
      <c r="DV101" s="320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</row>
    <row r="102">
      <c r="A102" s="170"/>
      <c r="B102" s="170"/>
      <c r="C102" s="170"/>
      <c r="D102" s="170"/>
      <c r="E102" s="171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320"/>
      <c r="BJ102" s="320"/>
      <c r="BK102" s="320"/>
      <c r="BL102" s="320"/>
      <c r="BM102" s="320"/>
      <c r="BN102" s="320"/>
      <c r="BO102" s="320"/>
      <c r="BP102" s="320"/>
      <c r="BQ102" s="320"/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0"/>
      <c r="CB102" s="320"/>
      <c r="CC102" s="320"/>
      <c r="CD102" s="320"/>
      <c r="CE102" s="320"/>
      <c r="CF102" s="320"/>
      <c r="CG102" s="320"/>
      <c r="CH102" s="320"/>
      <c r="CI102" s="320"/>
      <c r="CJ102" s="320"/>
      <c r="CK102" s="320"/>
      <c r="CL102" s="320"/>
      <c r="CM102" s="320"/>
      <c r="CN102" s="320"/>
      <c r="CO102" s="320"/>
      <c r="CP102" s="320"/>
      <c r="CQ102" s="320"/>
      <c r="CR102" s="320"/>
      <c r="CS102" s="320"/>
      <c r="CT102" s="320"/>
      <c r="CU102" s="320"/>
      <c r="CV102" s="320"/>
      <c r="CW102" s="320"/>
      <c r="CX102" s="320"/>
      <c r="CY102" s="320"/>
      <c r="CZ102" s="320"/>
      <c r="DA102" s="320"/>
      <c r="DB102" s="320"/>
      <c r="DC102" s="320"/>
      <c r="DD102" s="320"/>
      <c r="DE102" s="320"/>
      <c r="DF102" s="320"/>
      <c r="DG102" s="320"/>
      <c r="DH102" s="320"/>
      <c r="DI102" s="320"/>
      <c r="DJ102" s="320"/>
      <c r="DK102" s="320"/>
      <c r="DL102" s="320"/>
      <c r="DM102" s="320"/>
      <c r="DN102" s="320"/>
      <c r="DO102" s="320"/>
      <c r="DP102" s="320"/>
      <c r="DQ102" s="320"/>
      <c r="DR102" s="320"/>
      <c r="DS102" s="320"/>
      <c r="DT102" s="320"/>
      <c r="DU102" s="320"/>
      <c r="DV102" s="320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</row>
    <row r="103">
      <c r="A103" s="170"/>
      <c r="B103" s="170"/>
      <c r="C103" s="170"/>
      <c r="D103" s="170"/>
      <c r="E103" s="171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F103" s="320"/>
      <c r="AG103" s="320"/>
      <c r="AH103" s="320"/>
      <c r="AI103" s="320"/>
      <c r="AJ103" s="320"/>
      <c r="AK103" s="320"/>
      <c r="AL103" s="320"/>
      <c r="AM103" s="320"/>
      <c r="AN103" s="320"/>
      <c r="AO103" s="320"/>
      <c r="AP103" s="320"/>
      <c r="AQ103" s="320"/>
      <c r="AR103" s="320"/>
      <c r="AS103" s="320"/>
      <c r="AT103" s="320"/>
      <c r="AU103" s="320"/>
      <c r="AV103" s="320"/>
      <c r="AW103" s="320"/>
      <c r="AX103" s="320"/>
      <c r="AY103" s="320"/>
      <c r="AZ103" s="320"/>
      <c r="BA103" s="320"/>
      <c r="BB103" s="320"/>
      <c r="BC103" s="320"/>
      <c r="BD103" s="320"/>
      <c r="BE103" s="320"/>
      <c r="BF103" s="320"/>
      <c r="BG103" s="320"/>
      <c r="BH103" s="320"/>
      <c r="BI103" s="320"/>
      <c r="BJ103" s="320"/>
      <c r="BK103" s="320"/>
      <c r="BL103" s="320"/>
      <c r="BM103" s="320"/>
      <c r="BN103" s="320"/>
      <c r="BO103" s="320"/>
      <c r="BP103" s="320"/>
      <c r="BQ103" s="320"/>
      <c r="BR103" s="320"/>
      <c r="BS103" s="320"/>
      <c r="BT103" s="320"/>
      <c r="BU103" s="320"/>
      <c r="BV103" s="320"/>
      <c r="BW103" s="320"/>
      <c r="BX103" s="320"/>
      <c r="BY103" s="320"/>
      <c r="BZ103" s="320"/>
      <c r="CA103" s="320"/>
      <c r="CB103" s="320"/>
      <c r="CC103" s="320"/>
      <c r="CD103" s="320"/>
      <c r="CE103" s="320"/>
      <c r="CF103" s="320"/>
      <c r="CG103" s="320"/>
      <c r="CH103" s="320"/>
      <c r="CI103" s="320"/>
      <c r="CJ103" s="320"/>
      <c r="CK103" s="320"/>
      <c r="CL103" s="320"/>
      <c r="CM103" s="320"/>
      <c r="CN103" s="320"/>
      <c r="CO103" s="320"/>
      <c r="CP103" s="320"/>
      <c r="CQ103" s="320"/>
      <c r="CR103" s="320"/>
      <c r="CS103" s="320"/>
      <c r="CT103" s="320"/>
      <c r="CU103" s="320"/>
      <c r="CV103" s="320"/>
      <c r="CW103" s="320"/>
      <c r="CX103" s="320"/>
      <c r="CY103" s="320"/>
      <c r="CZ103" s="320"/>
      <c r="DA103" s="320"/>
      <c r="DB103" s="320"/>
      <c r="DC103" s="320"/>
      <c r="DD103" s="320"/>
      <c r="DE103" s="320"/>
      <c r="DF103" s="320"/>
      <c r="DG103" s="320"/>
      <c r="DH103" s="320"/>
      <c r="DI103" s="320"/>
      <c r="DJ103" s="320"/>
      <c r="DK103" s="320"/>
      <c r="DL103" s="320"/>
      <c r="DM103" s="320"/>
      <c r="DN103" s="320"/>
      <c r="DO103" s="320"/>
      <c r="DP103" s="320"/>
      <c r="DQ103" s="320"/>
      <c r="DR103" s="320"/>
      <c r="DS103" s="320"/>
      <c r="DT103" s="320"/>
      <c r="DU103" s="320"/>
      <c r="DV103" s="320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</row>
    <row r="104">
      <c r="A104" s="170"/>
      <c r="B104" s="170"/>
      <c r="C104" s="170"/>
      <c r="D104" s="170"/>
      <c r="E104" s="171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0"/>
      <c r="BM104" s="320"/>
      <c r="BN104" s="320"/>
      <c r="BO104" s="320"/>
      <c r="BP104" s="320"/>
      <c r="BQ104" s="320"/>
      <c r="BR104" s="320"/>
      <c r="BS104" s="320"/>
      <c r="BT104" s="320"/>
      <c r="BU104" s="320"/>
      <c r="BV104" s="320"/>
      <c r="BW104" s="320"/>
      <c r="BX104" s="320"/>
      <c r="BY104" s="320"/>
      <c r="BZ104" s="320"/>
      <c r="CA104" s="320"/>
      <c r="CB104" s="320"/>
      <c r="CC104" s="320"/>
      <c r="CD104" s="320"/>
      <c r="CE104" s="320"/>
      <c r="CF104" s="320"/>
      <c r="CG104" s="320"/>
      <c r="CH104" s="320"/>
      <c r="CI104" s="320"/>
      <c r="CJ104" s="320"/>
      <c r="CK104" s="320"/>
      <c r="CL104" s="320"/>
      <c r="CM104" s="320"/>
      <c r="CN104" s="320"/>
      <c r="CO104" s="320"/>
      <c r="CP104" s="320"/>
      <c r="CQ104" s="320"/>
      <c r="CR104" s="320"/>
      <c r="CS104" s="320"/>
      <c r="CT104" s="320"/>
      <c r="CU104" s="320"/>
      <c r="CV104" s="320"/>
      <c r="CW104" s="320"/>
      <c r="CX104" s="320"/>
      <c r="CY104" s="320"/>
      <c r="CZ104" s="320"/>
      <c r="DA104" s="320"/>
      <c r="DB104" s="320"/>
      <c r="DC104" s="320"/>
      <c r="DD104" s="320"/>
      <c r="DE104" s="320"/>
      <c r="DF104" s="320"/>
      <c r="DG104" s="320"/>
      <c r="DH104" s="320"/>
      <c r="DI104" s="320"/>
      <c r="DJ104" s="320"/>
      <c r="DK104" s="320"/>
      <c r="DL104" s="320"/>
      <c r="DM104" s="320"/>
      <c r="DN104" s="320"/>
      <c r="DO104" s="320"/>
      <c r="DP104" s="320"/>
      <c r="DQ104" s="320"/>
      <c r="DR104" s="320"/>
      <c r="DS104" s="320"/>
      <c r="DT104" s="320"/>
      <c r="DU104" s="320"/>
      <c r="DV104" s="320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</row>
    <row r="105">
      <c r="A105" s="170"/>
      <c r="B105" s="170"/>
      <c r="C105" s="170"/>
      <c r="D105" s="170"/>
      <c r="E105" s="171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320"/>
      <c r="BE105" s="320"/>
      <c r="BF105" s="320"/>
      <c r="BG105" s="320"/>
      <c r="BH105" s="320"/>
      <c r="BI105" s="320"/>
      <c r="BJ105" s="320"/>
      <c r="BK105" s="320"/>
      <c r="BL105" s="320"/>
      <c r="BM105" s="320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320"/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/>
      <c r="CT105" s="320"/>
      <c r="CU105" s="320"/>
      <c r="CV105" s="320"/>
      <c r="CW105" s="320"/>
      <c r="CX105" s="320"/>
      <c r="CY105" s="320"/>
      <c r="CZ105" s="320"/>
      <c r="DA105" s="320"/>
      <c r="DB105" s="320"/>
      <c r="DC105" s="320"/>
      <c r="DD105" s="320"/>
      <c r="DE105" s="320"/>
      <c r="DF105" s="320"/>
      <c r="DG105" s="320"/>
      <c r="DH105" s="320"/>
      <c r="DI105" s="320"/>
      <c r="DJ105" s="320"/>
      <c r="DK105" s="320"/>
      <c r="DL105" s="320"/>
      <c r="DM105" s="320"/>
      <c r="DN105" s="320"/>
      <c r="DO105" s="320"/>
      <c r="DP105" s="320"/>
      <c r="DQ105" s="320"/>
      <c r="DR105" s="320"/>
      <c r="DS105" s="320"/>
      <c r="DT105" s="320"/>
      <c r="DU105" s="320"/>
      <c r="DV105" s="320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</row>
    <row r="106">
      <c r="A106" s="170"/>
      <c r="B106" s="170"/>
      <c r="C106" s="170"/>
      <c r="D106" s="170"/>
      <c r="E106" s="171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320"/>
      <c r="AP106" s="320"/>
      <c r="AQ106" s="320"/>
      <c r="AR106" s="320"/>
      <c r="AS106" s="320"/>
      <c r="AT106" s="320"/>
      <c r="AU106" s="320"/>
      <c r="AV106" s="320"/>
      <c r="AW106" s="320"/>
      <c r="AX106" s="320"/>
      <c r="AY106" s="320"/>
      <c r="AZ106" s="320"/>
      <c r="BA106" s="320"/>
      <c r="BB106" s="320"/>
      <c r="BC106" s="320"/>
      <c r="BD106" s="320"/>
      <c r="BE106" s="320"/>
      <c r="BF106" s="320"/>
      <c r="BG106" s="320"/>
      <c r="BH106" s="320"/>
      <c r="BI106" s="320"/>
      <c r="BJ106" s="320"/>
      <c r="BK106" s="320"/>
      <c r="BL106" s="320"/>
      <c r="BM106" s="320"/>
      <c r="BN106" s="320"/>
      <c r="BO106" s="320"/>
      <c r="BP106" s="320"/>
      <c r="BQ106" s="320"/>
      <c r="BR106" s="320"/>
      <c r="BS106" s="320"/>
      <c r="BT106" s="320"/>
      <c r="BU106" s="320"/>
      <c r="BV106" s="320"/>
      <c r="BW106" s="320"/>
      <c r="BX106" s="320"/>
      <c r="BY106" s="320"/>
      <c r="BZ106" s="320"/>
      <c r="CA106" s="320"/>
      <c r="CB106" s="320"/>
      <c r="CC106" s="320"/>
      <c r="CD106" s="320"/>
      <c r="CE106" s="320"/>
      <c r="CF106" s="320"/>
      <c r="CG106" s="320"/>
      <c r="CH106" s="320"/>
      <c r="CI106" s="320"/>
      <c r="CJ106" s="320"/>
      <c r="CK106" s="320"/>
      <c r="CL106" s="320"/>
      <c r="CM106" s="320"/>
      <c r="CN106" s="320"/>
      <c r="CO106" s="320"/>
      <c r="CP106" s="320"/>
      <c r="CQ106" s="320"/>
      <c r="CR106" s="320"/>
      <c r="CS106" s="320"/>
      <c r="CT106" s="320"/>
      <c r="CU106" s="320"/>
      <c r="CV106" s="320"/>
      <c r="CW106" s="320"/>
      <c r="CX106" s="320"/>
      <c r="CY106" s="320"/>
      <c r="CZ106" s="320"/>
      <c r="DA106" s="320"/>
      <c r="DB106" s="320"/>
      <c r="DC106" s="320"/>
      <c r="DD106" s="320"/>
      <c r="DE106" s="320"/>
      <c r="DF106" s="320"/>
      <c r="DG106" s="320"/>
      <c r="DH106" s="320"/>
      <c r="DI106" s="320"/>
      <c r="DJ106" s="320"/>
      <c r="DK106" s="320"/>
      <c r="DL106" s="320"/>
      <c r="DM106" s="320"/>
      <c r="DN106" s="320"/>
      <c r="DO106" s="320"/>
      <c r="DP106" s="320"/>
      <c r="DQ106" s="320"/>
      <c r="DR106" s="320"/>
      <c r="DS106" s="320"/>
      <c r="DT106" s="320"/>
      <c r="DU106" s="320"/>
      <c r="DV106" s="320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</row>
    <row r="107">
      <c r="A107" s="170"/>
      <c r="B107" s="170"/>
      <c r="C107" s="170"/>
      <c r="D107" s="170"/>
      <c r="E107" s="171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0"/>
      <c r="AR107" s="320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20"/>
      <c r="BC107" s="320"/>
      <c r="BD107" s="320"/>
      <c r="BE107" s="320"/>
      <c r="BF107" s="320"/>
      <c r="BG107" s="320"/>
      <c r="BH107" s="320"/>
      <c r="BI107" s="320"/>
      <c r="BJ107" s="320"/>
      <c r="BK107" s="320"/>
      <c r="BL107" s="320"/>
      <c r="BM107" s="320"/>
      <c r="BN107" s="320"/>
      <c r="BO107" s="320"/>
      <c r="BP107" s="320"/>
      <c r="BQ107" s="320"/>
      <c r="BR107" s="320"/>
      <c r="BS107" s="320"/>
      <c r="BT107" s="320"/>
      <c r="BU107" s="320"/>
      <c r="BV107" s="320"/>
      <c r="BW107" s="320"/>
      <c r="BX107" s="320"/>
      <c r="BY107" s="320"/>
      <c r="BZ107" s="320"/>
      <c r="CA107" s="320"/>
      <c r="CB107" s="320"/>
      <c r="CC107" s="320"/>
      <c r="CD107" s="320"/>
      <c r="CE107" s="320"/>
      <c r="CF107" s="320"/>
      <c r="CG107" s="320"/>
      <c r="CH107" s="320"/>
      <c r="CI107" s="320"/>
      <c r="CJ107" s="320"/>
      <c r="CK107" s="320"/>
      <c r="CL107" s="320"/>
      <c r="CM107" s="320"/>
      <c r="CN107" s="320"/>
      <c r="CO107" s="320"/>
      <c r="CP107" s="320"/>
      <c r="CQ107" s="320"/>
      <c r="CR107" s="320"/>
      <c r="CS107" s="320"/>
      <c r="CT107" s="320"/>
      <c r="CU107" s="320"/>
      <c r="CV107" s="320"/>
      <c r="CW107" s="320"/>
      <c r="CX107" s="320"/>
      <c r="CY107" s="320"/>
      <c r="CZ107" s="320"/>
      <c r="DA107" s="320"/>
      <c r="DB107" s="320"/>
      <c r="DC107" s="320"/>
      <c r="DD107" s="320"/>
      <c r="DE107" s="320"/>
      <c r="DF107" s="320"/>
      <c r="DG107" s="320"/>
      <c r="DH107" s="320"/>
      <c r="DI107" s="320"/>
      <c r="DJ107" s="320"/>
      <c r="DK107" s="320"/>
      <c r="DL107" s="320"/>
      <c r="DM107" s="320"/>
      <c r="DN107" s="320"/>
      <c r="DO107" s="320"/>
      <c r="DP107" s="320"/>
      <c r="DQ107" s="320"/>
      <c r="DR107" s="320"/>
      <c r="DS107" s="320"/>
      <c r="DT107" s="320"/>
      <c r="DU107" s="320"/>
      <c r="DV107" s="320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</row>
    <row r="108">
      <c r="A108" s="170"/>
      <c r="B108" s="170"/>
      <c r="C108" s="170"/>
      <c r="D108" s="170"/>
      <c r="E108" s="171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AZ108" s="320"/>
      <c r="BA108" s="320"/>
      <c r="BB108" s="320"/>
      <c r="BC108" s="320"/>
      <c r="BD108" s="320"/>
      <c r="BE108" s="320"/>
      <c r="BF108" s="320"/>
      <c r="BG108" s="320"/>
      <c r="BH108" s="320"/>
      <c r="BI108" s="320"/>
      <c r="BJ108" s="320"/>
      <c r="BK108" s="320"/>
      <c r="BL108" s="320"/>
      <c r="BM108" s="320"/>
      <c r="BN108" s="320"/>
      <c r="BO108" s="320"/>
      <c r="BP108" s="320"/>
      <c r="BQ108" s="320"/>
      <c r="BR108" s="320"/>
      <c r="BS108" s="320"/>
      <c r="BT108" s="320"/>
      <c r="BU108" s="320"/>
      <c r="BV108" s="320"/>
      <c r="BW108" s="320"/>
      <c r="BX108" s="320"/>
      <c r="BY108" s="320"/>
      <c r="BZ108" s="320"/>
      <c r="CA108" s="320"/>
      <c r="CB108" s="320"/>
      <c r="CC108" s="320"/>
      <c r="CD108" s="320"/>
      <c r="CE108" s="320"/>
      <c r="CF108" s="320"/>
      <c r="CG108" s="320"/>
      <c r="CH108" s="320"/>
      <c r="CI108" s="320"/>
      <c r="CJ108" s="320"/>
      <c r="CK108" s="320"/>
      <c r="CL108" s="320"/>
      <c r="CM108" s="320"/>
      <c r="CN108" s="320"/>
      <c r="CO108" s="320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  <c r="CZ108" s="320"/>
      <c r="DA108" s="320"/>
      <c r="DB108" s="320"/>
      <c r="DC108" s="320"/>
      <c r="DD108" s="320"/>
      <c r="DE108" s="320"/>
      <c r="DF108" s="320"/>
      <c r="DG108" s="320"/>
      <c r="DH108" s="320"/>
      <c r="DI108" s="320"/>
      <c r="DJ108" s="320"/>
      <c r="DK108" s="320"/>
      <c r="DL108" s="320"/>
      <c r="DM108" s="320"/>
      <c r="DN108" s="320"/>
      <c r="DO108" s="320"/>
      <c r="DP108" s="320"/>
      <c r="DQ108" s="320"/>
      <c r="DR108" s="320"/>
      <c r="DS108" s="320"/>
      <c r="DT108" s="320"/>
      <c r="DU108" s="320"/>
      <c r="DV108" s="320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</row>
    <row r="109">
      <c r="A109" s="170"/>
      <c r="B109" s="170"/>
      <c r="C109" s="170"/>
      <c r="D109" s="170"/>
      <c r="E109" s="171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0"/>
      <c r="AT109" s="320"/>
      <c r="AU109" s="320"/>
      <c r="AV109" s="320"/>
      <c r="AW109" s="320"/>
      <c r="AX109" s="320"/>
      <c r="AY109" s="320"/>
      <c r="AZ109" s="320"/>
      <c r="BA109" s="320"/>
      <c r="BB109" s="320"/>
      <c r="BC109" s="320"/>
      <c r="BD109" s="320"/>
      <c r="BE109" s="320"/>
      <c r="BF109" s="320"/>
      <c r="BG109" s="320"/>
      <c r="BH109" s="320"/>
      <c r="BI109" s="320"/>
      <c r="BJ109" s="320"/>
      <c r="BK109" s="320"/>
      <c r="BL109" s="320"/>
      <c r="BM109" s="320"/>
      <c r="BN109" s="320"/>
      <c r="BO109" s="320"/>
      <c r="BP109" s="320"/>
      <c r="BQ109" s="320"/>
      <c r="BR109" s="320"/>
      <c r="BS109" s="320"/>
      <c r="BT109" s="320"/>
      <c r="BU109" s="320"/>
      <c r="BV109" s="320"/>
      <c r="BW109" s="320"/>
      <c r="BX109" s="320"/>
      <c r="BY109" s="320"/>
      <c r="BZ109" s="320"/>
      <c r="CA109" s="320"/>
      <c r="CB109" s="320"/>
      <c r="CC109" s="320"/>
      <c r="CD109" s="320"/>
      <c r="CE109" s="320"/>
      <c r="CF109" s="320"/>
      <c r="CG109" s="320"/>
      <c r="CH109" s="320"/>
      <c r="CI109" s="320"/>
      <c r="CJ109" s="320"/>
      <c r="CK109" s="320"/>
      <c r="CL109" s="320"/>
      <c r="CM109" s="320"/>
      <c r="CN109" s="320"/>
      <c r="CO109" s="320"/>
      <c r="CP109" s="320"/>
      <c r="CQ109" s="320"/>
      <c r="CR109" s="320"/>
      <c r="CS109" s="320"/>
      <c r="CT109" s="320"/>
      <c r="CU109" s="320"/>
      <c r="CV109" s="320"/>
      <c r="CW109" s="320"/>
      <c r="CX109" s="320"/>
      <c r="CY109" s="320"/>
      <c r="CZ109" s="320"/>
      <c r="DA109" s="320"/>
      <c r="DB109" s="320"/>
      <c r="DC109" s="320"/>
      <c r="DD109" s="320"/>
      <c r="DE109" s="320"/>
      <c r="DF109" s="320"/>
      <c r="DG109" s="320"/>
      <c r="DH109" s="320"/>
      <c r="DI109" s="320"/>
      <c r="DJ109" s="320"/>
      <c r="DK109" s="320"/>
      <c r="DL109" s="320"/>
      <c r="DM109" s="320"/>
      <c r="DN109" s="320"/>
      <c r="DO109" s="320"/>
      <c r="DP109" s="320"/>
      <c r="DQ109" s="320"/>
      <c r="DR109" s="320"/>
      <c r="DS109" s="320"/>
      <c r="DT109" s="320"/>
      <c r="DU109" s="320"/>
      <c r="DV109" s="320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</row>
    <row r="110">
      <c r="A110" s="170"/>
      <c r="B110" s="170"/>
      <c r="C110" s="170"/>
      <c r="D110" s="170"/>
      <c r="E110" s="171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0"/>
      <c r="AH110" s="320"/>
      <c r="AI110" s="320"/>
      <c r="AJ110" s="320"/>
      <c r="AK110" s="320"/>
      <c r="AL110" s="320"/>
      <c r="AM110" s="320"/>
      <c r="AN110" s="320"/>
      <c r="AO110" s="320"/>
      <c r="AP110" s="320"/>
      <c r="AQ110" s="320"/>
      <c r="AR110" s="320"/>
      <c r="AS110" s="320"/>
      <c r="AT110" s="320"/>
      <c r="AU110" s="320"/>
      <c r="AV110" s="320"/>
      <c r="AW110" s="320"/>
      <c r="AX110" s="320"/>
      <c r="AY110" s="320"/>
      <c r="AZ110" s="320"/>
      <c r="BA110" s="320"/>
      <c r="BB110" s="320"/>
      <c r="BC110" s="320"/>
      <c r="BD110" s="320"/>
      <c r="BE110" s="320"/>
      <c r="BF110" s="320"/>
      <c r="BG110" s="320"/>
      <c r="BH110" s="320"/>
      <c r="BI110" s="320"/>
      <c r="BJ110" s="320"/>
      <c r="BK110" s="320"/>
      <c r="BL110" s="320"/>
      <c r="BM110" s="320"/>
      <c r="BN110" s="320"/>
      <c r="BO110" s="320"/>
      <c r="BP110" s="320"/>
      <c r="BQ110" s="320"/>
      <c r="BR110" s="320"/>
      <c r="BS110" s="320"/>
      <c r="BT110" s="320"/>
      <c r="BU110" s="320"/>
      <c r="BV110" s="320"/>
      <c r="BW110" s="320"/>
      <c r="BX110" s="320"/>
      <c r="BY110" s="320"/>
      <c r="BZ110" s="320"/>
      <c r="CA110" s="320"/>
      <c r="CB110" s="320"/>
      <c r="CC110" s="320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0"/>
      <c r="CN110" s="320"/>
      <c r="CO110" s="320"/>
      <c r="CP110" s="320"/>
      <c r="CQ110" s="320"/>
      <c r="CR110" s="320"/>
      <c r="CS110" s="320"/>
      <c r="CT110" s="320"/>
      <c r="CU110" s="320"/>
      <c r="CV110" s="320"/>
      <c r="CW110" s="320"/>
      <c r="CX110" s="320"/>
      <c r="CY110" s="320"/>
      <c r="CZ110" s="320"/>
      <c r="DA110" s="320"/>
      <c r="DB110" s="320"/>
      <c r="DC110" s="320"/>
      <c r="DD110" s="320"/>
      <c r="DE110" s="320"/>
      <c r="DF110" s="320"/>
      <c r="DG110" s="320"/>
      <c r="DH110" s="320"/>
      <c r="DI110" s="320"/>
      <c r="DJ110" s="320"/>
      <c r="DK110" s="320"/>
      <c r="DL110" s="320"/>
      <c r="DM110" s="320"/>
      <c r="DN110" s="320"/>
      <c r="DO110" s="320"/>
      <c r="DP110" s="320"/>
      <c r="DQ110" s="320"/>
      <c r="DR110" s="320"/>
      <c r="DS110" s="320"/>
      <c r="DT110" s="320"/>
      <c r="DU110" s="320"/>
      <c r="DV110" s="320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</row>
    <row r="111">
      <c r="A111" s="170"/>
      <c r="B111" s="170"/>
      <c r="C111" s="170"/>
      <c r="D111" s="170"/>
      <c r="E111" s="171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  <c r="AH111" s="320"/>
      <c r="AI111" s="320"/>
      <c r="AJ111" s="320"/>
      <c r="AK111" s="320"/>
      <c r="AL111" s="320"/>
      <c r="AM111" s="320"/>
      <c r="AN111" s="320"/>
      <c r="AO111" s="320"/>
      <c r="AP111" s="320"/>
      <c r="AQ111" s="320"/>
      <c r="AR111" s="320"/>
      <c r="AS111" s="320"/>
      <c r="AT111" s="320"/>
      <c r="AU111" s="320"/>
      <c r="AV111" s="320"/>
      <c r="AW111" s="320"/>
      <c r="AX111" s="320"/>
      <c r="AY111" s="320"/>
      <c r="AZ111" s="320"/>
      <c r="BA111" s="320"/>
      <c r="BB111" s="320"/>
      <c r="BC111" s="320"/>
      <c r="BD111" s="320"/>
      <c r="BE111" s="320"/>
      <c r="BF111" s="320"/>
      <c r="BG111" s="320"/>
      <c r="BH111" s="320"/>
      <c r="BI111" s="320"/>
      <c r="BJ111" s="320"/>
      <c r="BK111" s="320"/>
      <c r="BL111" s="320"/>
      <c r="BM111" s="320"/>
      <c r="BN111" s="320"/>
      <c r="BO111" s="320"/>
      <c r="BP111" s="320"/>
      <c r="BQ111" s="320"/>
      <c r="BR111" s="320"/>
      <c r="BS111" s="320"/>
      <c r="BT111" s="320"/>
      <c r="BU111" s="320"/>
      <c r="BV111" s="320"/>
      <c r="BW111" s="320"/>
      <c r="BX111" s="320"/>
      <c r="BY111" s="320"/>
      <c r="BZ111" s="320"/>
      <c r="CA111" s="320"/>
      <c r="CB111" s="320"/>
      <c r="CC111" s="320"/>
      <c r="CD111" s="320"/>
      <c r="CE111" s="320"/>
      <c r="CF111" s="320"/>
      <c r="CG111" s="320"/>
      <c r="CH111" s="320"/>
      <c r="CI111" s="320"/>
      <c r="CJ111" s="320"/>
      <c r="CK111" s="320"/>
      <c r="CL111" s="320"/>
      <c r="CM111" s="320"/>
      <c r="CN111" s="320"/>
      <c r="CO111" s="320"/>
      <c r="CP111" s="320"/>
      <c r="CQ111" s="320"/>
      <c r="CR111" s="320"/>
      <c r="CS111" s="320"/>
      <c r="CT111" s="320"/>
      <c r="CU111" s="320"/>
      <c r="CV111" s="320"/>
      <c r="CW111" s="320"/>
      <c r="CX111" s="320"/>
      <c r="CY111" s="320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20"/>
      <c r="DJ111" s="320"/>
      <c r="DK111" s="320"/>
      <c r="DL111" s="320"/>
      <c r="DM111" s="320"/>
      <c r="DN111" s="320"/>
      <c r="DO111" s="320"/>
      <c r="DP111" s="320"/>
      <c r="DQ111" s="320"/>
      <c r="DR111" s="320"/>
      <c r="DS111" s="320"/>
      <c r="DT111" s="320"/>
      <c r="DU111" s="320"/>
      <c r="DV111" s="320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</row>
    <row r="112">
      <c r="A112" s="170"/>
      <c r="B112" s="170"/>
      <c r="C112" s="170"/>
      <c r="D112" s="170"/>
      <c r="E112" s="171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0"/>
      <c r="AV112" s="320"/>
      <c r="AW112" s="320"/>
      <c r="AX112" s="320"/>
      <c r="AY112" s="320"/>
      <c r="AZ112" s="320"/>
      <c r="BA112" s="320"/>
      <c r="BB112" s="320"/>
      <c r="BC112" s="320"/>
      <c r="BD112" s="320"/>
      <c r="BE112" s="320"/>
      <c r="BF112" s="320"/>
      <c r="BG112" s="320"/>
      <c r="BH112" s="320"/>
      <c r="BI112" s="320"/>
      <c r="BJ112" s="320"/>
      <c r="BK112" s="320"/>
      <c r="BL112" s="320"/>
      <c r="BM112" s="320"/>
      <c r="BN112" s="320"/>
      <c r="BO112" s="320"/>
      <c r="BP112" s="320"/>
      <c r="BQ112" s="320"/>
      <c r="BR112" s="320"/>
      <c r="BS112" s="320"/>
      <c r="BT112" s="320"/>
      <c r="BU112" s="320"/>
      <c r="BV112" s="320"/>
      <c r="BW112" s="320"/>
      <c r="BX112" s="320"/>
      <c r="BY112" s="320"/>
      <c r="BZ112" s="320"/>
      <c r="CA112" s="320"/>
      <c r="CB112" s="320"/>
      <c r="CC112" s="320"/>
      <c r="CD112" s="320"/>
      <c r="CE112" s="320"/>
      <c r="CF112" s="320"/>
      <c r="CG112" s="320"/>
      <c r="CH112" s="320"/>
      <c r="CI112" s="320"/>
      <c r="CJ112" s="320"/>
      <c r="CK112" s="320"/>
      <c r="CL112" s="320"/>
      <c r="CM112" s="320"/>
      <c r="CN112" s="320"/>
      <c r="CO112" s="320"/>
      <c r="CP112" s="320"/>
      <c r="CQ112" s="320"/>
      <c r="CR112" s="320"/>
      <c r="CS112" s="320"/>
      <c r="CT112" s="320"/>
      <c r="CU112" s="320"/>
      <c r="CV112" s="320"/>
      <c r="CW112" s="320"/>
      <c r="CX112" s="320"/>
      <c r="CY112" s="320"/>
      <c r="CZ112" s="320"/>
      <c r="DA112" s="320"/>
      <c r="DB112" s="320"/>
      <c r="DC112" s="320"/>
      <c r="DD112" s="320"/>
      <c r="DE112" s="320"/>
      <c r="DF112" s="320"/>
      <c r="DG112" s="320"/>
      <c r="DH112" s="320"/>
      <c r="DI112" s="320"/>
      <c r="DJ112" s="320"/>
      <c r="DK112" s="320"/>
      <c r="DL112" s="320"/>
      <c r="DM112" s="320"/>
      <c r="DN112" s="320"/>
      <c r="DO112" s="320"/>
      <c r="DP112" s="320"/>
      <c r="DQ112" s="320"/>
      <c r="DR112" s="320"/>
      <c r="DS112" s="320"/>
      <c r="DT112" s="320"/>
      <c r="DU112" s="320"/>
      <c r="DV112" s="320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</row>
    <row r="113">
      <c r="A113" s="170"/>
      <c r="B113" s="170"/>
      <c r="C113" s="170"/>
      <c r="D113" s="170"/>
      <c r="E113" s="171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  <c r="AZ113" s="320"/>
      <c r="BA113" s="320"/>
      <c r="BB113" s="320"/>
      <c r="BC113" s="320"/>
      <c r="BD113" s="320"/>
      <c r="BE113" s="320"/>
      <c r="BF113" s="320"/>
      <c r="BG113" s="320"/>
      <c r="BH113" s="320"/>
      <c r="BI113" s="320"/>
      <c r="BJ113" s="320"/>
      <c r="BK113" s="320"/>
      <c r="BL113" s="320"/>
      <c r="BM113" s="320"/>
      <c r="BN113" s="320"/>
      <c r="BO113" s="320"/>
      <c r="BP113" s="320"/>
      <c r="BQ113" s="320"/>
      <c r="BR113" s="320"/>
      <c r="BS113" s="320"/>
      <c r="BT113" s="320"/>
      <c r="BU113" s="320"/>
      <c r="BV113" s="320"/>
      <c r="BW113" s="320"/>
      <c r="BX113" s="320"/>
      <c r="BY113" s="320"/>
      <c r="BZ113" s="320"/>
      <c r="CA113" s="320"/>
      <c r="CB113" s="320"/>
      <c r="CC113" s="320"/>
      <c r="CD113" s="320"/>
      <c r="CE113" s="320"/>
      <c r="CF113" s="320"/>
      <c r="CG113" s="320"/>
      <c r="CH113" s="320"/>
      <c r="CI113" s="320"/>
      <c r="CJ113" s="320"/>
      <c r="CK113" s="320"/>
      <c r="CL113" s="320"/>
      <c r="CM113" s="320"/>
      <c r="CN113" s="320"/>
      <c r="CO113" s="320"/>
      <c r="CP113" s="320"/>
      <c r="CQ113" s="320"/>
      <c r="CR113" s="320"/>
      <c r="CS113" s="320"/>
      <c r="CT113" s="320"/>
      <c r="CU113" s="320"/>
      <c r="CV113" s="320"/>
      <c r="CW113" s="320"/>
      <c r="CX113" s="320"/>
      <c r="CY113" s="320"/>
      <c r="CZ113" s="320"/>
      <c r="DA113" s="320"/>
      <c r="DB113" s="320"/>
      <c r="DC113" s="320"/>
      <c r="DD113" s="320"/>
      <c r="DE113" s="320"/>
      <c r="DF113" s="320"/>
      <c r="DG113" s="320"/>
      <c r="DH113" s="320"/>
      <c r="DI113" s="320"/>
      <c r="DJ113" s="320"/>
      <c r="DK113" s="320"/>
      <c r="DL113" s="320"/>
      <c r="DM113" s="320"/>
      <c r="DN113" s="320"/>
      <c r="DO113" s="320"/>
      <c r="DP113" s="320"/>
      <c r="DQ113" s="320"/>
      <c r="DR113" s="320"/>
      <c r="DS113" s="320"/>
      <c r="DT113" s="320"/>
      <c r="DU113" s="320"/>
      <c r="DV113" s="320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</row>
    <row r="114">
      <c r="A114" s="170"/>
      <c r="B114" s="170"/>
      <c r="C114" s="170"/>
      <c r="D114" s="170"/>
      <c r="E114" s="171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20"/>
      <c r="AJ114" s="320"/>
      <c r="AK114" s="320"/>
      <c r="AL114" s="320"/>
      <c r="AM114" s="320"/>
      <c r="AN114" s="320"/>
      <c r="AO114" s="320"/>
      <c r="AP114" s="320"/>
      <c r="AQ114" s="320"/>
      <c r="AR114" s="320"/>
      <c r="AS114" s="320"/>
      <c r="AT114" s="320"/>
      <c r="AU114" s="320"/>
      <c r="AV114" s="320"/>
      <c r="AW114" s="320"/>
      <c r="AX114" s="320"/>
      <c r="AY114" s="320"/>
      <c r="AZ114" s="320"/>
      <c r="BA114" s="320"/>
      <c r="BB114" s="320"/>
      <c r="BC114" s="320"/>
      <c r="BD114" s="320"/>
      <c r="BE114" s="320"/>
      <c r="BF114" s="320"/>
      <c r="BG114" s="320"/>
      <c r="BH114" s="320"/>
      <c r="BI114" s="320"/>
      <c r="BJ114" s="320"/>
      <c r="BK114" s="320"/>
      <c r="BL114" s="320"/>
      <c r="BM114" s="320"/>
      <c r="BN114" s="320"/>
      <c r="BO114" s="320"/>
      <c r="BP114" s="320"/>
      <c r="BQ114" s="320"/>
      <c r="BR114" s="320"/>
      <c r="BS114" s="320"/>
      <c r="BT114" s="320"/>
      <c r="BU114" s="320"/>
      <c r="BV114" s="320"/>
      <c r="BW114" s="320"/>
      <c r="BX114" s="320"/>
      <c r="BY114" s="320"/>
      <c r="BZ114" s="320"/>
      <c r="CA114" s="320"/>
      <c r="CB114" s="320"/>
      <c r="CC114" s="320"/>
      <c r="CD114" s="320"/>
      <c r="CE114" s="320"/>
      <c r="CF114" s="320"/>
      <c r="CG114" s="320"/>
      <c r="CH114" s="320"/>
      <c r="CI114" s="320"/>
      <c r="CJ114" s="320"/>
      <c r="CK114" s="320"/>
      <c r="CL114" s="320"/>
      <c r="CM114" s="320"/>
      <c r="CN114" s="320"/>
      <c r="CO114" s="320"/>
      <c r="CP114" s="320"/>
      <c r="CQ114" s="320"/>
      <c r="CR114" s="320"/>
      <c r="CS114" s="320"/>
      <c r="CT114" s="320"/>
      <c r="CU114" s="320"/>
      <c r="CV114" s="320"/>
      <c r="CW114" s="320"/>
      <c r="CX114" s="320"/>
      <c r="CY114" s="320"/>
      <c r="CZ114" s="320"/>
      <c r="DA114" s="320"/>
      <c r="DB114" s="320"/>
      <c r="DC114" s="320"/>
      <c r="DD114" s="320"/>
      <c r="DE114" s="320"/>
      <c r="DF114" s="320"/>
      <c r="DG114" s="320"/>
      <c r="DH114" s="320"/>
      <c r="DI114" s="320"/>
      <c r="DJ114" s="320"/>
      <c r="DK114" s="320"/>
      <c r="DL114" s="320"/>
      <c r="DM114" s="320"/>
      <c r="DN114" s="320"/>
      <c r="DO114" s="320"/>
      <c r="DP114" s="320"/>
      <c r="DQ114" s="320"/>
      <c r="DR114" s="320"/>
      <c r="DS114" s="320"/>
      <c r="DT114" s="320"/>
      <c r="DU114" s="320"/>
      <c r="DV114" s="320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</row>
    <row r="115">
      <c r="A115" s="170"/>
      <c r="B115" s="170"/>
      <c r="C115" s="170"/>
      <c r="D115" s="170"/>
      <c r="E115" s="171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  <c r="AA115" s="320"/>
      <c r="AB115" s="320"/>
      <c r="AC115" s="320"/>
      <c r="AD115" s="320"/>
      <c r="AE115" s="320"/>
      <c r="AF115" s="320"/>
      <c r="AG115" s="320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  <c r="AS115" s="320"/>
      <c r="AT115" s="320"/>
      <c r="AU115" s="320"/>
      <c r="AV115" s="320"/>
      <c r="AW115" s="320"/>
      <c r="AX115" s="320"/>
      <c r="AY115" s="320"/>
      <c r="AZ115" s="320"/>
      <c r="BA115" s="320"/>
      <c r="BB115" s="320"/>
      <c r="BC115" s="320"/>
      <c r="BD115" s="320"/>
      <c r="BE115" s="320"/>
      <c r="BF115" s="320"/>
      <c r="BG115" s="320"/>
      <c r="BH115" s="320"/>
      <c r="BI115" s="320"/>
      <c r="BJ115" s="320"/>
      <c r="BK115" s="320"/>
      <c r="BL115" s="320"/>
      <c r="BM115" s="320"/>
      <c r="BN115" s="320"/>
      <c r="BO115" s="320"/>
      <c r="BP115" s="320"/>
      <c r="BQ115" s="320"/>
      <c r="BR115" s="320"/>
      <c r="BS115" s="320"/>
      <c r="BT115" s="320"/>
      <c r="BU115" s="320"/>
      <c r="BV115" s="320"/>
      <c r="BW115" s="320"/>
      <c r="BX115" s="320"/>
      <c r="BY115" s="320"/>
      <c r="BZ115" s="320"/>
      <c r="CA115" s="320"/>
      <c r="CB115" s="320"/>
      <c r="CC115" s="320"/>
      <c r="CD115" s="320"/>
      <c r="CE115" s="320"/>
      <c r="CF115" s="320"/>
      <c r="CG115" s="320"/>
      <c r="CH115" s="320"/>
      <c r="CI115" s="320"/>
      <c r="CJ115" s="320"/>
      <c r="CK115" s="320"/>
      <c r="CL115" s="320"/>
      <c r="CM115" s="320"/>
      <c r="CN115" s="320"/>
      <c r="CO115" s="320"/>
      <c r="CP115" s="320"/>
      <c r="CQ115" s="320"/>
      <c r="CR115" s="320"/>
      <c r="CS115" s="320"/>
      <c r="CT115" s="320"/>
      <c r="CU115" s="320"/>
      <c r="CV115" s="320"/>
      <c r="CW115" s="320"/>
      <c r="CX115" s="320"/>
      <c r="CY115" s="320"/>
      <c r="CZ115" s="320"/>
      <c r="DA115" s="320"/>
      <c r="DB115" s="320"/>
      <c r="DC115" s="320"/>
      <c r="DD115" s="320"/>
      <c r="DE115" s="320"/>
      <c r="DF115" s="320"/>
      <c r="DG115" s="320"/>
      <c r="DH115" s="320"/>
      <c r="DI115" s="320"/>
      <c r="DJ115" s="320"/>
      <c r="DK115" s="320"/>
      <c r="DL115" s="320"/>
      <c r="DM115" s="320"/>
      <c r="DN115" s="320"/>
      <c r="DO115" s="320"/>
      <c r="DP115" s="320"/>
      <c r="DQ115" s="320"/>
      <c r="DR115" s="320"/>
      <c r="DS115" s="320"/>
      <c r="DT115" s="320"/>
      <c r="DU115" s="320"/>
      <c r="DV115" s="320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</row>
    <row r="116">
      <c r="A116" s="170"/>
      <c r="B116" s="170"/>
      <c r="C116" s="170"/>
      <c r="D116" s="170"/>
      <c r="E116" s="171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0"/>
      <c r="AV116" s="320"/>
      <c r="AW116" s="320"/>
      <c r="AX116" s="320"/>
      <c r="AY116" s="320"/>
      <c r="AZ116" s="320"/>
      <c r="BA116" s="320"/>
      <c r="BB116" s="320"/>
      <c r="BC116" s="320"/>
      <c r="BD116" s="320"/>
      <c r="BE116" s="320"/>
      <c r="BF116" s="320"/>
      <c r="BG116" s="320"/>
      <c r="BH116" s="320"/>
      <c r="BI116" s="320"/>
      <c r="BJ116" s="320"/>
      <c r="BK116" s="320"/>
      <c r="BL116" s="320"/>
      <c r="BM116" s="320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0"/>
      <c r="CC116" s="320"/>
      <c r="CD116" s="320"/>
      <c r="CE116" s="320"/>
      <c r="CF116" s="320"/>
      <c r="CG116" s="320"/>
      <c r="CH116" s="320"/>
      <c r="CI116" s="320"/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/>
      <c r="CT116" s="320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0"/>
      <c r="DI116" s="320"/>
      <c r="DJ116" s="320"/>
      <c r="DK116" s="320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0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</row>
    <row r="117">
      <c r="A117" s="170"/>
      <c r="B117" s="170"/>
      <c r="C117" s="170"/>
      <c r="D117" s="170"/>
      <c r="E117" s="171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0"/>
      <c r="AH117" s="320"/>
      <c r="AI117" s="320"/>
      <c r="AJ117" s="320"/>
      <c r="AK117" s="320"/>
      <c r="AL117" s="320"/>
      <c r="AM117" s="320"/>
      <c r="AN117" s="320"/>
      <c r="AO117" s="320"/>
      <c r="AP117" s="320"/>
      <c r="AQ117" s="320"/>
      <c r="AR117" s="320"/>
      <c r="AS117" s="320"/>
      <c r="AT117" s="320"/>
      <c r="AU117" s="320"/>
      <c r="AV117" s="320"/>
      <c r="AW117" s="320"/>
      <c r="AX117" s="320"/>
      <c r="AY117" s="320"/>
      <c r="AZ117" s="320"/>
      <c r="BA117" s="320"/>
      <c r="BB117" s="320"/>
      <c r="BC117" s="320"/>
      <c r="BD117" s="320"/>
      <c r="BE117" s="320"/>
      <c r="BF117" s="320"/>
      <c r="BG117" s="320"/>
      <c r="BH117" s="320"/>
      <c r="BI117" s="320"/>
      <c r="BJ117" s="320"/>
      <c r="BK117" s="320"/>
      <c r="BL117" s="320"/>
      <c r="BM117" s="320"/>
      <c r="BN117" s="320"/>
      <c r="BO117" s="320"/>
      <c r="BP117" s="320"/>
      <c r="BQ117" s="320"/>
      <c r="BR117" s="320"/>
      <c r="BS117" s="320"/>
      <c r="BT117" s="320"/>
      <c r="BU117" s="320"/>
      <c r="BV117" s="320"/>
      <c r="BW117" s="320"/>
      <c r="BX117" s="320"/>
      <c r="BY117" s="320"/>
      <c r="BZ117" s="320"/>
      <c r="CA117" s="320"/>
      <c r="CB117" s="320"/>
      <c r="CC117" s="320"/>
      <c r="CD117" s="320"/>
      <c r="CE117" s="320"/>
      <c r="CF117" s="320"/>
      <c r="CG117" s="320"/>
      <c r="CH117" s="320"/>
      <c r="CI117" s="320"/>
      <c r="CJ117" s="320"/>
      <c r="CK117" s="320"/>
      <c r="CL117" s="320"/>
      <c r="CM117" s="320"/>
      <c r="CN117" s="320"/>
      <c r="CO117" s="320"/>
      <c r="CP117" s="320"/>
      <c r="CQ117" s="320"/>
      <c r="CR117" s="320"/>
      <c r="CS117" s="320"/>
      <c r="CT117" s="320"/>
      <c r="CU117" s="320"/>
      <c r="CV117" s="320"/>
      <c r="CW117" s="320"/>
      <c r="CX117" s="320"/>
      <c r="CY117" s="320"/>
      <c r="CZ117" s="320"/>
      <c r="DA117" s="320"/>
      <c r="DB117" s="320"/>
      <c r="DC117" s="320"/>
      <c r="DD117" s="320"/>
      <c r="DE117" s="320"/>
      <c r="DF117" s="320"/>
      <c r="DG117" s="320"/>
      <c r="DH117" s="320"/>
      <c r="DI117" s="320"/>
      <c r="DJ117" s="320"/>
      <c r="DK117" s="320"/>
      <c r="DL117" s="320"/>
      <c r="DM117" s="320"/>
      <c r="DN117" s="320"/>
      <c r="DO117" s="320"/>
      <c r="DP117" s="320"/>
      <c r="DQ117" s="320"/>
      <c r="DR117" s="320"/>
      <c r="DS117" s="320"/>
      <c r="DT117" s="320"/>
      <c r="DU117" s="320"/>
      <c r="DV117" s="320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</row>
    <row r="118">
      <c r="A118" s="170"/>
      <c r="B118" s="170"/>
      <c r="C118" s="170"/>
      <c r="D118" s="170"/>
      <c r="E118" s="171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0"/>
      <c r="AH118" s="320"/>
      <c r="AI118" s="320"/>
      <c r="AJ118" s="320"/>
      <c r="AK118" s="320"/>
      <c r="AL118" s="320"/>
      <c r="AM118" s="320"/>
      <c r="AN118" s="320"/>
      <c r="AO118" s="320"/>
      <c r="AP118" s="320"/>
      <c r="AQ118" s="320"/>
      <c r="AR118" s="320"/>
      <c r="AS118" s="320"/>
      <c r="AT118" s="320"/>
      <c r="AU118" s="320"/>
      <c r="AV118" s="320"/>
      <c r="AW118" s="320"/>
      <c r="AX118" s="320"/>
      <c r="AY118" s="320"/>
      <c r="AZ118" s="320"/>
      <c r="BA118" s="320"/>
      <c r="BB118" s="320"/>
      <c r="BC118" s="320"/>
      <c r="BD118" s="320"/>
      <c r="BE118" s="320"/>
      <c r="BF118" s="320"/>
      <c r="BG118" s="320"/>
      <c r="BH118" s="320"/>
      <c r="BI118" s="320"/>
      <c r="BJ118" s="320"/>
      <c r="BK118" s="320"/>
      <c r="BL118" s="320"/>
      <c r="BM118" s="320"/>
      <c r="BN118" s="320"/>
      <c r="BO118" s="320"/>
      <c r="BP118" s="320"/>
      <c r="BQ118" s="320"/>
      <c r="BR118" s="320"/>
      <c r="BS118" s="320"/>
      <c r="BT118" s="320"/>
      <c r="BU118" s="320"/>
      <c r="BV118" s="320"/>
      <c r="BW118" s="320"/>
      <c r="BX118" s="320"/>
      <c r="BY118" s="320"/>
      <c r="BZ118" s="320"/>
      <c r="CA118" s="320"/>
      <c r="CB118" s="320"/>
      <c r="CC118" s="320"/>
      <c r="CD118" s="320"/>
      <c r="CE118" s="320"/>
      <c r="CF118" s="320"/>
      <c r="CG118" s="320"/>
      <c r="CH118" s="320"/>
      <c r="CI118" s="320"/>
      <c r="CJ118" s="320"/>
      <c r="CK118" s="320"/>
      <c r="CL118" s="320"/>
      <c r="CM118" s="320"/>
      <c r="CN118" s="320"/>
      <c r="CO118" s="320"/>
      <c r="CP118" s="320"/>
      <c r="CQ118" s="320"/>
      <c r="CR118" s="320"/>
      <c r="CS118" s="320"/>
      <c r="CT118" s="320"/>
      <c r="CU118" s="320"/>
      <c r="CV118" s="320"/>
      <c r="CW118" s="320"/>
      <c r="CX118" s="320"/>
      <c r="CY118" s="320"/>
      <c r="CZ118" s="320"/>
      <c r="DA118" s="320"/>
      <c r="DB118" s="320"/>
      <c r="DC118" s="320"/>
      <c r="DD118" s="320"/>
      <c r="DE118" s="320"/>
      <c r="DF118" s="320"/>
      <c r="DG118" s="320"/>
      <c r="DH118" s="320"/>
      <c r="DI118" s="320"/>
      <c r="DJ118" s="320"/>
      <c r="DK118" s="320"/>
      <c r="DL118" s="320"/>
      <c r="DM118" s="320"/>
      <c r="DN118" s="320"/>
      <c r="DO118" s="320"/>
      <c r="DP118" s="320"/>
      <c r="DQ118" s="320"/>
      <c r="DR118" s="320"/>
      <c r="DS118" s="320"/>
      <c r="DT118" s="320"/>
      <c r="DU118" s="320"/>
      <c r="DV118" s="320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</row>
    <row r="119">
      <c r="A119" s="170"/>
      <c r="B119" s="170"/>
      <c r="C119" s="170"/>
      <c r="D119" s="170"/>
      <c r="E119" s="171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  <c r="AJ119" s="320"/>
      <c r="AK119" s="320"/>
      <c r="AL119" s="320"/>
      <c r="AM119" s="320"/>
      <c r="AN119" s="320"/>
      <c r="AO119" s="320"/>
      <c r="AP119" s="320"/>
      <c r="AQ119" s="320"/>
      <c r="AR119" s="320"/>
      <c r="AS119" s="320"/>
      <c r="AT119" s="320"/>
      <c r="AU119" s="320"/>
      <c r="AV119" s="320"/>
      <c r="AW119" s="320"/>
      <c r="AX119" s="320"/>
      <c r="AY119" s="320"/>
      <c r="AZ119" s="320"/>
      <c r="BA119" s="320"/>
      <c r="BB119" s="320"/>
      <c r="BC119" s="320"/>
      <c r="BD119" s="320"/>
      <c r="BE119" s="320"/>
      <c r="BF119" s="320"/>
      <c r="BG119" s="320"/>
      <c r="BH119" s="320"/>
      <c r="BI119" s="320"/>
      <c r="BJ119" s="320"/>
      <c r="BK119" s="320"/>
      <c r="BL119" s="320"/>
      <c r="BM119" s="320"/>
      <c r="BN119" s="320"/>
      <c r="BO119" s="320"/>
      <c r="BP119" s="320"/>
      <c r="BQ119" s="320"/>
      <c r="BR119" s="320"/>
      <c r="BS119" s="320"/>
      <c r="BT119" s="320"/>
      <c r="BU119" s="320"/>
      <c r="BV119" s="320"/>
      <c r="BW119" s="320"/>
      <c r="BX119" s="320"/>
      <c r="BY119" s="320"/>
      <c r="BZ119" s="320"/>
      <c r="CA119" s="320"/>
      <c r="CB119" s="320"/>
      <c r="CC119" s="320"/>
      <c r="CD119" s="320"/>
      <c r="CE119" s="320"/>
      <c r="CF119" s="320"/>
      <c r="CG119" s="320"/>
      <c r="CH119" s="320"/>
      <c r="CI119" s="320"/>
      <c r="CJ119" s="320"/>
      <c r="CK119" s="320"/>
      <c r="CL119" s="320"/>
      <c r="CM119" s="320"/>
      <c r="CN119" s="320"/>
      <c r="CO119" s="320"/>
      <c r="CP119" s="320"/>
      <c r="CQ119" s="320"/>
      <c r="CR119" s="320"/>
      <c r="CS119" s="320"/>
      <c r="CT119" s="320"/>
      <c r="CU119" s="320"/>
      <c r="CV119" s="320"/>
      <c r="CW119" s="320"/>
      <c r="CX119" s="320"/>
      <c r="CY119" s="320"/>
      <c r="CZ119" s="320"/>
      <c r="DA119" s="320"/>
      <c r="DB119" s="320"/>
      <c r="DC119" s="320"/>
      <c r="DD119" s="320"/>
      <c r="DE119" s="320"/>
      <c r="DF119" s="320"/>
      <c r="DG119" s="320"/>
      <c r="DH119" s="320"/>
      <c r="DI119" s="320"/>
      <c r="DJ119" s="320"/>
      <c r="DK119" s="320"/>
      <c r="DL119" s="320"/>
      <c r="DM119" s="320"/>
      <c r="DN119" s="320"/>
      <c r="DO119" s="320"/>
      <c r="DP119" s="320"/>
      <c r="DQ119" s="320"/>
      <c r="DR119" s="320"/>
      <c r="DS119" s="320"/>
      <c r="DT119" s="320"/>
      <c r="DU119" s="320"/>
      <c r="DV119" s="320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</row>
    <row r="120">
      <c r="A120" s="170"/>
      <c r="B120" s="170"/>
      <c r="C120" s="170"/>
      <c r="D120" s="170"/>
      <c r="E120" s="171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  <c r="AB120" s="320"/>
      <c r="AC120" s="320"/>
      <c r="AD120" s="320"/>
      <c r="AE120" s="320"/>
      <c r="AF120" s="320"/>
      <c r="AG120" s="320"/>
      <c r="AH120" s="320"/>
      <c r="AI120" s="320"/>
      <c r="AJ120" s="320"/>
      <c r="AK120" s="320"/>
      <c r="AL120" s="320"/>
      <c r="AM120" s="320"/>
      <c r="AN120" s="320"/>
      <c r="AO120" s="320"/>
      <c r="AP120" s="320"/>
      <c r="AQ120" s="320"/>
      <c r="AR120" s="320"/>
      <c r="AS120" s="320"/>
      <c r="AT120" s="320"/>
      <c r="AU120" s="320"/>
      <c r="AV120" s="320"/>
      <c r="AW120" s="320"/>
      <c r="AX120" s="320"/>
      <c r="AY120" s="320"/>
      <c r="AZ120" s="320"/>
      <c r="BA120" s="320"/>
      <c r="BB120" s="320"/>
      <c r="BC120" s="320"/>
      <c r="BD120" s="320"/>
      <c r="BE120" s="320"/>
      <c r="BF120" s="320"/>
      <c r="BG120" s="320"/>
      <c r="BH120" s="320"/>
      <c r="BI120" s="320"/>
      <c r="BJ120" s="320"/>
      <c r="BK120" s="320"/>
      <c r="BL120" s="320"/>
      <c r="BM120" s="320"/>
      <c r="BN120" s="320"/>
      <c r="BO120" s="320"/>
      <c r="BP120" s="320"/>
      <c r="BQ120" s="320"/>
      <c r="BR120" s="320"/>
      <c r="BS120" s="320"/>
      <c r="BT120" s="320"/>
      <c r="BU120" s="320"/>
      <c r="BV120" s="320"/>
      <c r="BW120" s="320"/>
      <c r="BX120" s="320"/>
      <c r="BY120" s="320"/>
      <c r="BZ120" s="320"/>
      <c r="CA120" s="320"/>
      <c r="CB120" s="320"/>
      <c r="CC120" s="320"/>
      <c r="CD120" s="320"/>
      <c r="CE120" s="320"/>
      <c r="CF120" s="320"/>
      <c r="CG120" s="320"/>
      <c r="CH120" s="320"/>
      <c r="CI120" s="320"/>
      <c r="CJ120" s="320"/>
      <c r="CK120" s="320"/>
      <c r="CL120" s="320"/>
      <c r="CM120" s="320"/>
      <c r="CN120" s="320"/>
      <c r="CO120" s="320"/>
      <c r="CP120" s="320"/>
      <c r="CQ120" s="320"/>
      <c r="CR120" s="320"/>
      <c r="CS120" s="320"/>
      <c r="CT120" s="320"/>
      <c r="CU120" s="320"/>
      <c r="CV120" s="320"/>
      <c r="CW120" s="320"/>
      <c r="CX120" s="320"/>
      <c r="CY120" s="320"/>
      <c r="CZ120" s="320"/>
      <c r="DA120" s="320"/>
      <c r="DB120" s="320"/>
      <c r="DC120" s="320"/>
      <c r="DD120" s="320"/>
      <c r="DE120" s="320"/>
      <c r="DF120" s="320"/>
      <c r="DG120" s="320"/>
      <c r="DH120" s="320"/>
      <c r="DI120" s="320"/>
      <c r="DJ120" s="320"/>
      <c r="DK120" s="320"/>
      <c r="DL120" s="320"/>
      <c r="DM120" s="320"/>
      <c r="DN120" s="320"/>
      <c r="DO120" s="320"/>
      <c r="DP120" s="320"/>
      <c r="DQ120" s="320"/>
      <c r="DR120" s="320"/>
      <c r="DS120" s="320"/>
      <c r="DT120" s="320"/>
      <c r="DU120" s="320"/>
      <c r="DV120" s="320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</row>
    <row r="121">
      <c r="A121" s="170"/>
      <c r="B121" s="170"/>
      <c r="C121" s="170"/>
      <c r="D121" s="170"/>
      <c r="E121" s="171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  <c r="AA121" s="320"/>
      <c r="AB121" s="320"/>
      <c r="AC121" s="320"/>
      <c r="AD121" s="320"/>
      <c r="AE121" s="320"/>
      <c r="AF121" s="320"/>
      <c r="AG121" s="320"/>
      <c r="AH121" s="320"/>
      <c r="AI121" s="320"/>
      <c r="AJ121" s="320"/>
      <c r="AK121" s="320"/>
      <c r="AL121" s="320"/>
      <c r="AM121" s="320"/>
      <c r="AN121" s="320"/>
      <c r="AO121" s="320"/>
      <c r="AP121" s="320"/>
      <c r="AQ121" s="320"/>
      <c r="AR121" s="320"/>
      <c r="AS121" s="320"/>
      <c r="AT121" s="320"/>
      <c r="AU121" s="320"/>
      <c r="AV121" s="320"/>
      <c r="AW121" s="320"/>
      <c r="AX121" s="320"/>
      <c r="AY121" s="320"/>
      <c r="AZ121" s="320"/>
      <c r="BA121" s="320"/>
      <c r="BB121" s="320"/>
      <c r="BC121" s="320"/>
      <c r="BD121" s="320"/>
      <c r="BE121" s="320"/>
      <c r="BF121" s="320"/>
      <c r="BG121" s="320"/>
      <c r="BH121" s="320"/>
      <c r="BI121" s="320"/>
      <c r="BJ121" s="320"/>
      <c r="BK121" s="320"/>
      <c r="BL121" s="320"/>
      <c r="BM121" s="320"/>
      <c r="BN121" s="320"/>
      <c r="BO121" s="320"/>
      <c r="BP121" s="320"/>
      <c r="BQ121" s="320"/>
      <c r="BR121" s="320"/>
      <c r="BS121" s="320"/>
      <c r="BT121" s="320"/>
      <c r="BU121" s="320"/>
      <c r="BV121" s="320"/>
      <c r="BW121" s="320"/>
      <c r="BX121" s="320"/>
      <c r="BY121" s="320"/>
      <c r="BZ121" s="320"/>
      <c r="CA121" s="320"/>
      <c r="CB121" s="320"/>
      <c r="CC121" s="320"/>
      <c r="CD121" s="320"/>
      <c r="CE121" s="320"/>
      <c r="CF121" s="320"/>
      <c r="CG121" s="320"/>
      <c r="CH121" s="320"/>
      <c r="CI121" s="320"/>
      <c r="CJ121" s="320"/>
      <c r="CK121" s="320"/>
      <c r="CL121" s="320"/>
      <c r="CM121" s="320"/>
      <c r="CN121" s="320"/>
      <c r="CO121" s="320"/>
      <c r="CP121" s="320"/>
      <c r="CQ121" s="320"/>
      <c r="CR121" s="320"/>
      <c r="CS121" s="320"/>
      <c r="CT121" s="320"/>
      <c r="CU121" s="320"/>
      <c r="CV121" s="320"/>
      <c r="CW121" s="320"/>
      <c r="CX121" s="320"/>
      <c r="CY121" s="320"/>
      <c r="CZ121" s="320"/>
      <c r="DA121" s="320"/>
      <c r="DB121" s="320"/>
      <c r="DC121" s="320"/>
      <c r="DD121" s="320"/>
      <c r="DE121" s="320"/>
      <c r="DF121" s="320"/>
      <c r="DG121" s="320"/>
      <c r="DH121" s="320"/>
      <c r="DI121" s="320"/>
      <c r="DJ121" s="320"/>
      <c r="DK121" s="320"/>
      <c r="DL121" s="320"/>
      <c r="DM121" s="320"/>
      <c r="DN121" s="320"/>
      <c r="DO121" s="320"/>
      <c r="DP121" s="320"/>
      <c r="DQ121" s="320"/>
      <c r="DR121" s="320"/>
      <c r="DS121" s="320"/>
      <c r="DT121" s="320"/>
      <c r="DU121" s="320"/>
      <c r="DV121" s="320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</row>
    <row r="122">
      <c r="A122" s="170"/>
      <c r="B122" s="170"/>
      <c r="C122" s="170"/>
      <c r="D122" s="170"/>
      <c r="E122" s="171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0"/>
      <c r="AT122" s="320"/>
      <c r="AU122" s="320"/>
      <c r="AV122" s="320"/>
      <c r="AW122" s="320"/>
      <c r="AX122" s="320"/>
      <c r="AY122" s="320"/>
      <c r="AZ122" s="320"/>
      <c r="BA122" s="320"/>
      <c r="BB122" s="320"/>
      <c r="BC122" s="320"/>
      <c r="BD122" s="320"/>
      <c r="BE122" s="320"/>
      <c r="BF122" s="320"/>
      <c r="BG122" s="320"/>
      <c r="BH122" s="320"/>
      <c r="BI122" s="320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/>
      <c r="CJ122" s="320"/>
      <c r="CK122" s="320"/>
      <c r="CL122" s="320"/>
      <c r="CM122" s="320"/>
      <c r="CN122" s="320"/>
      <c r="CO122" s="320"/>
      <c r="CP122" s="320"/>
      <c r="CQ122" s="320"/>
      <c r="CR122" s="320"/>
      <c r="CS122" s="320"/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0"/>
      <c r="DD122" s="320"/>
      <c r="DE122" s="320"/>
      <c r="DF122" s="320"/>
      <c r="DG122" s="320"/>
      <c r="DH122" s="320"/>
      <c r="DI122" s="320"/>
      <c r="DJ122" s="320"/>
      <c r="DK122" s="320"/>
      <c r="DL122" s="320"/>
      <c r="DM122" s="320"/>
      <c r="DN122" s="320"/>
      <c r="DO122" s="320"/>
      <c r="DP122" s="320"/>
      <c r="DQ122" s="320"/>
      <c r="DR122" s="320"/>
      <c r="DS122" s="320"/>
      <c r="DT122" s="320"/>
      <c r="DU122" s="320"/>
      <c r="DV122" s="320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</row>
    <row r="123">
      <c r="A123" s="170"/>
      <c r="B123" s="170"/>
      <c r="C123" s="170"/>
      <c r="D123" s="170"/>
      <c r="E123" s="171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  <c r="AA123" s="320"/>
      <c r="AB123" s="320"/>
      <c r="AC123" s="320"/>
      <c r="AD123" s="320"/>
      <c r="AE123" s="320"/>
      <c r="AF123" s="320"/>
      <c r="AG123" s="320"/>
      <c r="AH123" s="320"/>
      <c r="AI123" s="320"/>
      <c r="AJ123" s="320"/>
      <c r="AK123" s="320"/>
      <c r="AL123" s="320"/>
      <c r="AM123" s="320"/>
      <c r="AN123" s="320"/>
      <c r="AO123" s="320"/>
      <c r="AP123" s="320"/>
      <c r="AQ123" s="320"/>
      <c r="AR123" s="320"/>
      <c r="AS123" s="320"/>
      <c r="AT123" s="320"/>
      <c r="AU123" s="320"/>
      <c r="AV123" s="320"/>
      <c r="AW123" s="320"/>
      <c r="AX123" s="320"/>
      <c r="AY123" s="320"/>
      <c r="AZ123" s="320"/>
      <c r="BA123" s="320"/>
      <c r="BB123" s="320"/>
      <c r="BC123" s="320"/>
      <c r="BD123" s="320"/>
      <c r="BE123" s="320"/>
      <c r="BF123" s="320"/>
      <c r="BG123" s="320"/>
      <c r="BH123" s="320"/>
      <c r="BI123" s="320"/>
      <c r="BJ123" s="320"/>
      <c r="BK123" s="320"/>
      <c r="BL123" s="320"/>
      <c r="BM123" s="320"/>
      <c r="BN123" s="320"/>
      <c r="BO123" s="320"/>
      <c r="BP123" s="320"/>
      <c r="BQ123" s="320"/>
      <c r="BR123" s="320"/>
      <c r="BS123" s="320"/>
      <c r="BT123" s="320"/>
      <c r="BU123" s="320"/>
      <c r="BV123" s="320"/>
      <c r="BW123" s="320"/>
      <c r="BX123" s="320"/>
      <c r="BY123" s="320"/>
      <c r="BZ123" s="320"/>
      <c r="CA123" s="320"/>
      <c r="CB123" s="320"/>
      <c r="CC123" s="320"/>
      <c r="CD123" s="320"/>
      <c r="CE123" s="320"/>
      <c r="CF123" s="320"/>
      <c r="CG123" s="320"/>
      <c r="CH123" s="320"/>
      <c r="CI123" s="320"/>
      <c r="CJ123" s="320"/>
      <c r="CK123" s="320"/>
      <c r="CL123" s="320"/>
      <c r="CM123" s="320"/>
      <c r="CN123" s="320"/>
      <c r="CO123" s="320"/>
      <c r="CP123" s="320"/>
      <c r="CQ123" s="320"/>
      <c r="CR123" s="320"/>
      <c r="CS123" s="320"/>
      <c r="CT123" s="320"/>
      <c r="CU123" s="320"/>
      <c r="CV123" s="320"/>
      <c r="CW123" s="320"/>
      <c r="CX123" s="320"/>
      <c r="CY123" s="320"/>
      <c r="CZ123" s="320"/>
      <c r="DA123" s="320"/>
      <c r="DB123" s="320"/>
      <c r="DC123" s="320"/>
      <c r="DD123" s="320"/>
      <c r="DE123" s="320"/>
      <c r="DF123" s="320"/>
      <c r="DG123" s="320"/>
      <c r="DH123" s="320"/>
      <c r="DI123" s="320"/>
      <c r="DJ123" s="320"/>
      <c r="DK123" s="320"/>
      <c r="DL123" s="320"/>
      <c r="DM123" s="320"/>
      <c r="DN123" s="320"/>
      <c r="DO123" s="320"/>
      <c r="DP123" s="320"/>
      <c r="DQ123" s="320"/>
      <c r="DR123" s="320"/>
      <c r="DS123" s="320"/>
      <c r="DT123" s="320"/>
      <c r="DU123" s="320"/>
      <c r="DV123" s="320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</row>
    <row r="124">
      <c r="A124" s="170"/>
      <c r="B124" s="170"/>
      <c r="C124" s="170"/>
      <c r="D124" s="170"/>
      <c r="E124" s="171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  <c r="AA124" s="320"/>
      <c r="AB124" s="320"/>
      <c r="AC124" s="320"/>
      <c r="AD124" s="320"/>
      <c r="AE124" s="320"/>
      <c r="AF124" s="320"/>
      <c r="AG124" s="320"/>
      <c r="AH124" s="320"/>
      <c r="AI124" s="320"/>
      <c r="AJ124" s="320"/>
      <c r="AK124" s="320"/>
      <c r="AL124" s="320"/>
      <c r="AM124" s="320"/>
      <c r="AN124" s="320"/>
      <c r="AO124" s="320"/>
      <c r="AP124" s="320"/>
      <c r="AQ124" s="320"/>
      <c r="AR124" s="320"/>
      <c r="AS124" s="320"/>
      <c r="AT124" s="320"/>
      <c r="AU124" s="320"/>
      <c r="AV124" s="320"/>
      <c r="AW124" s="320"/>
      <c r="AX124" s="320"/>
      <c r="AY124" s="320"/>
      <c r="AZ124" s="320"/>
      <c r="BA124" s="320"/>
      <c r="BB124" s="320"/>
      <c r="BC124" s="320"/>
      <c r="BD124" s="320"/>
      <c r="BE124" s="320"/>
      <c r="BF124" s="320"/>
      <c r="BG124" s="320"/>
      <c r="BH124" s="320"/>
      <c r="BI124" s="320"/>
      <c r="BJ124" s="320"/>
      <c r="BK124" s="320"/>
      <c r="BL124" s="320"/>
      <c r="BM124" s="320"/>
      <c r="BN124" s="320"/>
      <c r="BO124" s="320"/>
      <c r="BP124" s="320"/>
      <c r="BQ124" s="320"/>
      <c r="BR124" s="320"/>
      <c r="BS124" s="320"/>
      <c r="BT124" s="320"/>
      <c r="BU124" s="320"/>
      <c r="BV124" s="320"/>
      <c r="BW124" s="320"/>
      <c r="BX124" s="320"/>
      <c r="BY124" s="320"/>
      <c r="BZ124" s="320"/>
      <c r="CA124" s="320"/>
      <c r="CB124" s="320"/>
      <c r="CC124" s="320"/>
      <c r="CD124" s="320"/>
      <c r="CE124" s="320"/>
      <c r="CF124" s="320"/>
      <c r="CG124" s="320"/>
      <c r="CH124" s="320"/>
      <c r="CI124" s="320"/>
      <c r="CJ124" s="320"/>
      <c r="CK124" s="320"/>
      <c r="CL124" s="320"/>
      <c r="CM124" s="320"/>
      <c r="CN124" s="320"/>
      <c r="CO124" s="320"/>
      <c r="CP124" s="320"/>
      <c r="CQ124" s="320"/>
      <c r="CR124" s="320"/>
      <c r="CS124" s="320"/>
      <c r="CT124" s="320"/>
      <c r="CU124" s="320"/>
      <c r="CV124" s="320"/>
      <c r="CW124" s="320"/>
      <c r="CX124" s="320"/>
      <c r="CY124" s="320"/>
      <c r="CZ124" s="320"/>
      <c r="DA124" s="320"/>
      <c r="DB124" s="320"/>
      <c r="DC124" s="320"/>
      <c r="DD124" s="320"/>
      <c r="DE124" s="320"/>
      <c r="DF124" s="320"/>
      <c r="DG124" s="320"/>
      <c r="DH124" s="320"/>
      <c r="DI124" s="320"/>
      <c r="DJ124" s="320"/>
      <c r="DK124" s="320"/>
      <c r="DL124" s="320"/>
      <c r="DM124" s="320"/>
      <c r="DN124" s="320"/>
      <c r="DO124" s="320"/>
      <c r="DP124" s="320"/>
      <c r="DQ124" s="320"/>
      <c r="DR124" s="320"/>
      <c r="DS124" s="320"/>
      <c r="DT124" s="320"/>
      <c r="DU124" s="320"/>
      <c r="DV124" s="320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</row>
    <row r="125">
      <c r="A125" s="170"/>
      <c r="B125" s="170"/>
      <c r="C125" s="170"/>
      <c r="D125" s="170"/>
      <c r="E125" s="171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0"/>
      <c r="AB125" s="320"/>
      <c r="AC125" s="320"/>
      <c r="AD125" s="320"/>
      <c r="AE125" s="320"/>
      <c r="AF125" s="320"/>
      <c r="AG125" s="320"/>
      <c r="AH125" s="320"/>
      <c r="AI125" s="320"/>
      <c r="AJ125" s="320"/>
      <c r="AK125" s="320"/>
      <c r="AL125" s="320"/>
      <c r="AM125" s="320"/>
      <c r="AN125" s="320"/>
      <c r="AO125" s="320"/>
      <c r="AP125" s="320"/>
      <c r="AQ125" s="320"/>
      <c r="AR125" s="320"/>
      <c r="AS125" s="320"/>
      <c r="AT125" s="320"/>
      <c r="AU125" s="320"/>
      <c r="AV125" s="320"/>
      <c r="AW125" s="320"/>
      <c r="AX125" s="320"/>
      <c r="AY125" s="320"/>
      <c r="AZ125" s="320"/>
      <c r="BA125" s="320"/>
      <c r="BB125" s="320"/>
      <c r="BC125" s="320"/>
      <c r="BD125" s="320"/>
      <c r="BE125" s="320"/>
      <c r="BF125" s="320"/>
      <c r="BG125" s="320"/>
      <c r="BH125" s="320"/>
      <c r="BI125" s="320"/>
      <c r="BJ125" s="320"/>
      <c r="BK125" s="320"/>
      <c r="BL125" s="320"/>
      <c r="BM125" s="320"/>
      <c r="BN125" s="320"/>
      <c r="BO125" s="320"/>
      <c r="BP125" s="320"/>
      <c r="BQ125" s="320"/>
      <c r="BR125" s="320"/>
      <c r="BS125" s="320"/>
      <c r="BT125" s="320"/>
      <c r="BU125" s="320"/>
      <c r="BV125" s="320"/>
      <c r="BW125" s="320"/>
      <c r="BX125" s="320"/>
      <c r="BY125" s="320"/>
      <c r="BZ125" s="320"/>
      <c r="CA125" s="320"/>
      <c r="CB125" s="320"/>
      <c r="CC125" s="320"/>
      <c r="CD125" s="320"/>
      <c r="CE125" s="320"/>
      <c r="CF125" s="320"/>
      <c r="CG125" s="320"/>
      <c r="CH125" s="320"/>
      <c r="CI125" s="320"/>
      <c r="CJ125" s="320"/>
      <c r="CK125" s="320"/>
      <c r="CL125" s="320"/>
      <c r="CM125" s="320"/>
      <c r="CN125" s="320"/>
      <c r="CO125" s="320"/>
      <c r="CP125" s="320"/>
      <c r="CQ125" s="320"/>
      <c r="CR125" s="320"/>
      <c r="CS125" s="320"/>
      <c r="CT125" s="320"/>
      <c r="CU125" s="320"/>
      <c r="CV125" s="320"/>
      <c r="CW125" s="320"/>
      <c r="CX125" s="320"/>
      <c r="CY125" s="320"/>
      <c r="CZ125" s="320"/>
      <c r="DA125" s="320"/>
      <c r="DB125" s="320"/>
      <c r="DC125" s="320"/>
      <c r="DD125" s="320"/>
      <c r="DE125" s="320"/>
      <c r="DF125" s="320"/>
      <c r="DG125" s="320"/>
      <c r="DH125" s="320"/>
      <c r="DI125" s="320"/>
      <c r="DJ125" s="320"/>
      <c r="DK125" s="320"/>
      <c r="DL125" s="320"/>
      <c r="DM125" s="320"/>
      <c r="DN125" s="320"/>
      <c r="DO125" s="320"/>
      <c r="DP125" s="320"/>
      <c r="DQ125" s="320"/>
      <c r="DR125" s="320"/>
      <c r="DS125" s="320"/>
      <c r="DT125" s="320"/>
      <c r="DU125" s="320"/>
      <c r="DV125" s="320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</row>
    <row r="126">
      <c r="A126" s="170"/>
      <c r="B126" s="170"/>
      <c r="C126" s="170"/>
      <c r="D126" s="170"/>
      <c r="E126" s="171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  <c r="AB126" s="320"/>
      <c r="AC126" s="320"/>
      <c r="AD126" s="320"/>
      <c r="AE126" s="320"/>
      <c r="AF126" s="320"/>
      <c r="AG126" s="320"/>
      <c r="AH126" s="320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20"/>
      <c r="BC126" s="320"/>
      <c r="BD126" s="320"/>
      <c r="BE126" s="320"/>
      <c r="BF126" s="320"/>
      <c r="BG126" s="320"/>
      <c r="BH126" s="320"/>
      <c r="BI126" s="320"/>
      <c r="BJ126" s="320"/>
      <c r="BK126" s="320"/>
      <c r="BL126" s="320"/>
      <c r="BM126" s="320"/>
      <c r="BN126" s="320"/>
      <c r="BO126" s="320"/>
      <c r="BP126" s="320"/>
      <c r="BQ126" s="320"/>
      <c r="BR126" s="320"/>
      <c r="BS126" s="320"/>
      <c r="BT126" s="320"/>
      <c r="BU126" s="320"/>
      <c r="BV126" s="320"/>
      <c r="BW126" s="320"/>
      <c r="BX126" s="320"/>
      <c r="BY126" s="320"/>
      <c r="BZ126" s="320"/>
      <c r="CA126" s="320"/>
      <c r="CB126" s="320"/>
      <c r="CC126" s="320"/>
      <c r="CD126" s="320"/>
      <c r="CE126" s="320"/>
      <c r="CF126" s="320"/>
      <c r="CG126" s="320"/>
      <c r="CH126" s="320"/>
      <c r="CI126" s="320"/>
      <c r="CJ126" s="320"/>
      <c r="CK126" s="320"/>
      <c r="CL126" s="320"/>
      <c r="CM126" s="320"/>
      <c r="CN126" s="320"/>
      <c r="CO126" s="320"/>
      <c r="CP126" s="320"/>
      <c r="CQ126" s="320"/>
      <c r="CR126" s="320"/>
      <c r="CS126" s="320"/>
      <c r="CT126" s="320"/>
      <c r="CU126" s="320"/>
      <c r="CV126" s="320"/>
      <c r="CW126" s="320"/>
      <c r="CX126" s="320"/>
      <c r="CY126" s="320"/>
      <c r="CZ126" s="320"/>
      <c r="DA126" s="320"/>
      <c r="DB126" s="320"/>
      <c r="DC126" s="320"/>
      <c r="DD126" s="320"/>
      <c r="DE126" s="320"/>
      <c r="DF126" s="320"/>
      <c r="DG126" s="320"/>
      <c r="DH126" s="320"/>
      <c r="DI126" s="320"/>
      <c r="DJ126" s="320"/>
      <c r="DK126" s="320"/>
      <c r="DL126" s="320"/>
      <c r="DM126" s="320"/>
      <c r="DN126" s="320"/>
      <c r="DO126" s="320"/>
      <c r="DP126" s="320"/>
      <c r="DQ126" s="320"/>
      <c r="DR126" s="320"/>
      <c r="DS126" s="320"/>
      <c r="DT126" s="320"/>
      <c r="DU126" s="320"/>
      <c r="DV126" s="320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</row>
    <row r="127">
      <c r="A127" s="170"/>
      <c r="B127" s="170"/>
      <c r="C127" s="170"/>
      <c r="D127" s="170"/>
      <c r="E127" s="171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  <c r="AB127" s="320"/>
      <c r="AC127" s="320"/>
      <c r="AD127" s="320"/>
      <c r="AE127" s="320"/>
      <c r="AF127" s="320"/>
      <c r="AG127" s="320"/>
      <c r="AH127" s="320"/>
      <c r="AI127" s="320"/>
      <c r="AJ127" s="320"/>
      <c r="AK127" s="320"/>
      <c r="AL127" s="320"/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320"/>
      <c r="BG127" s="320"/>
      <c r="BH127" s="320"/>
      <c r="BI127" s="320"/>
      <c r="BJ127" s="320"/>
      <c r="BK127" s="320"/>
      <c r="BL127" s="320"/>
      <c r="BM127" s="320"/>
      <c r="BN127" s="320"/>
      <c r="BO127" s="320"/>
      <c r="BP127" s="320"/>
      <c r="BQ127" s="320"/>
      <c r="BR127" s="320"/>
      <c r="BS127" s="320"/>
      <c r="BT127" s="320"/>
      <c r="BU127" s="320"/>
      <c r="BV127" s="320"/>
      <c r="BW127" s="320"/>
      <c r="BX127" s="320"/>
      <c r="BY127" s="320"/>
      <c r="BZ127" s="320"/>
      <c r="CA127" s="320"/>
      <c r="CB127" s="320"/>
      <c r="CC127" s="320"/>
      <c r="CD127" s="320"/>
      <c r="CE127" s="320"/>
      <c r="CF127" s="320"/>
      <c r="CG127" s="320"/>
      <c r="CH127" s="320"/>
      <c r="CI127" s="320"/>
      <c r="CJ127" s="320"/>
      <c r="CK127" s="320"/>
      <c r="CL127" s="320"/>
      <c r="CM127" s="320"/>
      <c r="CN127" s="320"/>
      <c r="CO127" s="320"/>
      <c r="CP127" s="320"/>
      <c r="CQ127" s="320"/>
      <c r="CR127" s="320"/>
      <c r="CS127" s="320"/>
      <c r="CT127" s="320"/>
      <c r="CU127" s="320"/>
      <c r="CV127" s="320"/>
      <c r="CW127" s="320"/>
      <c r="CX127" s="320"/>
      <c r="CY127" s="320"/>
      <c r="CZ127" s="320"/>
      <c r="DA127" s="320"/>
      <c r="DB127" s="320"/>
      <c r="DC127" s="320"/>
      <c r="DD127" s="320"/>
      <c r="DE127" s="320"/>
      <c r="DF127" s="320"/>
      <c r="DG127" s="320"/>
      <c r="DH127" s="320"/>
      <c r="DI127" s="320"/>
      <c r="DJ127" s="320"/>
      <c r="DK127" s="320"/>
      <c r="DL127" s="320"/>
      <c r="DM127" s="320"/>
      <c r="DN127" s="320"/>
      <c r="DO127" s="320"/>
      <c r="DP127" s="320"/>
      <c r="DQ127" s="320"/>
      <c r="DR127" s="320"/>
      <c r="DS127" s="320"/>
      <c r="DT127" s="320"/>
      <c r="DU127" s="320"/>
      <c r="DV127" s="320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</row>
    <row r="128">
      <c r="A128" s="170"/>
      <c r="B128" s="170"/>
      <c r="C128" s="170"/>
      <c r="D128" s="170"/>
      <c r="E128" s="171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0"/>
      <c r="AD128" s="320"/>
      <c r="AE128" s="320"/>
      <c r="AF128" s="320"/>
      <c r="AG128" s="320"/>
      <c r="AH128" s="320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  <c r="AS128" s="320"/>
      <c r="AT128" s="320"/>
      <c r="AU128" s="320"/>
      <c r="AV128" s="320"/>
      <c r="AW128" s="320"/>
      <c r="AX128" s="320"/>
      <c r="AY128" s="320"/>
      <c r="AZ128" s="320"/>
      <c r="BA128" s="320"/>
      <c r="BB128" s="320"/>
      <c r="BC128" s="320"/>
      <c r="BD128" s="320"/>
      <c r="BE128" s="320"/>
      <c r="BF128" s="320"/>
      <c r="BG128" s="320"/>
      <c r="BH128" s="320"/>
      <c r="BI128" s="320"/>
      <c r="BJ128" s="320"/>
      <c r="BK128" s="320"/>
      <c r="BL128" s="320"/>
      <c r="BM128" s="320"/>
      <c r="BN128" s="320"/>
      <c r="BO128" s="320"/>
      <c r="BP128" s="320"/>
      <c r="BQ128" s="320"/>
      <c r="BR128" s="320"/>
      <c r="BS128" s="320"/>
      <c r="BT128" s="320"/>
      <c r="BU128" s="320"/>
      <c r="BV128" s="320"/>
      <c r="BW128" s="320"/>
      <c r="BX128" s="320"/>
      <c r="BY128" s="320"/>
      <c r="BZ128" s="320"/>
      <c r="CA128" s="320"/>
      <c r="CB128" s="320"/>
      <c r="CC128" s="320"/>
      <c r="CD128" s="320"/>
      <c r="CE128" s="320"/>
      <c r="CF128" s="320"/>
      <c r="CG128" s="320"/>
      <c r="CH128" s="320"/>
      <c r="CI128" s="320"/>
      <c r="CJ128" s="320"/>
      <c r="CK128" s="320"/>
      <c r="CL128" s="320"/>
      <c r="CM128" s="320"/>
      <c r="CN128" s="320"/>
      <c r="CO128" s="320"/>
      <c r="CP128" s="320"/>
      <c r="CQ128" s="320"/>
      <c r="CR128" s="320"/>
      <c r="CS128" s="320"/>
      <c r="CT128" s="320"/>
      <c r="CU128" s="320"/>
      <c r="CV128" s="320"/>
      <c r="CW128" s="320"/>
      <c r="CX128" s="320"/>
      <c r="CY128" s="320"/>
      <c r="CZ128" s="320"/>
      <c r="DA128" s="320"/>
      <c r="DB128" s="320"/>
      <c r="DC128" s="320"/>
      <c r="DD128" s="320"/>
      <c r="DE128" s="320"/>
      <c r="DF128" s="320"/>
      <c r="DG128" s="320"/>
      <c r="DH128" s="320"/>
      <c r="DI128" s="320"/>
      <c r="DJ128" s="320"/>
      <c r="DK128" s="320"/>
      <c r="DL128" s="320"/>
      <c r="DM128" s="320"/>
      <c r="DN128" s="320"/>
      <c r="DO128" s="320"/>
      <c r="DP128" s="320"/>
      <c r="DQ128" s="320"/>
      <c r="DR128" s="320"/>
      <c r="DS128" s="320"/>
      <c r="DT128" s="320"/>
      <c r="DU128" s="320"/>
      <c r="DV128" s="320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</row>
    <row r="129">
      <c r="A129" s="170"/>
      <c r="B129" s="170"/>
      <c r="C129" s="170"/>
      <c r="D129" s="170"/>
      <c r="E129" s="171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  <c r="AB129" s="320"/>
      <c r="AC129" s="320"/>
      <c r="AD129" s="320"/>
      <c r="AE129" s="320"/>
      <c r="AF129" s="320"/>
      <c r="AG129" s="320"/>
      <c r="AH129" s="320"/>
      <c r="AI129" s="320"/>
      <c r="AJ129" s="320"/>
      <c r="AK129" s="320"/>
      <c r="AL129" s="320"/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20"/>
      <c r="BC129" s="320"/>
      <c r="BD129" s="320"/>
      <c r="BE129" s="320"/>
      <c r="BF129" s="320"/>
      <c r="BG129" s="320"/>
      <c r="BH129" s="320"/>
      <c r="BI129" s="320"/>
      <c r="BJ129" s="320"/>
      <c r="BK129" s="320"/>
      <c r="BL129" s="320"/>
      <c r="BM129" s="320"/>
      <c r="BN129" s="320"/>
      <c r="BO129" s="320"/>
      <c r="BP129" s="320"/>
      <c r="BQ129" s="320"/>
      <c r="BR129" s="320"/>
      <c r="BS129" s="320"/>
      <c r="BT129" s="320"/>
      <c r="BU129" s="320"/>
      <c r="BV129" s="320"/>
      <c r="BW129" s="320"/>
      <c r="BX129" s="320"/>
      <c r="BY129" s="320"/>
      <c r="BZ129" s="320"/>
      <c r="CA129" s="320"/>
      <c r="CB129" s="320"/>
      <c r="CC129" s="320"/>
      <c r="CD129" s="320"/>
      <c r="CE129" s="320"/>
      <c r="CF129" s="320"/>
      <c r="CG129" s="320"/>
      <c r="CH129" s="320"/>
      <c r="CI129" s="320"/>
      <c r="CJ129" s="320"/>
      <c r="CK129" s="320"/>
      <c r="CL129" s="320"/>
      <c r="CM129" s="320"/>
      <c r="CN129" s="320"/>
      <c r="CO129" s="320"/>
      <c r="CP129" s="320"/>
      <c r="CQ129" s="320"/>
      <c r="CR129" s="320"/>
      <c r="CS129" s="320"/>
      <c r="CT129" s="320"/>
      <c r="CU129" s="320"/>
      <c r="CV129" s="320"/>
      <c r="CW129" s="320"/>
      <c r="CX129" s="320"/>
      <c r="CY129" s="320"/>
      <c r="CZ129" s="320"/>
      <c r="DA129" s="320"/>
      <c r="DB129" s="320"/>
      <c r="DC129" s="320"/>
      <c r="DD129" s="320"/>
      <c r="DE129" s="320"/>
      <c r="DF129" s="320"/>
      <c r="DG129" s="320"/>
      <c r="DH129" s="320"/>
      <c r="DI129" s="320"/>
      <c r="DJ129" s="320"/>
      <c r="DK129" s="320"/>
      <c r="DL129" s="320"/>
      <c r="DM129" s="320"/>
      <c r="DN129" s="320"/>
      <c r="DO129" s="320"/>
      <c r="DP129" s="320"/>
      <c r="DQ129" s="320"/>
      <c r="DR129" s="320"/>
      <c r="DS129" s="320"/>
      <c r="DT129" s="320"/>
      <c r="DU129" s="320"/>
      <c r="DV129" s="320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</row>
    <row r="130">
      <c r="A130" s="170"/>
      <c r="B130" s="170"/>
      <c r="C130" s="170"/>
      <c r="D130" s="170"/>
      <c r="E130" s="171"/>
      <c r="F130" s="320"/>
      <c r="G130" s="320"/>
      <c r="H130" s="320"/>
      <c r="I130" s="320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  <c r="AB130" s="320"/>
      <c r="AC130" s="320"/>
      <c r="AD130" s="320"/>
      <c r="AE130" s="320"/>
      <c r="AF130" s="320"/>
      <c r="AG130" s="320"/>
      <c r="AH130" s="320"/>
      <c r="AI130" s="320"/>
      <c r="AJ130" s="320"/>
      <c r="AK130" s="320"/>
      <c r="AL130" s="320"/>
      <c r="AM130" s="320"/>
      <c r="AN130" s="320"/>
      <c r="AO130" s="320"/>
      <c r="AP130" s="320"/>
      <c r="AQ130" s="320"/>
      <c r="AR130" s="320"/>
      <c r="AS130" s="320"/>
      <c r="AT130" s="320"/>
      <c r="AU130" s="320"/>
      <c r="AV130" s="320"/>
      <c r="AW130" s="320"/>
      <c r="AX130" s="320"/>
      <c r="AY130" s="320"/>
      <c r="AZ130" s="320"/>
      <c r="BA130" s="320"/>
      <c r="BB130" s="320"/>
      <c r="BC130" s="320"/>
      <c r="BD130" s="320"/>
      <c r="BE130" s="320"/>
      <c r="BF130" s="320"/>
      <c r="BG130" s="320"/>
      <c r="BH130" s="320"/>
      <c r="BI130" s="320"/>
      <c r="BJ130" s="320"/>
      <c r="BK130" s="320"/>
      <c r="BL130" s="320"/>
      <c r="BM130" s="320"/>
      <c r="BN130" s="320"/>
      <c r="BO130" s="320"/>
      <c r="BP130" s="320"/>
      <c r="BQ130" s="320"/>
      <c r="BR130" s="320"/>
      <c r="BS130" s="320"/>
      <c r="BT130" s="320"/>
      <c r="BU130" s="320"/>
      <c r="BV130" s="320"/>
      <c r="BW130" s="320"/>
      <c r="BX130" s="320"/>
      <c r="BY130" s="320"/>
      <c r="BZ130" s="320"/>
      <c r="CA130" s="320"/>
      <c r="CB130" s="320"/>
      <c r="CC130" s="320"/>
      <c r="CD130" s="320"/>
      <c r="CE130" s="320"/>
      <c r="CF130" s="320"/>
      <c r="CG130" s="320"/>
      <c r="CH130" s="320"/>
      <c r="CI130" s="320"/>
      <c r="CJ130" s="320"/>
      <c r="CK130" s="320"/>
      <c r="CL130" s="320"/>
      <c r="CM130" s="320"/>
      <c r="CN130" s="320"/>
      <c r="CO130" s="320"/>
      <c r="CP130" s="320"/>
      <c r="CQ130" s="320"/>
      <c r="CR130" s="320"/>
      <c r="CS130" s="320"/>
      <c r="CT130" s="320"/>
      <c r="CU130" s="320"/>
      <c r="CV130" s="320"/>
      <c r="CW130" s="320"/>
      <c r="CX130" s="320"/>
      <c r="CY130" s="320"/>
      <c r="CZ130" s="320"/>
      <c r="DA130" s="320"/>
      <c r="DB130" s="320"/>
      <c r="DC130" s="320"/>
      <c r="DD130" s="320"/>
      <c r="DE130" s="320"/>
      <c r="DF130" s="320"/>
      <c r="DG130" s="320"/>
      <c r="DH130" s="320"/>
      <c r="DI130" s="320"/>
      <c r="DJ130" s="320"/>
      <c r="DK130" s="320"/>
      <c r="DL130" s="320"/>
      <c r="DM130" s="320"/>
      <c r="DN130" s="320"/>
      <c r="DO130" s="320"/>
      <c r="DP130" s="320"/>
      <c r="DQ130" s="320"/>
      <c r="DR130" s="320"/>
      <c r="DS130" s="320"/>
      <c r="DT130" s="320"/>
      <c r="DU130" s="320"/>
      <c r="DV130" s="320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</row>
    <row r="131">
      <c r="A131" s="170"/>
      <c r="B131" s="170"/>
      <c r="C131" s="170"/>
      <c r="D131" s="170"/>
      <c r="E131" s="171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  <c r="AA131" s="320"/>
      <c r="AB131" s="320"/>
      <c r="AC131" s="320"/>
      <c r="AD131" s="320"/>
      <c r="AE131" s="320"/>
      <c r="AF131" s="320"/>
      <c r="AG131" s="320"/>
      <c r="AH131" s="320"/>
      <c r="AI131" s="320"/>
      <c r="AJ131" s="320"/>
      <c r="AK131" s="320"/>
      <c r="AL131" s="320"/>
      <c r="AM131" s="320"/>
      <c r="AN131" s="320"/>
      <c r="AO131" s="320"/>
      <c r="AP131" s="320"/>
      <c r="AQ131" s="320"/>
      <c r="AR131" s="320"/>
      <c r="AS131" s="320"/>
      <c r="AT131" s="320"/>
      <c r="AU131" s="320"/>
      <c r="AV131" s="320"/>
      <c r="AW131" s="320"/>
      <c r="AX131" s="320"/>
      <c r="AY131" s="320"/>
      <c r="AZ131" s="320"/>
      <c r="BA131" s="320"/>
      <c r="BB131" s="320"/>
      <c r="BC131" s="320"/>
      <c r="BD131" s="320"/>
      <c r="BE131" s="320"/>
      <c r="BF131" s="320"/>
      <c r="BG131" s="320"/>
      <c r="BH131" s="320"/>
      <c r="BI131" s="320"/>
      <c r="BJ131" s="320"/>
      <c r="BK131" s="320"/>
      <c r="BL131" s="320"/>
      <c r="BM131" s="320"/>
      <c r="BN131" s="320"/>
      <c r="BO131" s="320"/>
      <c r="BP131" s="320"/>
      <c r="BQ131" s="320"/>
      <c r="BR131" s="320"/>
      <c r="BS131" s="320"/>
      <c r="BT131" s="320"/>
      <c r="BU131" s="320"/>
      <c r="BV131" s="320"/>
      <c r="BW131" s="320"/>
      <c r="BX131" s="320"/>
      <c r="BY131" s="320"/>
      <c r="BZ131" s="320"/>
      <c r="CA131" s="320"/>
      <c r="CB131" s="320"/>
      <c r="CC131" s="320"/>
      <c r="CD131" s="320"/>
      <c r="CE131" s="320"/>
      <c r="CF131" s="320"/>
      <c r="CG131" s="320"/>
      <c r="CH131" s="320"/>
      <c r="CI131" s="320"/>
      <c r="CJ131" s="320"/>
      <c r="CK131" s="320"/>
      <c r="CL131" s="320"/>
      <c r="CM131" s="320"/>
      <c r="CN131" s="320"/>
      <c r="CO131" s="320"/>
      <c r="CP131" s="320"/>
      <c r="CQ131" s="320"/>
      <c r="CR131" s="320"/>
      <c r="CS131" s="320"/>
      <c r="CT131" s="320"/>
      <c r="CU131" s="320"/>
      <c r="CV131" s="320"/>
      <c r="CW131" s="320"/>
      <c r="CX131" s="320"/>
      <c r="CY131" s="320"/>
      <c r="CZ131" s="320"/>
      <c r="DA131" s="320"/>
      <c r="DB131" s="320"/>
      <c r="DC131" s="320"/>
      <c r="DD131" s="320"/>
      <c r="DE131" s="320"/>
      <c r="DF131" s="320"/>
      <c r="DG131" s="320"/>
      <c r="DH131" s="320"/>
      <c r="DI131" s="320"/>
      <c r="DJ131" s="320"/>
      <c r="DK131" s="320"/>
      <c r="DL131" s="320"/>
      <c r="DM131" s="320"/>
      <c r="DN131" s="320"/>
      <c r="DO131" s="320"/>
      <c r="DP131" s="320"/>
      <c r="DQ131" s="320"/>
      <c r="DR131" s="320"/>
      <c r="DS131" s="320"/>
      <c r="DT131" s="320"/>
      <c r="DU131" s="320"/>
      <c r="DV131" s="320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</row>
    <row r="132">
      <c r="A132" s="170"/>
      <c r="B132" s="170"/>
      <c r="C132" s="170"/>
      <c r="D132" s="170"/>
      <c r="E132" s="171"/>
      <c r="F132" s="320"/>
      <c r="G132" s="320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0"/>
      <c r="AH132" s="320"/>
      <c r="AI132" s="320"/>
      <c r="AJ132" s="320"/>
      <c r="AK132" s="320"/>
      <c r="AL132" s="320"/>
      <c r="AM132" s="320"/>
      <c r="AN132" s="320"/>
      <c r="AO132" s="320"/>
      <c r="AP132" s="320"/>
      <c r="AQ132" s="320"/>
      <c r="AR132" s="320"/>
      <c r="AS132" s="320"/>
      <c r="AT132" s="320"/>
      <c r="AU132" s="320"/>
      <c r="AV132" s="320"/>
      <c r="AW132" s="320"/>
      <c r="AX132" s="320"/>
      <c r="AY132" s="320"/>
      <c r="AZ132" s="320"/>
      <c r="BA132" s="320"/>
      <c r="BB132" s="320"/>
      <c r="BC132" s="320"/>
      <c r="BD132" s="320"/>
      <c r="BE132" s="320"/>
      <c r="BF132" s="320"/>
      <c r="BG132" s="320"/>
      <c r="BH132" s="320"/>
      <c r="BI132" s="320"/>
      <c r="BJ132" s="320"/>
      <c r="BK132" s="320"/>
      <c r="BL132" s="320"/>
      <c r="BM132" s="320"/>
      <c r="BN132" s="320"/>
      <c r="BO132" s="320"/>
      <c r="BP132" s="320"/>
      <c r="BQ132" s="320"/>
      <c r="BR132" s="320"/>
      <c r="BS132" s="320"/>
      <c r="BT132" s="320"/>
      <c r="BU132" s="320"/>
      <c r="BV132" s="320"/>
      <c r="BW132" s="320"/>
      <c r="BX132" s="320"/>
      <c r="BY132" s="320"/>
      <c r="BZ132" s="320"/>
      <c r="CA132" s="320"/>
      <c r="CB132" s="320"/>
      <c r="CC132" s="320"/>
      <c r="CD132" s="320"/>
      <c r="CE132" s="320"/>
      <c r="CF132" s="320"/>
      <c r="CG132" s="320"/>
      <c r="CH132" s="320"/>
      <c r="CI132" s="320"/>
      <c r="CJ132" s="320"/>
      <c r="CK132" s="320"/>
      <c r="CL132" s="320"/>
      <c r="CM132" s="320"/>
      <c r="CN132" s="320"/>
      <c r="CO132" s="320"/>
      <c r="CP132" s="320"/>
      <c r="CQ132" s="320"/>
      <c r="CR132" s="320"/>
      <c r="CS132" s="320"/>
      <c r="CT132" s="320"/>
      <c r="CU132" s="320"/>
      <c r="CV132" s="320"/>
      <c r="CW132" s="320"/>
      <c r="CX132" s="320"/>
      <c r="CY132" s="320"/>
      <c r="CZ132" s="320"/>
      <c r="DA132" s="320"/>
      <c r="DB132" s="320"/>
      <c r="DC132" s="320"/>
      <c r="DD132" s="320"/>
      <c r="DE132" s="320"/>
      <c r="DF132" s="320"/>
      <c r="DG132" s="320"/>
      <c r="DH132" s="320"/>
      <c r="DI132" s="320"/>
      <c r="DJ132" s="320"/>
      <c r="DK132" s="320"/>
      <c r="DL132" s="320"/>
      <c r="DM132" s="320"/>
      <c r="DN132" s="320"/>
      <c r="DO132" s="320"/>
      <c r="DP132" s="320"/>
      <c r="DQ132" s="320"/>
      <c r="DR132" s="320"/>
      <c r="DS132" s="320"/>
      <c r="DT132" s="320"/>
      <c r="DU132" s="320"/>
      <c r="DV132" s="320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</row>
    <row r="133">
      <c r="A133" s="170"/>
      <c r="B133" s="170"/>
      <c r="C133" s="170"/>
      <c r="D133" s="170"/>
      <c r="E133" s="171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320"/>
      <c r="AG133" s="320"/>
      <c r="AH133" s="320"/>
      <c r="AI133" s="320"/>
      <c r="AJ133" s="320"/>
      <c r="AK133" s="320"/>
      <c r="AL133" s="320"/>
      <c r="AM133" s="320"/>
      <c r="AN133" s="320"/>
      <c r="AO133" s="320"/>
      <c r="AP133" s="320"/>
      <c r="AQ133" s="320"/>
      <c r="AR133" s="320"/>
      <c r="AS133" s="320"/>
      <c r="AT133" s="320"/>
      <c r="AU133" s="320"/>
      <c r="AV133" s="320"/>
      <c r="AW133" s="320"/>
      <c r="AX133" s="320"/>
      <c r="AY133" s="320"/>
      <c r="AZ133" s="320"/>
      <c r="BA133" s="320"/>
      <c r="BB133" s="320"/>
      <c r="BC133" s="320"/>
      <c r="BD133" s="320"/>
      <c r="BE133" s="320"/>
      <c r="BF133" s="320"/>
      <c r="BG133" s="320"/>
      <c r="BH133" s="320"/>
      <c r="BI133" s="320"/>
      <c r="BJ133" s="320"/>
      <c r="BK133" s="320"/>
      <c r="BL133" s="320"/>
      <c r="BM133" s="320"/>
      <c r="BN133" s="320"/>
      <c r="BO133" s="320"/>
      <c r="BP133" s="320"/>
      <c r="BQ133" s="320"/>
      <c r="BR133" s="320"/>
      <c r="BS133" s="320"/>
      <c r="BT133" s="320"/>
      <c r="BU133" s="320"/>
      <c r="BV133" s="320"/>
      <c r="BW133" s="320"/>
      <c r="BX133" s="320"/>
      <c r="BY133" s="320"/>
      <c r="BZ133" s="320"/>
      <c r="CA133" s="320"/>
      <c r="CB133" s="320"/>
      <c r="CC133" s="320"/>
      <c r="CD133" s="320"/>
      <c r="CE133" s="320"/>
      <c r="CF133" s="320"/>
      <c r="CG133" s="320"/>
      <c r="CH133" s="320"/>
      <c r="CI133" s="320"/>
      <c r="CJ133" s="320"/>
      <c r="CK133" s="320"/>
      <c r="CL133" s="320"/>
      <c r="CM133" s="320"/>
      <c r="CN133" s="320"/>
      <c r="CO133" s="320"/>
      <c r="CP133" s="320"/>
      <c r="CQ133" s="320"/>
      <c r="CR133" s="320"/>
      <c r="CS133" s="320"/>
      <c r="CT133" s="320"/>
      <c r="CU133" s="320"/>
      <c r="CV133" s="320"/>
      <c r="CW133" s="320"/>
      <c r="CX133" s="320"/>
      <c r="CY133" s="320"/>
      <c r="CZ133" s="320"/>
      <c r="DA133" s="320"/>
      <c r="DB133" s="320"/>
      <c r="DC133" s="320"/>
      <c r="DD133" s="320"/>
      <c r="DE133" s="320"/>
      <c r="DF133" s="320"/>
      <c r="DG133" s="320"/>
      <c r="DH133" s="320"/>
      <c r="DI133" s="320"/>
      <c r="DJ133" s="320"/>
      <c r="DK133" s="320"/>
      <c r="DL133" s="320"/>
      <c r="DM133" s="320"/>
      <c r="DN133" s="320"/>
      <c r="DO133" s="320"/>
      <c r="DP133" s="320"/>
      <c r="DQ133" s="320"/>
      <c r="DR133" s="320"/>
      <c r="DS133" s="320"/>
      <c r="DT133" s="320"/>
      <c r="DU133" s="320"/>
      <c r="DV133" s="320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</row>
    <row r="134">
      <c r="A134" s="170"/>
      <c r="B134" s="170"/>
      <c r="C134" s="170"/>
      <c r="D134" s="170"/>
      <c r="E134" s="171"/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/>
      <c r="AF134" s="320"/>
      <c r="AG134" s="320"/>
      <c r="AH134" s="320"/>
      <c r="AI134" s="320"/>
      <c r="AJ134" s="320"/>
      <c r="AK134" s="320"/>
      <c r="AL134" s="320"/>
      <c r="AM134" s="320"/>
      <c r="AN134" s="320"/>
      <c r="AO134" s="320"/>
      <c r="AP134" s="320"/>
      <c r="AQ134" s="320"/>
      <c r="AR134" s="320"/>
      <c r="AS134" s="320"/>
      <c r="AT134" s="320"/>
      <c r="AU134" s="320"/>
      <c r="AV134" s="320"/>
      <c r="AW134" s="320"/>
      <c r="AX134" s="320"/>
      <c r="AY134" s="320"/>
      <c r="AZ134" s="320"/>
      <c r="BA134" s="320"/>
      <c r="BB134" s="320"/>
      <c r="BC134" s="320"/>
      <c r="BD134" s="320"/>
      <c r="BE134" s="320"/>
      <c r="BF134" s="320"/>
      <c r="BG134" s="320"/>
      <c r="BH134" s="320"/>
      <c r="BI134" s="320"/>
      <c r="BJ134" s="320"/>
      <c r="BK134" s="320"/>
      <c r="BL134" s="320"/>
      <c r="BM134" s="320"/>
      <c r="BN134" s="320"/>
      <c r="BO134" s="320"/>
      <c r="BP134" s="320"/>
      <c r="BQ134" s="320"/>
      <c r="BR134" s="320"/>
      <c r="BS134" s="320"/>
      <c r="BT134" s="320"/>
      <c r="BU134" s="320"/>
      <c r="BV134" s="320"/>
      <c r="BW134" s="320"/>
      <c r="BX134" s="320"/>
      <c r="BY134" s="320"/>
      <c r="BZ134" s="320"/>
      <c r="CA134" s="320"/>
      <c r="CB134" s="320"/>
      <c r="CC134" s="320"/>
      <c r="CD134" s="320"/>
      <c r="CE134" s="320"/>
      <c r="CF134" s="320"/>
      <c r="CG134" s="320"/>
      <c r="CH134" s="320"/>
      <c r="CI134" s="320"/>
      <c r="CJ134" s="320"/>
      <c r="CK134" s="320"/>
      <c r="CL134" s="320"/>
      <c r="CM134" s="320"/>
      <c r="CN134" s="320"/>
      <c r="CO134" s="320"/>
      <c r="CP134" s="320"/>
      <c r="CQ134" s="320"/>
      <c r="CR134" s="320"/>
      <c r="CS134" s="320"/>
      <c r="CT134" s="320"/>
      <c r="CU134" s="320"/>
      <c r="CV134" s="320"/>
      <c r="CW134" s="320"/>
      <c r="CX134" s="320"/>
      <c r="CY134" s="320"/>
      <c r="CZ134" s="320"/>
      <c r="DA134" s="320"/>
      <c r="DB134" s="320"/>
      <c r="DC134" s="320"/>
      <c r="DD134" s="320"/>
      <c r="DE134" s="320"/>
      <c r="DF134" s="320"/>
      <c r="DG134" s="320"/>
      <c r="DH134" s="320"/>
      <c r="DI134" s="320"/>
      <c r="DJ134" s="320"/>
      <c r="DK134" s="320"/>
      <c r="DL134" s="320"/>
      <c r="DM134" s="320"/>
      <c r="DN134" s="320"/>
      <c r="DO134" s="320"/>
      <c r="DP134" s="320"/>
      <c r="DQ134" s="320"/>
      <c r="DR134" s="320"/>
      <c r="DS134" s="320"/>
      <c r="DT134" s="320"/>
      <c r="DU134" s="320"/>
      <c r="DV134" s="320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</row>
    <row r="135">
      <c r="A135" s="170"/>
      <c r="B135" s="170"/>
      <c r="C135" s="170"/>
      <c r="D135" s="170"/>
      <c r="E135" s="171"/>
      <c r="F135" s="320"/>
      <c r="G135" s="320"/>
      <c r="H135" s="320"/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  <c r="Y135" s="320"/>
      <c r="Z135" s="320"/>
      <c r="AA135" s="320"/>
      <c r="AB135" s="320"/>
      <c r="AC135" s="320"/>
      <c r="AD135" s="320"/>
      <c r="AE135" s="320"/>
      <c r="AF135" s="320"/>
      <c r="AG135" s="320"/>
      <c r="AH135" s="320"/>
      <c r="AI135" s="320"/>
      <c r="AJ135" s="320"/>
      <c r="AK135" s="320"/>
      <c r="AL135" s="320"/>
      <c r="AM135" s="320"/>
      <c r="AN135" s="320"/>
      <c r="AO135" s="320"/>
      <c r="AP135" s="320"/>
      <c r="AQ135" s="320"/>
      <c r="AR135" s="320"/>
      <c r="AS135" s="320"/>
      <c r="AT135" s="320"/>
      <c r="AU135" s="320"/>
      <c r="AV135" s="320"/>
      <c r="AW135" s="320"/>
      <c r="AX135" s="320"/>
      <c r="AY135" s="320"/>
      <c r="AZ135" s="320"/>
      <c r="BA135" s="320"/>
      <c r="BB135" s="320"/>
      <c r="BC135" s="320"/>
      <c r="BD135" s="320"/>
      <c r="BE135" s="320"/>
      <c r="BF135" s="320"/>
      <c r="BG135" s="320"/>
      <c r="BH135" s="320"/>
      <c r="BI135" s="320"/>
      <c r="BJ135" s="320"/>
      <c r="BK135" s="320"/>
      <c r="BL135" s="320"/>
      <c r="BM135" s="320"/>
      <c r="BN135" s="320"/>
      <c r="BO135" s="320"/>
      <c r="BP135" s="320"/>
      <c r="BQ135" s="320"/>
      <c r="BR135" s="320"/>
      <c r="BS135" s="320"/>
      <c r="BT135" s="320"/>
      <c r="BU135" s="320"/>
      <c r="BV135" s="320"/>
      <c r="BW135" s="320"/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0"/>
      <c r="CK135" s="320"/>
      <c r="CL135" s="320"/>
      <c r="CM135" s="320"/>
      <c r="CN135" s="320"/>
      <c r="CO135" s="320"/>
      <c r="CP135" s="320"/>
      <c r="CQ135" s="320"/>
      <c r="CR135" s="320"/>
      <c r="CS135" s="320"/>
      <c r="CT135" s="320"/>
      <c r="CU135" s="320"/>
      <c r="CV135" s="320"/>
      <c r="CW135" s="320"/>
      <c r="CX135" s="320"/>
      <c r="CY135" s="320"/>
      <c r="CZ135" s="320"/>
      <c r="DA135" s="320"/>
      <c r="DB135" s="320"/>
      <c r="DC135" s="320"/>
      <c r="DD135" s="320"/>
      <c r="DE135" s="320"/>
      <c r="DF135" s="320"/>
      <c r="DG135" s="320"/>
      <c r="DH135" s="320"/>
      <c r="DI135" s="320"/>
      <c r="DJ135" s="320"/>
      <c r="DK135" s="320"/>
      <c r="DL135" s="320"/>
      <c r="DM135" s="320"/>
      <c r="DN135" s="320"/>
      <c r="DO135" s="320"/>
      <c r="DP135" s="320"/>
      <c r="DQ135" s="320"/>
      <c r="DR135" s="320"/>
      <c r="DS135" s="320"/>
      <c r="DT135" s="320"/>
      <c r="DU135" s="320"/>
      <c r="DV135" s="320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</row>
    <row r="136">
      <c r="A136" s="170"/>
      <c r="B136" s="170"/>
      <c r="C136" s="170"/>
      <c r="D136" s="170"/>
      <c r="E136" s="171"/>
      <c r="F136" s="320"/>
      <c r="G136" s="320"/>
      <c r="H136" s="320"/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/>
      <c r="AM136" s="320"/>
      <c r="AN136" s="320"/>
      <c r="AO136" s="320"/>
      <c r="AP136" s="320"/>
      <c r="AQ136" s="320"/>
      <c r="AR136" s="320"/>
      <c r="AS136" s="320"/>
      <c r="AT136" s="320"/>
      <c r="AU136" s="320"/>
      <c r="AV136" s="320"/>
      <c r="AW136" s="320"/>
      <c r="AX136" s="320"/>
      <c r="AY136" s="320"/>
      <c r="AZ136" s="320"/>
      <c r="BA136" s="320"/>
      <c r="BB136" s="320"/>
      <c r="BC136" s="320"/>
      <c r="BD136" s="320"/>
      <c r="BE136" s="320"/>
      <c r="BF136" s="320"/>
      <c r="BG136" s="320"/>
      <c r="BH136" s="320"/>
      <c r="BI136" s="320"/>
      <c r="BJ136" s="320"/>
      <c r="BK136" s="320"/>
      <c r="BL136" s="320"/>
      <c r="BM136" s="320"/>
      <c r="BN136" s="320"/>
      <c r="BO136" s="320"/>
      <c r="BP136" s="320"/>
      <c r="BQ136" s="320"/>
      <c r="BR136" s="320"/>
      <c r="BS136" s="320"/>
      <c r="BT136" s="320"/>
      <c r="BU136" s="320"/>
      <c r="BV136" s="320"/>
      <c r="BW136" s="320"/>
      <c r="BX136" s="320"/>
      <c r="BY136" s="320"/>
      <c r="BZ136" s="320"/>
      <c r="CA136" s="320"/>
      <c r="CB136" s="320"/>
      <c r="CC136" s="320"/>
      <c r="CD136" s="320"/>
      <c r="CE136" s="320"/>
      <c r="CF136" s="320"/>
      <c r="CG136" s="320"/>
      <c r="CH136" s="320"/>
      <c r="CI136" s="320"/>
      <c r="CJ136" s="320"/>
      <c r="CK136" s="320"/>
      <c r="CL136" s="320"/>
      <c r="CM136" s="320"/>
      <c r="CN136" s="320"/>
      <c r="CO136" s="320"/>
      <c r="CP136" s="320"/>
      <c r="CQ136" s="320"/>
      <c r="CR136" s="320"/>
      <c r="CS136" s="320"/>
      <c r="CT136" s="320"/>
      <c r="CU136" s="320"/>
      <c r="CV136" s="320"/>
      <c r="CW136" s="320"/>
      <c r="CX136" s="320"/>
      <c r="CY136" s="320"/>
      <c r="CZ136" s="320"/>
      <c r="DA136" s="320"/>
      <c r="DB136" s="320"/>
      <c r="DC136" s="320"/>
      <c r="DD136" s="320"/>
      <c r="DE136" s="320"/>
      <c r="DF136" s="320"/>
      <c r="DG136" s="320"/>
      <c r="DH136" s="320"/>
      <c r="DI136" s="320"/>
      <c r="DJ136" s="320"/>
      <c r="DK136" s="320"/>
      <c r="DL136" s="320"/>
      <c r="DM136" s="320"/>
      <c r="DN136" s="320"/>
      <c r="DO136" s="320"/>
      <c r="DP136" s="320"/>
      <c r="DQ136" s="320"/>
      <c r="DR136" s="320"/>
      <c r="DS136" s="320"/>
      <c r="DT136" s="320"/>
      <c r="DU136" s="320"/>
      <c r="DV136" s="320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</row>
    <row r="137">
      <c r="A137" s="170"/>
      <c r="B137" s="170"/>
      <c r="C137" s="170"/>
      <c r="D137" s="170"/>
      <c r="E137" s="171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0"/>
      <c r="AC137" s="320"/>
      <c r="AD137" s="320"/>
      <c r="AE137" s="320"/>
      <c r="AF137" s="320"/>
      <c r="AG137" s="320"/>
      <c r="AH137" s="320"/>
      <c r="AI137" s="320"/>
      <c r="AJ137" s="320"/>
      <c r="AK137" s="320"/>
      <c r="AL137" s="320"/>
      <c r="AM137" s="320"/>
      <c r="AN137" s="320"/>
      <c r="AO137" s="320"/>
      <c r="AP137" s="320"/>
      <c r="AQ137" s="320"/>
      <c r="AR137" s="320"/>
      <c r="AS137" s="320"/>
      <c r="AT137" s="320"/>
      <c r="AU137" s="320"/>
      <c r="AV137" s="320"/>
      <c r="AW137" s="320"/>
      <c r="AX137" s="320"/>
      <c r="AY137" s="320"/>
      <c r="AZ137" s="320"/>
      <c r="BA137" s="320"/>
      <c r="BB137" s="320"/>
      <c r="BC137" s="320"/>
      <c r="BD137" s="320"/>
      <c r="BE137" s="320"/>
      <c r="BF137" s="320"/>
      <c r="BG137" s="320"/>
      <c r="BH137" s="320"/>
      <c r="BI137" s="320"/>
      <c r="BJ137" s="320"/>
      <c r="BK137" s="320"/>
      <c r="BL137" s="320"/>
      <c r="BM137" s="320"/>
      <c r="BN137" s="320"/>
      <c r="BO137" s="320"/>
      <c r="BP137" s="320"/>
      <c r="BQ137" s="320"/>
      <c r="BR137" s="320"/>
      <c r="BS137" s="320"/>
      <c r="BT137" s="320"/>
      <c r="BU137" s="320"/>
      <c r="BV137" s="320"/>
      <c r="BW137" s="320"/>
      <c r="BX137" s="320"/>
      <c r="BY137" s="320"/>
      <c r="BZ137" s="320"/>
      <c r="CA137" s="320"/>
      <c r="CB137" s="320"/>
      <c r="CC137" s="320"/>
      <c r="CD137" s="320"/>
      <c r="CE137" s="320"/>
      <c r="CF137" s="320"/>
      <c r="CG137" s="320"/>
      <c r="CH137" s="320"/>
      <c r="CI137" s="320"/>
      <c r="CJ137" s="320"/>
      <c r="CK137" s="320"/>
      <c r="CL137" s="320"/>
      <c r="CM137" s="320"/>
      <c r="CN137" s="320"/>
      <c r="CO137" s="320"/>
      <c r="CP137" s="320"/>
      <c r="CQ137" s="320"/>
      <c r="CR137" s="320"/>
      <c r="CS137" s="320"/>
      <c r="CT137" s="320"/>
      <c r="CU137" s="320"/>
      <c r="CV137" s="320"/>
      <c r="CW137" s="320"/>
      <c r="CX137" s="320"/>
      <c r="CY137" s="320"/>
      <c r="CZ137" s="320"/>
      <c r="DA137" s="320"/>
      <c r="DB137" s="320"/>
      <c r="DC137" s="320"/>
      <c r="DD137" s="320"/>
      <c r="DE137" s="320"/>
      <c r="DF137" s="320"/>
      <c r="DG137" s="320"/>
      <c r="DH137" s="320"/>
      <c r="DI137" s="320"/>
      <c r="DJ137" s="320"/>
      <c r="DK137" s="320"/>
      <c r="DL137" s="320"/>
      <c r="DM137" s="320"/>
      <c r="DN137" s="320"/>
      <c r="DO137" s="320"/>
      <c r="DP137" s="320"/>
      <c r="DQ137" s="320"/>
      <c r="DR137" s="320"/>
      <c r="DS137" s="320"/>
      <c r="DT137" s="320"/>
      <c r="DU137" s="320"/>
      <c r="DV137" s="320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</row>
    <row r="138">
      <c r="A138" s="170"/>
      <c r="B138" s="170"/>
      <c r="C138" s="170"/>
      <c r="D138" s="170"/>
      <c r="E138" s="171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0"/>
      <c r="AH138" s="320"/>
      <c r="AI138" s="320"/>
      <c r="AJ138" s="320"/>
      <c r="AK138" s="320"/>
      <c r="AL138" s="320"/>
      <c r="AM138" s="320"/>
      <c r="AN138" s="320"/>
      <c r="AO138" s="320"/>
      <c r="AP138" s="320"/>
      <c r="AQ138" s="320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0"/>
      <c r="BB138" s="320"/>
      <c r="BC138" s="320"/>
      <c r="BD138" s="320"/>
      <c r="BE138" s="320"/>
      <c r="BF138" s="320"/>
      <c r="BG138" s="320"/>
      <c r="BH138" s="320"/>
      <c r="BI138" s="320"/>
      <c r="BJ138" s="320"/>
      <c r="BK138" s="320"/>
      <c r="BL138" s="320"/>
      <c r="BM138" s="320"/>
      <c r="BN138" s="320"/>
      <c r="BO138" s="320"/>
      <c r="BP138" s="320"/>
      <c r="BQ138" s="320"/>
      <c r="BR138" s="320"/>
      <c r="BS138" s="320"/>
      <c r="BT138" s="320"/>
      <c r="BU138" s="320"/>
      <c r="BV138" s="320"/>
      <c r="BW138" s="320"/>
      <c r="BX138" s="320"/>
      <c r="BY138" s="320"/>
      <c r="BZ138" s="320"/>
      <c r="CA138" s="320"/>
      <c r="CB138" s="320"/>
      <c r="CC138" s="320"/>
      <c r="CD138" s="320"/>
      <c r="CE138" s="320"/>
      <c r="CF138" s="320"/>
      <c r="CG138" s="320"/>
      <c r="CH138" s="320"/>
      <c r="CI138" s="320"/>
      <c r="CJ138" s="320"/>
      <c r="CK138" s="320"/>
      <c r="CL138" s="320"/>
      <c r="CM138" s="320"/>
      <c r="CN138" s="320"/>
      <c r="CO138" s="320"/>
      <c r="CP138" s="320"/>
      <c r="CQ138" s="320"/>
      <c r="CR138" s="320"/>
      <c r="CS138" s="320"/>
      <c r="CT138" s="320"/>
      <c r="CU138" s="320"/>
      <c r="CV138" s="320"/>
      <c r="CW138" s="320"/>
      <c r="CX138" s="320"/>
      <c r="CY138" s="320"/>
      <c r="CZ138" s="320"/>
      <c r="DA138" s="320"/>
      <c r="DB138" s="320"/>
      <c r="DC138" s="320"/>
      <c r="DD138" s="320"/>
      <c r="DE138" s="320"/>
      <c r="DF138" s="320"/>
      <c r="DG138" s="320"/>
      <c r="DH138" s="320"/>
      <c r="DI138" s="320"/>
      <c r="DJ138" s="320"/>
      <c r="DK138" s="320"/>
      <c r="DL138" s="320"/>
      <c r="DM138" s="320"/>
      <c r="DN138" s="320"/>
      <c r="DO138" s="320"/>
      <c r="DP138" s="320"/>
      <c r="DQ138" s="320"/>
      <c r="DR138" s="320"/>
      <c r="DS138" s="320"/>
      <c r="DT138" s="320"/>
      <c r="DU138" s="320"/>
      <c r="DV138" s="320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</row>
    <row r="139">
      <c r="A139" s="170"/>
      <c r="B139" s="170"/>
      <c r="C139" s="170"/>
      <c r="D139" s="170"/>
      <c r="E139" s="171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/>
      <c r="AF139" s="320"/>
      <c r="AG139" s="320"/>
      <c r="AH139" s="320"/>
      <c r="AI139" s="320"/>
      <c r="AJ139" s="320"/>
      <c r="AK139" s="320"/>
      <c r="AL139" s="320"/>
      <c r="AM139" s="320"/>
      <c r="AN139" s="320"/>
      <c r="AO139" s="320"/>
      <c r="AP139" s="320"/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20"/>
      <c r="BC139" s="320"/>
      <c r="BD139" s="320"/>
      <c r="BE139" s="320"/>
      <c r="BF139" s="320"/>
      <c r="BG139" s="320"/>
      <c r="BH139" s="320"/>
      <c r="BI139" s="320"/>
      <c r="BJ139" s="320"/>
      <c r="BK139" s="320"/>
      <c r="BL139" s="320"/>
      <c r="BM139" s="320"/>
      <c r="BN139" s="320"/>
      <c r="BO139" s="320"/>
      <c r="BP139" s="320"/>
      <c r="BQ139" s="320"/>
      <c r="BR139" s="320"/>
      <c r="BS139" s="320"/>
      <c r="BT139" s="320"/>
      <c r="BU139" s="320"/>
      <c r="BV139" s="320"/>
      <c r="BW139" s="320"/>
      <c r="BX139" s="320"/>
      <c r="BY139" s="320"/>
      <c r="BZ139" s="320"/>
      <c r="CA139" s="320"/>
      <c r="CB139" s="320"/>
      <c r="CC139" s="320"/>
      <c r="CD139" s="320"/>
      <c r="CE139" s="320"/>
      <c r="CF139" s="320"/>
      <c r="CG139" s="320"/>
      <c r="CH139" s="320"/>
      <c r="CI139" s="320"/>
      <c r="CJ139" s="320"/>
      <c r="CK139" s="320"/>
      <c r="CL139" s="320"/>
      <c r="CM139" s="320"/>
      <c r="CN139" s="320"/>
      <c r="CO139" s="320"/>
      <c r="CP139" s="320"/>
      <c r="CQ139" s="320"/>
      <c r="CR139" s="320"/>
      <c r="CS139" s="320"/>
      <c r="CT139" s="320"/>
      <c r="CU139" s="320"/>
      <c r="CV139" s="320"/>
      <c r="CW139" s="320"/>
      <c r="CX139" s="320"/>
      <c r="CY139" s="320"/>
      <c r="CZ139" s="320"/>
      <c r="DA139" s="320"/>
      <c r="DB139" s="320"/>
      <c r="DC139" s="320"/>
      <c r="DD139" s="320"/>
      <c r="DE139" s="320"/>
      <c r="DF139" s="320"/>
      <c r="DG139" s="320"/>
      <c r="DH139" s="320"/>
      <c r="DI139" s="320"/>
      <c r="DJ139" s="320"/>
      <c r="DK139" s="320"/>
      <c r="DL139" s="320"/>
      <c r="DM139" s="320"/>
      <c r="DN139" s="320"/>
      <c r="DO139" s="320"/>
      <c r="DP139" s="320"/>
      <c r="DQ139" s="320"/>
      <c r="DR139" s="320"/>
      <c r="DS139" s="320"/>
      <c r="DT139" s="320"/>
      <c r="DU139" s="320"/>
      <c r="DV139" s="320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</row>
    <row r="140">
      <c r="A140" s="170"/>
      <c r="B140" s="170"/>
      <c r="C140" s="170"/>
      <c r="D140" s="170"/>
      <c r="E140" s="171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  <c r="AC140" s="320"/>
      <c r="AD140" s="320"/>
      <c r="AE140" s="320"/>
      <c r="AF140" s="320"/>
      <c r="AG140" s="320"/>
      <c r="AH140" s="320"/>
      <c r="AI140" s="320"/>
      <c r="AJ140" s="320"/>
      <c r="AK140" s="320"/>
      <c r="AL140" s="320"/>
      <c r="AM140" s="320"/>
      <c r="AN140" s="320"/>
      <c r="AO140" s="320"/>
      <c r="AP140" s="320"/>
      <c r="AQ140" s="320"/>
      <c r="AR140" s="320"/>
      <c r="AS140" s="320"/>
      <c r="AT140" s="320"/>
      <c r="AU140" s="320"/>
      <c r="AV140" s="320"/>
      <c r="AW140" s="320"/>
      <c r="AX140" s="320"/>
      <c r="AY140" s="320"/>
      <c r="AZ140" s="320"/>
      <c r="BA140" s="320"/>
      <c r="BB140" s="320"/>
      <c r="BC140" s="320"/>
      <c r="BD140" s="320"/>
      <c r="BE140" s="320"/>
      <c r="BF140" s="320"/>
      <c r="BG140" s="320"/>
      <c r="BH140" s="320"/>
      <c r="BI140" s="320"/>
      <c r="BJ140" s="320"/>
      <c r="BK140" s="320"/>
      <c r="BL140" s="320"/>
      <c r="BM140" s="320"/>
      <c r="BN140" s="320"/>
      <c r="BO140" s="320"/>
      <c r="BP140" s="320"/>
      <c r="BQ140" s="320"/>
      <c r="BR140" s="320"/>
      <c r="BS140" s="320"/>
      <c r="BT140" s="320"/>
      <c r="BU140" s="320"/>
      <c r="BV140" s="320"/>
      <c r="BW140" s="320"/>
      <c r="BX140" s="320"/>
      <c r="BY140" s="320"/>
      <c r="BZ140" s="320"/>
      <c r="CA140" s="320"/>
      <c r="CB140" s="320"/>
      <c r="CC140" s="320"/>
      <c r="CD140" s="320"/>
      <c r="CE140" s="320"/>
      <c r="CF140" s="320"/>
      <c r="CG140" s="320"/>
      <c r="CH140" s="320"/>
      <c r="CI140" s="320"/>
      <c r="CJ140" s="320"/>
      <c r="CK140" s="320"/>
      <c r="CL140" s="320"/>
      <c r="CM140" s="320"/>
      <c r="CN140" s="320"/>
      <c r="CO140" s="320"/>
      <c r="CP140" s="320"/>
      <c r="CQ140" s="320"/>
      <c r="CR140" s="320"/>
      <c r="CS140" s="320"/>
      <c r="CT140" s="320"/>
      <c r="CU140" s="320"/>
      <c r="CV140" s="320"/>
      <c r="CW140" s="320"/>
      <c r="CX140" s="320"/>
      <c r="CY140" s="320"/>
      <c r="CZ140" s="320"/>
      <c r="DA140" s="320"/>
      <c r="DB140" s="320"/>
      <c r="DC140" s="320"/>
      <c r="DD140" s="320"/>
      <c r="DE140" s="320"/>
      <c r="DF140" s="320"/>
      <c r="DG140" s="320"/>
      <c r="DH140" s="320"/>
      <c r="DI140" s="320"/>
      <c r="DJ140" s="320"/>
      <c r="DK140" s="320"/>
      <c r="DL140" s="320"/>
      <c r="DM140" s="320"/>
      <c r="DN140" s="320"/>
      <c r="DO140" s="320"/>
      <c r="DP140" s="320"/>
      <c r="DQ140" s="320"/>
      <c r="DR140" s="320"/>
      <c r="DS140" s="320"/>
      <c r="DT140" s="320"/>
      <c r="DU140" s="320"/>
      <c r="DV140" s="320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</row>
    <row r="141">
      <c r="A141" s="170"/>
      <c r="B141" s="170"/>
      <c r="C141" s="170"/>
      <c r="D141" s="170"/>
      <c r="E141" s="171"/>
      <c r="F141" s="320"/>
      <c r="G141" s="320"/>
      <c r="H141" s="320"/>
      <c r="I141" s="320"/>
      <c r="J141" s="320"/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  <c r="AC141" s="320"/>
      <c r="AD141" s="320"/>
      <c r="AE141" s="320"/>
      <c r="AF141" s="320"/>
      <c r="AG141" s="320"/>
      <c r="AH141" s="320"/>
      <c r="AI141" s="320"/>
      <c r="AJ141" s="320"/>
      <c r="AK141" s="320"/>
      <c r="AL141" s="320"/>
      <c r="AM141" s="320"/>
      <c r="AN141" s="320"/>
      <c r="AO141" s="320"/>
      <c r="AP141" s="320"/>
      <c r="AQ141" s="320"/>
      <c r="AR141" s="320"/>
      <c r="AS141" s="320"/>
      <c r="AT141" s="320"/>
      <c r="AU141" s="320"/>
      <c r="AV141" s="320"/>
      <c r="AW141" s="320"/>
      <c r="AX141" s="320"/>
      <c r="AY141" s="320"/>
      <c r="AZ141" s="320"/>
      <c r="BA141" s="320"/>
      <c r="BB141" s="320"/>
      <c r="BC141" s="320"/>
      <c r="BD141" s="320"/>
      <c r="BE141" s="320"/>
      <c r="BF141" s="320"/>
      <c r="BG141" s="320"/>
      <c r="BH141" s="320"/>
      <c r="BI141" s="320"/>
      <c r="BJ141" s="320"/>
      <c r="BK141" s="320"/>
      <c r="BL141" s="320"/>
      <c r="BM141" s="320"/>
      <c r="BN141" s="320"/>
      <c r="BO141" s="320"/>
      <c r="BP141" s="320"/>
      <c r="BQ141" s="320"/>
      <c r="BR141" s="320"/>
      <c r="BS141" s="320"/>
      <c r="BT141" s="320"/>
      <c r="BU141" s="320"/>
      <c r="BV141" s="320"/>
      <c r="BW141" s="320"/>
      <c r="BX141" s="320"/>
      <c r="BY141" s="320"/>
      <c r="BZ141" s="320"/>
      <c r="CA141" s="320"/>
      <c r="CB141" s="320"/>
      <c r="CC141" s="320"/>
      <c r="CD141" s="320"/>
      <c r="CE141" s="320"/>
      <c r="CF141" s="320"/>
      <c r="CG141" s="320"/>
      <c r="CH141" s="320"/>
      <c r="CI141" s="320"/>
      <c r="CJ141" s="320"/>
      <c r="CK141" s="320"/>
      <c r="CL141" s="320"/>
      <c r="CM141" s="320"/>
      <c r="CN141" s="320"/>
      <c r="CO141" s="320"/>
      <c r="CP141" s="320"/>
      <c r="CQ141" s="320"/>
      <c r="CR141" s="320"/>
      <c r="CS141" s="320"/>
      <c r="CT141" s="320"/>
      <c r="CU141" s="320"/>
      <c r="CV141" s="320"/>
      <c r="CW141" s="320"/>
      <c r="CX141" s="320"/>
      <c r="CY141" s="320"/>
      <c r="CZ141" s="320"/>
      <c r="DA141" s="320"/>
      <c r="DB141" s="320"/>
      <c r="DC141" s="320"/>
      <c r="DD141" s="320"/>
      <c r="DE141" s="320"/>
      <c r="DF141" s="320"/>
      <c r="DG141" s="320"/>
      <c r="DH141" s="320"/>
      <c r="DI141" s="320"/>
      <c r="DJ141" s="320"/>
      <c r="DK141" s="320"/>
      <c r="DL141" s="320"/>
      <c r="DM141" s="320"/>
      <c r="DN141" s="320"/>
      <c r="DO141" s="320"/>
      <c r="DP141" s="320"/>
      <c r="DQ141" s="320"/>
      <c r="DR141" s="320"/>
      <c r="DS141" s="320"/>
      <c r="DT141" s="320"/>
      <c r="DU141" s="320"/>
      <c r="DV141" s="320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</row>
    <row r="142">
      <c r="A142" s="170"/>
      <c r="B142" s="170"/>
      <c r="C142" s="170"/>
      <c r="D142" s="170"/>
      <c r="E142" s="171"/>
      <c r="F142" s="320"/>
      <c r="G142" s="320"/>
      <c r="H142" s="320"/>
      <c r="I142" s="320"/>
      <c r="J142" s="320"/>
      <c r="K142" s="320"/>
      <c r="L142" s="320"/>
      <c r="M142" s="320"/>
      <c r="N142" s="320"/>
      <c r="O142" s="320"/>
      <c r="P142" s="320"/>
      <c r="Q142" s="320"/>
      <c r="R142" s="320"/>
      <c r="S142" s="320"/>
      <c r="T142" s="320"/>
      <c r="U142" s="320"/>
      <c r="V142" s="320"/>
      <c r="W142" s="320"/>
      <c r="X142" s="320"/>
      <c r="Y142" s="320"/>
      <c r="Z142" s="320"/>
      <c r="AA142" s="320"/>
      <c r="AB142" s="320"/>
      <c r="AC142" s="320"/>
      <c r="AD142" s="320"/>
      <c r="AE142" s="320"/>
      <c r="AF142" s="320"/>
      <c r="AG142" s="320"/>
      <c r="AH142" s="320"/>
      <c r="AI142" s="320"/>
      <c r="AJ142" s="320"/>
      <c r="AK142" s="320"/>
      <c r="AL142" s="320"/>
      <c r="AM142" s="320"/>
      <c r="AN142" s="320"/>
      <c r="AO142" s="320"/>
      <c r="AP142" s="320"/>
      <c r="AQ142" s="320"/>
      <c r="AR142" s="320"/>
      <c r="AS142" s="320"/>
      <c r="AT142" s="320"/>
      <c r="AU142" s="320"/>
      <c r="AV142" s="320"/>
      <c r="AW142" s="320"/>
      <c r="AX142" s="320"/>
      <c r="AY142" s="320"/>
      <c r="AZ142" s="320"/>
      <c r="BA142" s="320"/>
      <c r="BB142" s="320"/>
      <c r="BC142" s="320"/>
      <c r="BD142" s="320"/>
      <c r="BE142" s="320"/>
      <c r="BF142" s="320"/>
      <c r="BG142" s="320"/>
      <c r="BH142" s="320"/>
      <c r="BI142" s="320"/>
      <c r="BJ142" s="320"/>
      <c r="BK142" s="320"/>
      <c r="BL142" s="320"/>
      <c r="BM142" s="320"/>
      <c r="BN142" s="320"/>
      <c r="BO142" s="320"/>
      <c r="BP142" s="320"/>
      <c r="BQ142" s="320"/>
      <c r="BR142" s="320"/>
      <c r="BS142" s="320"/>
      <c r="BT142" s="320"/>
      <c r="BU142" s="320"/>
      <c r="BV142" s="320"/>
      <c r="BW142" s="320"/>
      <c r="BX142" s="320"/>
      <c r="BY142" s="320"/>
      <c r="BZ142" s="320"/>
      <c r="CA142" s="320"/>
      <c r="CB142" s="320"/>
      <c r="CC142" s="320"/>
      <c r="CD142" s="320"/>
      <c r="CE142" s="320"/>
      <c r="CF142" s="320"/>
      <c r="CG142" s="320"/>
      <c r="CH142" s="320"/>
      <c r="CI142" s="320"/>
      <c r="CJ142" s="320"/>
      <c r="CK142" s="320"/>
      <c r="CL142" s="320"/>
      <c r="CM142" s="320"/>
      <c r="CN142" s="320"/>
      <c r="CO142" s="320"/>
      <c r="CP142" s="320"/>
      <c r="CQ142" s="320"/>
      <c r="CR142" s="320"/>
      <c r="CS142" s="320"/>
      <c r="CT142" s="320"/>
      <c r="CU142" s="320"/>
      <c r="CV142" s="320"/>
      <c r="CW142" s="320"/>
      <c r="CX142" s="320"/>
      <c r="CY142" s="320"/>
      <c r="CZ142" s="320"/>
      <c r="DA142" s="320"/>
      <c r="DB142" s="320"/>
      <c r="DC142" s="320"/>
      <c r="DD142" s="320"/>
      <c r="DE142" s="320"/>
      <c r="DF142" s="320"/>
      <c r="DG142" s="320"/>
      <c r="DH142" s="320"/>
      <c r="DI142" s="320"/>
      <c r="DJ142" s="320"/>
      <c r="DK142" s="320"/>
      <c r="DL142" s="320"/>
      <c r="DM142" s="320"/>
      <c r="DN142" s="320"/>
      <c r="DO142" s="320"/>
      <c r="DP142" s="320"/>
      <c r="DQ142" s="320"/>
      <c r="DR142" s="320"/>
      <c r="DS142" s="320"/>
      <c r="DT142" s="320"/>
      <c r="DU142" s="320"/>
      <c r="DV142" s="320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</row>
    <row r="143">
      <c r="A143" s="170"/>
      <c r="B143" s="170"/>
      <c r="C143" s="170"/>
      <c r="D143" s="170"/>
      <c r="E143" s="171"/>
      <c r="F143" s="320"/>
      <c r="G143" s="320"/>
      <c r="H143" s="320"/>
      <c r="I143" s="320"/>
      <c r="J143" s="320"/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320"/>
      <c r="V143" s="320"/>
      <c r="W143" s="320"/>
      <c r="X143" s="320"/>
      <c r="Y143" s="320"/>
      <c r="Z143" s="320"/>
      <c r="AA143" s="320"/>
      <c r="AB143" s="320"/>
      <c r="AC143" s="320"/>
      <c r="AD143" s="320"/>
      <c r="AE143" s="320"/>
      <c r="AF143" s="320"/>
      <c r="AG143" s="320"/>
      <c r="AH143" s="320"/>
      <c r="AI143" s="320"/>
      <c r="AJ143" s="320"/>
      <c r="AK143" s="320"/>
      <c r="AL143" s="320"/>
      <c r="AM143" s="320"/>
      <c r="AN143" s="320"/>
      <c r="AO143" s="320"/>
      <c r="AP143" s="320"/>
      <c r="AQ143" s="320"/>
      <c r="AR143" s="320"/>
      <c r="AS143" s="320"/>
      <c r="AT143" s="320"/>
      <c r="AU143" s="320"/>
      <c r="AV143" s="320"/>
      <c r="AW143" s="320"/>
      <c r="AX143" s="320"/>
      <c r="AY143" s="320"/>
      <c r="AZ143" s="320"/>
      <c r="BA143" s="320"/>
      <c r="BB143" s="320"/>
      <c r="BC143" s="320"/>
      <c r="BD143" s="320"/>
      <c r="BE143" s="320"/>
      <c r="BF143" s="320"/>
      <c r="BG143" s="320"/>
      <c r="BH143" s="320"/>
      <c r="BI143" s="320"/>
      <c r="BJ143" s="320"/>
      <c r="BK143" s="320"/>
      <c r="BL143" s="320"/>
      <c r="BM143" s="320"/>
      <c r="BN143" s="320"/>
      <c r="BO143" s="320"/>
      <c r="BP143" s="320"/>
      <c r="BQ143" s="320"/>
      <c r="BR143" s="320"/>
      <c r="BS143" s="320"/>
      <c r="BT143" s="320"/>
      <c r="BU143" s="320"/>
      <c r="BV143" s="320"/>
      <c r="BW143" s="320"/>
      <c r="BX143" s="320"/>
      <c r="BY143" s="320"/>
      <c r="BZ143" s="320"/>
      <c r="CA143" s="320"/>
      <c r="CB143" s="320"/>
      <c r="CC143" s="320"/>
      <c r="CD143" s="320"/>
      <c r="CE143" s="320"/>
      <c r="CF143" s="320"/>
      <c r="CG143" s="320"/>
      <c r="CH143" s="320"/>
      <c r="CI143" s="320"/>
      <c r="CJ143" s="320"/>
      <c r="CK143" s="320"/>
      <c r="CL143" s="320"/>
      <c r="CM143" s="320"/>
      <c r="CN143" s="320"/>
      <c r="CO143" s="320"/>
      <c r="CP143" s="320"/>
      <c r="CQ143" s="320"/>
      <c r="CR143" s="320"/>
      <c r="CS143" s="320"/>
      <c r="CT143" s="320"/>
      <c r="CU143" s="320"/>
      <c r="CV143" s="320"/>
      <c r="CW143" s="320"/>
      <c r="CX143" s="320"/>
      <c r="CY143" s="320"/>
      <c r="CZ143" s="320"/>
      <c r="DA143" s="320"/>
      <c r="DB143" s="320"/>
      <c r="DC143" s="320"/>
      <c r="DD143" s="320"/>
      <c r="DE143" s="320"/>
      <c r="DF143" s="320"/>
      <c r="DG143" s="320"/>
      <c r="DH143" s="320"/>
      <c r="DI143" s="320"/>
      <c r="DJ143" s="320"/>
      <c r="DK143" s="320"/>
      <c r="DL143" s="320"/>
      <c r="DM143" s="320"/>
      <c r="DN143" s="320"/>
      <c r="DO143" s="320"/>
      <c r="DP143" s="320"/>
      <c r="DQ143" s="320"/>
      <c r="DR143" s="320"/>
      <c r="DS143" s="320"/>
      <c r="DT143" s="320"/>
      <c r="DU143" s="320"/>
      <c r="DV143" s="320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</row>
    <row r="144">
      <c r="A144" s="170"/>
      <c r="B144" s="170"/>
      <c r="C144" s="170"/>
      <c r="D144" s="170"/>
      <c r="E144" s="171"/>
      <c r="F144" s="320"/>
      <c r="G144" s="320"/>
      <c r="H144" s="320"/>
      <c r="I144" s="320"/>
      <c r="J144" s="320"/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0"/>
      <c r="AB144" s="320"/>
      <c r="AC144" s="320"/>
      <c r="AD144" s="320"/>
      <c r="AE144" s="320"/>
      <c r="AF144" s="320"/>
      <c r="AG144" s="320"/>
      <c r="AH144" s="320"/>
      <c r="AI144" s="320"/>
      <c r="AJ144" s="320"/>
      <c r="AK144" s="320"/>
      <c r="AL144" s="320"/>
      <c r="AM144" s="320"/>
      <c r="AN144" s="320"/>
      <c r="AO144" s="320"/>
      <c r="AP144" s="320"/>
      <c r="AQ144" s="320"/>
      <c r="AR144" s="320"/>
      <c r="AS144" s="320"/>
      <c r="AT144" s="320"/>
      <c r="AU144" s="320"/>
      <c r="AV144" s="320"/>
      <c r="AW144" s="320"/>
      <c r="AX144" s="320"/>
      <c r="AY144" s="320"/>
      <c r="AZ144" s="320"/>
      <c r="BA144" s="320"/>
      <c r="BB144" s="320"/>
      <c r="BC144" s="320"/>
      <c r="BD144" s="320"/>
      <c r="BE144" s="320"/>
      <c r="BF144" s="320"/>
      <c r="BG144" s="320"/>
      <c r="BH144" s="320"/>
      <c r="BI144" s="320"/>
      <c r="BJ144" s="320"/>
      <c r="BK144" s="320"/>
      <c r="BL144" s="320"/>
      <c r="BM144" s="320"/>
      <c r="BN144" s="320"/>
      <c r="BO144" s="320"/>
      <c r="BP144" s="320"/>
      <c r="BQ144" s="320"/>
      <c r="BR144" s="320"/>
      <c r="BS144" s="320"/>
      <c r="BT144" s="320"/>
      <c r="BU144" s="320"/>
      <c r="BV144" s="320"/>
      <c r="BW144" s="320"/>
      <c r="BX144" s="320"/>
      <c r="BY144" s="320"/>
      <c r="BZ144" s="320"/>
      <c r="CA144" s="320"/>
      <c r="CB144" s="320"/>
      <c r="CC144" s="320"/>
      <c r="CD144" s="320"/>
      <c r="CE144" s="320"/>
      <c r="CF144" s="320"/>
      <c r="CG144" s="320"/>
      <c r="CH144" s="320"/>
      <c r="CI144" s="320"/>
      <c r="CJ144" s="320"/>
      <c r="CK144" s="320"/>
      <c r="CL144" s="320"/>
      <c r="CM144" s="320"/>
      <c r="CN144" s="320"/>
      <c r="CO144" s="320"/>
      <c r="CP144" s="320"/>
      <c r="CQ144" s="320"/>
      <c r="CR144" s="320"/>
      <c r="CS144" s="320"/>
      <c r="CT144" s="320"/>
      <c r="CU144" s="320"/>
      <c r="CV144" s="320"/>
      <c r="CW144" s="320"/>
      <c r="CX144" s="320"/>
      <c r="CY144" s="320"/>
      <c r="CZ144" s="320"/>
      <c r="DA144" s="320"/>
      <c r="DB144" s="320"/>
      <c r="DC144" s="320"/>
      <c r="DD144" s="320"/>
      <c r="DE144" s="320"/>
      <c r="DF144" s="320"/>
      <c r="DG144" s="320"/>
      <c r="DH144" s="320"/>
      <c r="DI144" s="320"/>
      <c r="DJ144" s="320"/>
      <c r="DK144" s="320"/>
      <c r="DL144" s="320"/>
      <c r="DM144" s="320"/>
      <c r="DN144" s="320"/>
      <c r="DO144" s="320"/>
      <c r="DP144" s="320"/>
      <c r="DQ144" s="320"/>
      <c r="DR144" s="320"/>
      <c r="DS144" s="320"/>
      <c r="DT144" s="320"/>
      <c r="DU144" s="320"/>
      <c r="DV144" s="320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</row>
    <row r="145">
      <c r="A145" s="170"/>
      <c r="B145" s="170"/>
      <c r="C145" s="170"/>
      <c r="D145" s="170"/>
      <c r="E145" s="171"/>
      <c r="F145" s="320"/>
      <c r="G145" s="320"/>
      <c r="H145" s="320"/>
      <c r="I145" s="320"/>
      <c r="J145" s="320"/>
      <c r="K145" s="320"/>
      <c r="L145" s="320"/>
      <c r="M145" s="320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0"/>
      <c r="Z145" s="320"/>
      <c r="AA145" s="320"/>
      <c r="AB145" s="320"/>
      <c r="AC145" s="320"/>
      <c r="AD145" s="320"/>
      <c r="AE145" s="320"/>
      <c r="AF145" s="320"/>
      <c r="AG145" s="320"/>
      <c r="AH145" s="320"/>
      <c r="AI145" s="320"/>
      <c r="AJ145" s="320"/>
      <c r="AK145" s="320"/>
      <c r="AL145" s="320"/>
      <c r="AM145" s="320"/>
      <c r="AN145" s="320"/>
      <c r="AO145" s="320"/>
      <c r="AP145" s="320"/>
      <c r="AQ145" s="320"/>
      <c r="AR145" s="320"/>
      <c r="AS145" s="320"/>
      <c r="AT145" s="320"/>
      <c r="AU145" s="320"/>
      <c r="AV145" s="320"/>
      <c r="AW145" s="320"/>
      <c r="AX145" s="320"/>
      <c r="AY145" s="320"/>
      <c r="AZ145" s="320"/>
      <c r="BA145" s="320"/>
      <c r="BB145" s="320"/>
      <c r="BC145" s="320"/>
      <c r="BD145" s="320"/>
      <c r="BE145" s="320"/>
      <c r="BF145" s="320"/>
      <c r="BG145" s="320"/>
      <c r="BH145" s="320"/>
      <c r="BI145" s="320"/>
      <c r="BJ145" s="320"/>
      <c r="BK145" s="320"/>
      <c r="BL145" s="320"/>
      <c r="BM145" s="320"/>
      <c r="BN145" s="320"/>
      <c r="BO145" s="320"/>
      <c r="BP145" s="320"/>
      <c r="BQ145" s="320"/>
      <c r="BR145" s="320"/>
      <c r="BS145" s="320"/>
      <c r="BT145" s="320"/>
      <c r="BU145" s="320"/>
      <c r="BV145" s="320"/>
      <c r="BW145" s="320"/>
      <c r="BX145" s="320"/>
      <c r="BY145" s="320"/>
      <c r="BZ145" s="320"/>
      <c r="CA145" s="320"/>
      <c r="CB145" s="320"/>
      <c r="CC145" s="320"/>
      <c r="CD145" s="320"/>
      <c r="CE145" s="320"/>
      <c r="CF145" s="320"/>
      <c r="CG145" s="320"/>
      <c r="CH145" s="320"/>
      <c r="CI145" s="320"/>
      <c r="CJ145" s="320"/>
      <c r="CK145" s="320"/>
      <c r="CL145" s="320"/>
      <c r="CM145" s="320"/>
      <c r="CN145" s="320"/>
      <c r="CO145" s="320"/>
      <c r="CP145" s="320"/>
      <c r="CQ145" s="320"/>
      <c r="CR145" s="320"/>
      <c r="CS145" s="320"/>
      <c r="CT145" s="320"/>
      <c r="CU145" s="320"/>
      <c r="CV145" s="320"/>
      <c r="CW145" s="320"/>
      <c r="CX145" s="320"/>
      <c r="CY145" s="320"/>
      <c r="CZ145" s="320"/>
      <c r="DA145" s="320"/>
      <c r="DB145" s="320"/>
      <c r="DC145" s="320"/>
      <c r="DD145" s="320"/>
      <c r="DE145" s="320"/>
      <c r="DF145" s="320"/>
      <c r="DG145" s="320"/>
      <c r="DH145" s="320"/>
      <c r="DI145" s="320"/>
      <c r="DJ145" s="320"/>
      <c r="DK145" s="320"/>
      <c r="DL145" s="320"/>
      <c r="DM145" s="320"/>
      <c r="DN145" s="320"/>
      <c r="DO145" s="320"/>
      <c r="DP145" s="320"/>
      <c r="DQ145" s="320"/>
      <c r="DR145" s="320"/>
      <c r="DS145" s="320"/>
      <c r="DT145" s="320"/>
      <c r="DU145" s="320"/>
      <c r="DV145" s="320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</row>
    <row r="146">
      <c r="A146" s="170"/>
      <c r="B146" s="170"/>
      <c r="C146" s="170"/>
      <c r="D146" s="170"/>
      <c r="E146" s="171"/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0"/>
      <c r="AH146" s="320"/>
      <c r="AI146" s="320"/>
      <c r="AJ146" s="320"/>
      <c r="AK146" s="320"/>
      <c r="AL146" s="320"/>
      <c r="AM146" s="320"/>
      <c r="AN146" s="320"/>
      <c r="AO146" s="320"/>
      <c r="AP146" s="320"/>
      <c r="AQ146" s="320"/>
      <c r="AR146" s="320"/>
      <c r="AS146" s="320"/>
      <c r="AT146" s="320"/>
      <c r="AU146" s="320"/>
      <c r="AV146" s="320"/>
      <c r="AW146" s="320"/>
      <c r="AX146" s="320"/>
      <c r="AY146" s="320"/>
      <c r="AZ146" s="320"/>
      <c r="BA146" s="320"/>
      <c r="BB146" s="320"/>
      <c r="BC146" s="320"/>
      <c r="BD146" s="320"/>
      <c r="BE146" s="320"/>
      <c r="BF146" s="320"/>
      <c r="BG146" s="320"/>
      <c r="BH146" s="320"/>
      <c r="BI146" s="320"/>
      <c r="BJ146" s="320"/>
      <c r="BK146" s="320"/>
      <c r="BL146" s="320"/>
      <c r="BM146" s="320"/>
      <c r="BN146" s="320"/>
      <c r="BO146" s="320"/>
      <c r="BP146" s="320"/>
      <c r="BQ146" s="320"/>
      <c r="BR146" s="320"/>
      <c r="BS146" s="320"/>
      <c r="BT146" s="320"/>
      <c r="BU146" s="320"/>
      <c r="BV146" s="320"/>
      <c r="BW146" s="320"/>
      <c r="BX146" s="320"/>
      <c r="BY146" s="320"/>
      <c r="BZ146" s="320"/>
      <c r="CA146" s="320"/>
      <c r="CB146" s="320"/>
      <c r="CC146" s="320"/>
      <c r="CD146" s="320"/>
      <c r="CE146" s="320"/>
      <c r="CF146" s="320"/>
      <c r="CG146" s="320"/>
      <c r="CH146" s="320"/>
      <c r="CI146" s="320"/>
      <c r="CJ146" s="320"/>
      <c r="CK146" s="320"/>
      <c r="CL146" s="320"/>
      <c r="CM146" s="320"/>
      <c r="CN146" s="320"/>
      <c r="CO146" s="320"/>
      <c r="CP146" s="320"/>
      <c r="CQ146" s="320"/>
      <c r="CR146" s="320"/>
      <c r="CS146" s="320"/>
      <c r="CT146" s="320"/>
      <c r="CU146" s="320"/>
      <c r="CV146" s="320"/>
      <c r="CW146" s="320"/>
      <c r="CX146" s="320"/>
      <c r="CY146" s="320"/>
      <c r="CZ146" s="320"/>
      <c r="DA146" s="320"/>
      <c r="DB146" s="320"/>
      <c r="DC146" s="320"/>
      <c r="DD146" s="320"/>
      <c r="DE146" s="320"/>
      <c r="DF146" s="320"/>
      <c r="DG146" s="320"/>
      <c r="DH146" s="320"/>
      <c r="DI146" s="320"/>
      <c r="DJ146" s="320"/>
      <c r="DK146" s="320"/>
      <c r="DL146" s="320"/>
      <c r="DM146" s="320"/>
      <c r="DN146" s="320"/>
      <c r="DO146" s="320"/>
      <c r="DP146" s="320"/>
      <c r="DQ146" s="320"/>
      <c r="DR146" s="320"/>
      <c r="DS146" s="320"/>
      <c r="DT146" s="320"/>
      <c r="DU146" s="320"/>
      <c r="DV146" s="320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</row>
    <row r="147">
      <c r="A147" s="170"/>
      <c r="B147" s="170"/>
      <c r="C147" s="170"/>
      <c r="D147" s="170"/>
      <c r="E147" s="171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0"/>
      <c r="AH147" s="320"/>
      <c r="AI147" s="320"/>
      <c r="AJ147" s="320"/>
      <c r="AK147" s="320"/>
      <c r="AL147" s="320"/>
      <c r="AM147" s="320"/>
      <c r="AN147" s="320"/>
      <c r="AO147" s="320"/>
      <c r="AP147" s="320"/>
      <c r="AQ147" s="320"/>
      <c r="AR147" s="320"/>
      <c r="AS147" s="320"/>
      <c r="AT147" s="320"/>
      <c r="AU147" s="320"/>
      <c r="AV147" s="320"/>
      <c r="AW147" s="320"/>
      <c r="AX147" s="320"/>
      <c r="AY147" s="320"/>
      <c r="AZ147" s="320"/>
      <c r="BA147" s="320"/>
      <c r="BB147" s="320"/>
      <c r="BC147" s="320"/>
      <c r="BD147" s="320"/>
      <c r="BE147" s="320"/>
      <c r="BF147" s="320"/>
      <c r="BG147" s="320"/>
      <c r="BH147" s="320"/>
      <c r="BI147" s="320"/>
      <c r="BJ147" s="320"/>
      <c r="BK147" s="320"/>
      <c r="BL147" s="320"/>
      <c r="BM147" s="320"/>
      <c r="BN147" s="320"/>
      <c r="BO147" s="320"/>
      <c r="BP147" s="320"/>
      <c r="BQ147" s="320"/>
      <c r="BR147" s="320"/>
      <c r="BS147" s="320"/>
      <c r="BT147" s="320"/>
      <c r="BU147" s="320"/>
      <c r="BV147" s="320"/>
      <c r="BW147" s="320"/>
      <c r="BX147" s="320"/>
      <c r="BY147" s="320"/>
      <c r="BZ147" s="320"/>
      <c r="CA147" s="320"/>
      <c r="CB147" s="320"/>
      <c r="CC147" s="320"/>
      <c r="CD147" s="320"/>
      <c r="CE147" s="320"/>
      <c r="CF147" s="320"/>
      <c r="CG147" s="320"/>
      <c r="CH147" s="320"/>
      <c r="CI147" s="320"/>
      <c r="CJ147" s="320"/>
      <c r="CK147" s="320"/>
      <c r="CL147" s="320"/>
      <c r="CM147" s="320"/>
      <c r="CN147" s="320"/>
      <c r="CO147" s="320"/>
      <c r="CP147" s="320"/>
      <c r="CQ147" s="320"/>
      <c r="CR147" s="320"/>
      <c r="CS147" s="320"/>
      <c r="CT147" s="320"/>
      <c r="CU147" s="320"/>
      <c r="CV147" s="320"/>
      <c r="CW147" s="320"/>
      <c r="CX147" s="320"/>
      <c r="CY147" s="320"/>
      <c r="CZ147" s="320"/>
      <c r="DA147" s="320"/>
      <c r="DB147" s="320"/>
      <c r="DC147" s="320"/>
      <c r="DD147" s="320"/>
      <c r="DE147" s="320"/>
      <c r="DF147" s="320"/>
      <c r="DG147" s="320"/>
      <c r="DH147" s="320"/>
      <c r="DI147" s="320"/>
      <c r="DJ147" s="320"/>
      <c r="DK147" s="320"/>
      <c r="DL147" s="320"/>
      <c r="DM147" s="320"/>
      <c r="DN147" s="320"/>
      <c r="DO147" s="320"/>
      <c r="DP147" s="320"/>
      <c r="DQ147" s="320"/>
      <c r="DR147" s="320"/>
      <c r="DS147" s="320"/>
      <c r="DT147" s="320"/>
      <c r="DU147" s="320"/>
      <c r="DV147" s="320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</row>
    <row r="148">
      <c r="A148" s="170"/>
      <c r="B148" s="170"/>
      <c r="C148" s="170"/>
      <c r="D148" s="170"/>
      <c r="E148" s="171"/>
      <c r="F148" s="320"/>
      <c r="G148" s="320"/>
      <c r="H148" s="320"/>
      <c r="I148" s="320"/>
      <c r="J148" s="320"/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0"/>
      <c r="Z148" s="320"/>
      <c r="AA148" s="320"/>
      <c r="AB148" s="320"/>
      <c r="AC148" s="320"/>
      <c r="AD148" s="320"/>
      <c r="AE148" s="320"/>
      <c r="AF148" s="320"/>
      <c r="AG148" s="320"/>
      <c r="AH148" s="320"/>
      <c r="AI148" s="320"/>
      <c r="AJ148" s="320"/>
      <c r="AK148" s="320"/>
      <c r="AL148" s="320"/>
      <c r="AM148" s="320"/>
      <c r="AN148" s="320"/>
      <c r="AO148" s="320"/>
      <c r="AP148" s="320"/>
      <c r="AQ148" s="320"/>
      <c r="AR148" s="320"/>
      <c r="AS148" s="320"/>
      <c r="AT148" s="320"/>
      <c r="AU148" s="320"/>
      <c r="AV148" s="320"/>
      <c r="AW148" s="320"/>
      <c r="AX148" s="320"/>
      <c r="AY148" s="320"/>
      <c r="AZ148" s="320"/>
      <c r="BA148" s="320"/>
      <c r="BB148" s="320"/>
      <c r="BC148" s="320"/>
      <c r="BD148" s="320"/>
      <c r="BE148" s="320"/>
      <c r="BF148" s="320"/>
      <c r="BG148" s="320"/>
      <c r="BH148" s="320"/>
      <c r="BI148" s="320"/>
      <c r="BJ148" s="320"/>
      <c r="BK148" s="320"/>
      <c r="BL148" s="320"/>
      <c r="BM148" s="320"/>
      <c r="BN148" s="320"/>
      <c r="BO148" s="320"/>
      <c r="BP148" s="320"/>
      <c r="BQ148" s="320"/>
      <c r="BR148" s="320"/>
      <c r="BS148" s="320"/>
      <c r="BT148" s="320"/>
      <c r="BU148" s="320"/>
      <c r="BV148" s="320"/>
      <c r="BW148" s="320"/>
      <c r="BX148" s="320"/>
      <c r="BY148" s="320"/>
      <c r="BZ148" s="320"/>
      <c r="CA148" s="320"/>
      <c r="CB148" s="320"/>
      <c r="CC148" s="320"/>
      <c r="CD148" s="320"/>
      <c r="CE148" s="320"/>
      <c r="CF148" s="320"/>
      <c r="CG148" s="320"/>
      <c r="CH148" s="320"/>
      <c r="CI148" s="320"/>
      <c r="CJ148" s="320"/>
      <c r="CK148" s="320"/>
      <c r="CL148" s="320"/>
      <c r="CM148" s="320"/>
      <c r="CN148" s="320"/>
      <c r="CO148" s="320"/>
      <c r="CP148" s="320"/>
      <c r="CQ148" s="320"/>
      <c r="CR148" s="320"/>
      <c r="CS148" s="320"/>
      <c r="CT148" s="320"/>
      <c r="CU148" s="320"/>
      <c r="CV148" s="320"/>
      <c r="CW148" s="320"/>
      <c r="CX148" s="320"/>
      <c r="CY148" s="320"/>
      <c r="CZ148" s="320"/>
      <c r="DA148" s="320"/>
      <c r="DB148" s="320"/>
      <c r="DC148" s="320"/>
      <c r="DD148" s="320"/>
      <c r="DE148" s="320"/>
      <c r="DF148" s="320"/>
      <c r="DG148" s="320"/>
      <c r="DH148" s="320"/>
      <c r="DI148" s="320"/>
      <c r="DJ148" s="320"/>
      <c r="DK148" s="320"/>
      <c r="DL148" s="320"/>
      <c r="DM148" s="320"/>
      <c r="DN148" s="320"/>
      <c r="DO148" s="320"/>
      <c r="DP148" s="320"/>
      <c r="DQ148" s="320"/>
      <c r="DR148" s="320"/>
      <c r="DS148" s="320"/>
      <c r="DT148" s="320"/>
      <c r="DU148" s="320"/>
      <c r="DV148" s="320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</row>
    <row r="149">
      <c r="A149" s="170"/>
      <c r="B149" s="170"/>
      <c r="C149" s="170"/>
      <c r="D149" s="170"/>
      <c r="E149" s="171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  <c r="AH149" s="320"/>
      <c r="AI149" s="320"/>
      <c r="AJ149" s="320"/>
      <c r="AK149" s="320"/>
      <c r="AL149" s="320"/>
      <c r="AM149" s="320"/>
      <c r="AN149" s="320"/>
      <c r="AO149" s="320"/>
      <c r="AP149" s="320"/>
      <c r="AQ149" s="320"/>
      <c r="AR149" s="320"/>
      <c r="AS149" s="320"/>
      <c r="AT149" s="320"/>
      <c r="AU149" s="320"/>
      <c r="AV149" s="320"/>
      <c r="AW149" s="320"/>
      <c r="AX149" s="320"/>
      <c r="AY149" s="320"/>
      <c r="AZ149" s="320"/>
      <c r="BA149" s="320"/>
      <c r="BB149" s="320"/>
      <c r="BC149" s="320"/>
      <c r="BD149" s="320"/>
      <c r="BE149" s="320"/>
      <c r="BF149" s="320"/>
      <c r="BG149" s="320"/>
      <c r="BH149" s="320"/>
      <c r="BI149" s="320"/>
      <c r="BJ149" s="320"/>
      <c r="BK149" s="320"/>
      <c r="BL149" s="320"/>
      <c r="BM149" s="320"/>
      <c r="BN149" s="320"/>
      <c r="BO149" s="320"/>
      <c r="BP149" s="320"/>
      <c r="BQ149" s="320"/>
      <c r="BR149" s="320"/>
      <c r="BS149" s="320"/>
      <c r="BT149" s="320"/>
      <c r="BU149" s="320"/>
      <c r="BV149" s="320"/>
      <c r="BW149" s="320"/>
      <c r="BX149" s="320"/>
      <c r="BY149" s="320"/>
      <c r="BZ149" s="320"/>
      <c r="CA149" s="320"/>
      <c r="CB149" s="320"/>
      <c r="CC149" s="320"/>
      <c r="CD149" s="320"/>
      <c r="CE149" s="320"/>
      <c r="CF149" s="320"/>
      <c r="CG149" s="320"/>
      <c r="CH149" s="320"/>
      <c r="CI149" s="320"/>
      <c r="CJ149" s="320"/>
      <c r="CK149" s="320"/>
      <c r="CL149" s="320"/>
      <c r="CM149" s="320"/>
      <c r="CN149" s="320"/>
      <c r="CO149" s="320"/>
      <c r="CP149" s="320"/>
      <c r="CQ149" s="320"/>
      <c r="CR149" s="320"/>
      <c r="CS149" s="320"/>
      <c r="CT149" s="320"/>
      <c r="CU149" s="320"/>
      <c r="CV149" s="320"/>
      <c r="CW149" s="320"/>
      <c r="CX149" s="320"/>
      <c r="CY149" s="320"/>
      <c r="CZ149" s="320"/>
      <c r="DA149" s="320"/>
      <c r="DB149" s="320"/>
      <c r="DC149" s="320"/>
      <c r="DD149" s="320"/>
      <c r="DE149" s="320"/>
      <c r="DF149" s="320"/>
      <c r="DG149" s="320"/>
      <c r="DH149" s="320"/>
      <c r="DI149" s="320"/>
      <c r="DJ149" s="320"/>
      <c r="DK149" s="320"/>
      <c r="DL149" s="320"/>
      <c r="DM149" s="320"/>
      <c r="DN149" s="320"/>
      <c r="DO149" s="320"/>
      <c r="DP149" s="320"/>
      <c r="DQ149" s="320"/>
      <c r="DR149" s="320"/>
      <c r="DS149" s="320"/>
      <c r="DT149" s="320"/>
      <c r="DU149" s="320"/>
      <c r="DV149" s="320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</row>
    <row r="150">
      <c r="A150" s="170"/>
      <c r="B150" s="170"/>
      <c r="C150" s="170"/>
      <c r="D150" s="170"/>
      <c r="E150" s="171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  <c r="AC150" s="320"/>
      <c r="AD150" s="320"/>
      <c r="AE150" s="320"/>
      <c r="AF150" s="320"/>
      <c r="AG150" s="320"/>
      <c r="AH150" s="320"/>
      <c r="AI150" s="320"/>
      <c r="AJ150" s="320"/>
      <c r="AK150" s="320"/>
      <c r="AL150" s="320"/>
      <c r="AM150" s="320"/>
      <c r="AN150" s="320"/>
      <c r="AO150" s="320"/>
      <c r="AP150" s="320"/>
      <c r="AQ150" s="320"/>
      <c r="AR150" s="320"/>
      <c r="AS150" s="320"/>
      <c r="AT150" s="320"/>
      <c r="AU150" s="320"/>
      <c r="AV150" s="320"/>
      <c r="AW150" s="320"/>
      <c r="AX150" s="320"/>
      <c r="AY150" s="320"/>
      <c r="AZ150" s="320"/>
      <c r="BA150" s="320"/>
      <c r="BB150" s="320"/>
      <c r="BC150" s="320"/>
      <c r="BD150" s="320"/>
      <c r="BE150" s="320"/>
      <c r="BF150" s="320"/>
      <c r="BG150" s="320"/>
      <c r="BH150" s="320"/>
      <c r="BI150" s="320"/>
      <c r="BJ150" s="320"/>
      <c r="BK150" s="320"/>
      <c r="BL150" s="320"/>
      <c r="BM150" s="320"/>
      <c r="BN150" s="320"/>
      <c r="BO150" s="320"/>
      <c r="BP150" s="320"/>
      <c r="BQ150" s="320"/>
      <c r="BR150" s="320"/>
      <c r="BS150" s="320"/>
      <c r="BT150" s="320"/>
      <c r="BU150" s="320"/>
      <c r="BV150" s="320"/>
      <c r="BW150" s="320"/>
      <c r="BX150" s="320"/>
      <c r="BY150" s="320"/>
      <c r="BZ150" s="320"/>
      <c r="CA150" s="320"/>
      <c r="CB150" s="320"/>
      <c r="CC150" s="320"/>
      <c r="CD150" s="320"/>
      <c r="CE150" s="320"/>
      <c r="CF150" s="320"/>
      <c r="CG150" s="320"/>
      <c r="CH150" s="320"/>
      <c r="CI150" s="320"/>
      <c r="CJ150" s="320"/>
      <c r="CK150" s="320"/>
      <c r="CL150" s="320"/>
      <c r="CM150" s="320"/>
      <c r="CN150" s="320"/>
      <c r="CO150" s="320"/>
      <c r="CP150" s="320"/>
      <c r="CQ150" s="320"/>
      <c r="CR150" s="320"/>
      <c r="CS150" s="320"/>
      <c r="CT150" s="320"/>
      <c r="CU150" s="320"/>
      <c r="CV150" s="320"/>
      <c r="CW150" s="320"/>
      <c r="CX150" s="320"/>
      <c r="CY150" s="320"/>
      <c r="CZ150" s="320"/>
      <c r="DA150" s="320"/>
      <c r="DB150" s="320"/>
      <c r="DC150" s="320"/>
      <c r="DD150" s="320"/>
      <c r="DE150" s="320"/>
      <c r="DF150" s="320"/>
      <c r="DG150" s="320"/>
      <c r="DH150" s="320"/>
      <c r="DI150" s="320"/>
      <c r="DJ150" s="320"/>
      <c r="DK150" s="320"/>
      <c r="DL150" s="320"/>
      <c r="DM150" s="320"/>
      <c r="DN150" s="320"/>
      <c r="DO150" s="320"/>
      <c r="DP150" s="320"/>
      <c r="DQ150" s="320"/>
      <c r="DR150" s="320"/>
      <c r="DS150" s="320"/>
      <c r="DT150" s="320"/>
      <c r="DU150" s="320"/>
      <c r="DV150" s="320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</row>
    <row r="151">
      <c r="A151" s="170"/>
      <c r="B151" s="170"/>
      <c r="C151" s="170"/>
      <c r="D151" s="170"/>
      <c r="E151" s="171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  <c r="AH151" s="320"/>
      <c r="AI151" s="320"/>
      <c r="AJ151" s="320"/>
      <c r="AK151" s="320"/>
      <c r="AL151" s="320"/>
      <c r="AM151" s="320"/>
      <c r="AN151" s="320"/>
      <c r="AO151" s="320"/>
      <c r="AP151" s="320"/>
      <c r="AQ151" s="320"/>
      <c r="AR151" s="320"/>
      <c r="AS151" s="320"/>
      <c r="AT151" s="320"/>
      <c r="AU151" s="320"/>
      <c r="AV151" s="320"/>
      <c r="AW151" s="320"/>
      <c r="AX151" s="320"/>
      <c r="AY151" s="320"/>
      <c r="AZ151" s="320"/>
      <c r="BA151" s="320"/>
      <c r="BB151" s="320"/>
      <c r="BC151" s="320"/>
      <c r="BD151" s="320"/>
      <c r="BE151" s="320"/>
      <c r="BF151" s="320"/>
      <c r="BG151" s="320"/>
      <c r="BH151" s="320"/>
      <c r="BI151" s="320"/>
      <c r="BJ151" s="320"/>
      <c r="BK151" s="320"/>
      <c r="BL151" s="320"/>
      <c r="BM151" s="320"/>
      <c r="BN151" s="320"/>
      <c r="BO151" s="320"/>
      <c r="BP151" s="320"/>
      <c r="BQ151" s="320"/>
      <c r="BR151" s="320"/>
      <c r="BS151" s="320"/>
      <c r="BT151" s="320"/>
      <c r="BU151" s="320"/>
      <c r="BV151" s="320"/>
      <c r="BW151" s="320"/>
      <c r="BX151" s="320"/>
      <c r="BY151" s="320"/>
      <c r="BZ151" s="320"/>
      <c r="CA151" s="320"/>
      <c r="CB151" s="320"/>
      <c r="CC151" s="320"/>
      <c r="CD151" s="320"/>
      <c r="CE151" s="320"/>
      <c r="CF151" s="320"/>
      <c r="CG151" s="320"/>
      <c r="CH151" s="320"/>
      <c r="CI151" s="320"/>
      <c r="CJ151" s="320"/>
      <c r="CK151" s="320"/>
      <c r="CL151" s="320"/>
      <c r="CM151" s="320"/>
      <c r="CN151" s="320"/>
      <c r="CO151" s="320"/>
      <c r="CP151" s="320"/>
      <c r="CQ151" s="320"/>
      <c r="CR151" s="320"/>
      <c r="CS151" s="320"/>
      <c r="CT151" s="320"/>
      <c r="CU151" s="320"/>
      <c r="CV151" s="320"/>
      <c r="CW151" s="320"/>
      <c r="CX151" s="320"/>
      <c r="CY151" s="320"/>
      <c r="CZ151" s="320"/>
      <c r="DA151" s="320"/>
      <c r="DB151" s="320"/>
      <c r="DC151" s="320"/>
      <c r="DD151" s="320"/>
      <c r="DE151" s="320"/>
      <c r="DF151" s="320"/>
      <c r="DG151" s="320"/>
      <c r="DH151" s="320"/>
      <c r="DI151" s="320"/>
      <c r="DJ151" s="320"/>
      <c r="DK151" s="320"/>
      <c r="DL151" s="320"/>
      <c r="DM151" s="320"/>
      <c r="DN151" s="320"/>
      <c r="DO151" s="320"/>
      <c r="DP151" s="320"/>
      <c r="DQ151" s="320"/>
      <c r="DR151" s="320"/>
      <c r="DS151" s="320"/>
      <c r="DT151" s="320"/>
      <c r="DU151" s="320"/>
      <c r="DV151" s="320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</row>
    <row r="152">
      <c r="A152" s="170"/>
      <c r="B152" s="170"/>
      <c r="C152" s="170"/>
      <c r="D152" s="170"/>
      <c r="E152" s="171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0"/>
      <c r="AM152" s="320"/>
      <c r="AN152" s="320"/>
      <c r="AO152" s="320"/>
      <c r="AP152" s="320"/>
      <c r="AQ152" s="320"/>
      <c r="AR152" s="320"/>
      <c r="AS152" s="320"/>
      <c r="AT152" s="320"/>
      <c r="AU152" s="320"/>
      <c r="AV152" s="320"/>
      <c r="AW152" s="320"/>
      <c r="AX152" s="320"/>
      <c r="AY152" s="320"/>
      <c r="AZ152" s="320"/>
      <c r="BA152" s="320"/>
      <c r="BB152" s="320"/>
      <c r="BC152" s="320"/>
      <c r="BD152" s="320"/>
      <c r="BE152" s="320"/>
      <c r="BF152" s="320"/>
      <c r="BG152" s="320"/>
      <c r="BH152" s="320"/>
      <c r="BI152" s="320"/>
      <c r="BJ152" s="320"/>
      <c r="BK152" s="320"/>
      <c r="BL152" s="320"/>
      <c r="BM152" s="320"/>
      <c r="BN152" s="320"/>
      <c r="BO152" s="320"/>
      <c r="BP152" s="320"/>
      <c r="BQ152" s="320"/>
      <c r="BR152" s="320"/>
      <c r="BS152" s="320"/>
      <c r="BT152" s="320"/>
      <c r="BU152" s="320"/>
      <c r="BV152" s="320"/>
      <c r="BW152" s="320"/>
      <c r="BX152" s="320"/>
      <c r="BY152" s="320"/>
      <c r="BZ152" s="320"/>
      <c r="CA152" s="320"/>
      <c r="CB152" s="320"/>
      <c r="CC152" s="320"/>
      <c r="CD152" s="320"/>
      <c r="CE152" s="320"/>
      <c r="CF152" s="320"/>
      <c r="CG152" s="320"/>
      <c r="CH152" s="320"/>
      <c r="CI152" s="320"/>
      <c r="CJ152" s="320"/>
      <c r="CK152" s="320"/>
      <c r="CL152" s="320"/>
      <c r="CM152" s="320"/>
      <c r="CN152" s="320"/>
      <c r="CO152" s="320"/>
      <c r="CP152" s="320"/>
      <c r="CQ152" s="320"/>
      <c r="CR152" s="320"/>
      <c r="CS152" s="320"/>
      <c r="CT152" s="320"/>
      <c r="CU152" s="320"/>
      <c r="CV152" s="320"/>
      <c r="CW152" s="320"/>
      <c r="CX152" s="320"/>
      <c r="CY152" s="320"/>
      <c r="CZ152" s="320"/>
      <c r="DA152" s="320"/>
      <c r="DB152" s="320"/>
      <c r="DC152" s="320"/>
      <c r="DD152" s="320"/>
      <c r="DE152" s="320"/>
      <c r="DF152" s="320"/>
      <c r="DG152" s="320"/>
      <c r="DH152" s="320"/>
      <c r="DI152" s="320"/>
      <c r="DJ152" s="320"/>
      <c r="DK152" s="320"/>
      <c r="DL152" s="320"/>
      <c r="DM152" s="320"/>
      <c r="DN152" s="320"/>
      <c r="DO152" s="320"/>
      <c r="DP152" s="320"/>
      <c r="DQ152" s="320"/>
      <c r="DR152" s="320"/>
      <c r="DS152" s="320"/>
      <c r="DT152" s="320"/>
      <c r="DU152" s="320"/>
      <c r="DV152" s="320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</row>
    <row r="153">
      <c r="A153" s="170"/>
      <c r="B153" s="170"/>
      <c r="C153" s="170"/>
      <c r="D153" s="170"/>
      <c r="E153" s="171"/>
      <c r="F153" s="320"/>
      <c r="G153" s="320"/>
      <c r="H153" s="320"/>
      <c r="I153" s="320"/>
      <c r="J153" s="320"/>
      <c r="K153" s="320"/>
      <c r="L153" s="320"/>
      <c r="M153" s="320"/>
      <c r="N153" s="320"/>
      <c r="O153" s="320"/>
      <c r="P153" s="320"/>
      <c r="Q153" s="320"/>
      <c r="R153" s="320"/>
      <c r="S153" s="320"/>
      <c r="T153" s="320"/>
      <c r="U153" s="320"/>
      <c r="V153" s="320"/>
      <c r="W153" s="320"/>
      <c r="X153" s="320"/>
      <c r="Y153" s="320"/>
      <c r="Z153" s="320"/>
      <c r="AA153" s="320"/>
      <c r="AB153" s="320"/>
      <c r="AC153" s="320"/>
      <c r="AD153" s="320"/>
      <c r="AE153" s="320"/>
      <c r="AF153" s="320"/>
      <c r="AG153" s="320"/>
      <c r="AH153" s="320"/>
      <c r="AI153" s="320"/>
      <c r="AJ153" s="320"/>
      <c r="AK153" s="320"/>
      <c r="AL153" s="320"/>
      <c r="AM153" s="320"/>
      <c r="AN153" s="320"/>
      <c r="AO153" s="320"/>
      <c r="AP153" s="320"/>
      <c r="AQ153" s="320"/>
      <c r="AR153" s="320"/>
      <c r="AS153" s="320"/>
      <c r="AT153" s="320"/>
      <c r="AU153" s="320"/>
      <c r="AV153" s="320"/>
      <c r="AW153" s="320"/>
      <c r="AX153" s="320"/>
      <c r="AY153" s="320"/>
      <c r="AZ153" s="320"/>
      <c r="BA153" s="320"/>
      <c r="BB153" s="320"/>
      <c r="BC153" s="320"/>
      <c r="BD153" s="320"/>
      <c r="BE153" s="320"/>
      <c r="BF153" s="320"/>
      <c r="BG153" s="320"/>
      <c r="BH153" s="320"/>
      <c r="BI153" s="320"/>
      <c r="BJ153" s="320"/>
      <c r="BK153" s="320"/>
      <c r="BL153" s="320"/>
      <c r="BM153" s="320"/>
      <c r="BN153" s="320"/>
      <c r="BO153" s="320"/>
      <c r="BP153" s="320"/>
      <c r="BQ153" s="320"/>
      <c r="BR153" s="320"/>
      <c r="BS153" s="320"/>
      <c r="BT153" s="320"/>
      <c r="BU153" s="320"/>
      <c r="BV153" s="320"/>
      <c r="BW153" s="320"/>
      <c r="BX153" s="320"/>
      <c r="BY153" s="320"/>
      <c r="BZ153" s="320"/>
      <c r="CA153" s="320"/>
      <c r="CB153" s="320"/>
      <c r="CC153" s="320"/>
      <c r="CD153" s="320"/>
      <c r="CE153" s="320"/>
      <c r="CF153" s="320"/>
      <c r="CG153" s="320"/>
      <c r="CH153" s="320"/>
      <c r="CI153" s="320"/>
      <c r="CJ153" s="320"/>
      <c r="CK153" s="320"/>
      <c r="CL153" s="320"/>
      <c r="CM153" s="320"/>
      <c r="CN153" s="320"/>
      <c r="CO153" s="320"/>
      <c r="CP153" s="320"/>
      <c r="CQ153" s="320"/>
      <c r="CR153" s="320"/>
      <c r="CS153" s="320"/>
      <c r="CT153" s="320"/>
      <c r="CU153" s="320"/>
      <c r="CV153" s="320"/>
      <c r="CW153" s="320"/>
      <c r="CX153" s="320"/>
      <c r="CY153" s="320"/>
      <c r="CZ153" s="320"/>
      <c r="DA153" s="320"/>
      <c r="DB153" s="320"/>
      <c r="DC153" s="320"/>
      <c r="DD153" s="320"/>
      <c r="DE153" s="320"/>
      <c r="DF153" s="320"/>
      <c r="DG153" s="320"/>
      <c r="DH153" s="320"/>
      <c r="DI153" s="320"/>
      <c r="DJ153" s="320"/>
      <c r="DK153" s="320"/>
      <c r="DL153" s="320"/>
      <c r="DM153" s="320"/>
      <c r="DN153" s="320"/>
      <c r="DO153" s="320"/>
      <c r="DP153" s="320"/>
      <c r="DQ153" s="320"/>
      <c r="DR153" s="320"/>
      <c r="DS153" s="320"/>
      <c r="DT153" s="320"/>
      <c r="DU153" s="320"/>
      <c r="DV153" s="320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</row>
    <row r="154">
      <c r="A154" s="170"/>
      <c r="B154" s="170"/>
      <c r="C154" s="170"/>
      <c r="D154" s="170"/>
      <c r="E154" s="171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0"/>
      <c r="AM154" s="320"/>
      <c r="AN154" s="320"/>
      <c r="AO154" s="320"/>
      <c r="AP154" s="320"/>
      <c r="AQ154" s="320"/>
      <c r="AR154" s="320"/>
      <c r="AS154" s="320"/>
      <c r="AT154" s="320"/>
      <c r="AU154" s="320"/>
      <c r="AV154" s="320"/>
      <c r="AW154" s="320"/>
      <c r="AX154" s="320"/>
      <c r="AY154" s="320"/>
      <c r="AZ154" s="320"/>
      <c r="BA154" s="320"/>
      <c r="BB154" s="320"/>
      <c r="BC154" s="320"/>
      <c r="BD154" s="320"/>
      <c r="BE154" s="320"/>
      <c r="BF154" s="320"/>
      <c r="BG154" s="320"/>
      <c r="BH154" s="320"/>
      <c r="BI154" s="320"/>
      <c r="BJ154" s="320"/>
      <c r="BK154" s="320"/>
      <c r="BL154" s="320"/>
      <c r="BM154" s="320"/>
      <c r="BN154" s="320"/>
      <c r="BO154" s="320"/>
      <c r="BP154" s="320"/>
      <c r="BQ154" s="320"/>
      <c r="BR154" s="320"/>
      <c r="BS154" s="320"/>
      <c r="BT154" s="320"/>
      <c r="BU154" s="320"/>
      <c r="BV154" s="320"/>
      <c r="BW154" s="320"/>
      <c r="BX154" s="320"/>
      <c r="BY154" s="320"/>
      <c r="BZ154" s="320"/>
      <c r="CA154" s="320"/>
      <c r="CB154" s="320"/>
      <c r="CC154" s="320"/>
      <c r="CD154" s="320"/>
      <c r="CE154" s="320"/>
      <c r="CF154" s="320"/>
      <c r="CG154" s="320"/>
      <c r="CH154" s="320"/>
      <c r="CI154" s="320"/>
      <c r="CJ154" s="320"/>
      <c r="CK154" s="320"/>
      <c r="CL154" s="320"/>
      <c r="CM154" s="320"/>
      <c r="CN154" s="320"/>
      <c r="CO154" s="320"/>
      <c r="CP154" s="320"/>
      <c r="CQ154" s="320"/>
      <c r="CR154" s="320"/>
      <c r="CS154" s="320"/>
      <c r="CT154" s="320"/>
      <c r="CU154" s="320"/>
      <c r="CV154" s="320"/>
      <c r="CW154" s="320"/>
      <c r="CX154" s="320"/>
      <c r="CY154" s="320"/>
      <c r="CZ154" s="320"/>
      <c r="DA154" s="320"/>
      <c r="DB154" s="320"/>
      <c r="DC154" s="320"/>
      <c r="DD154" s="320"/>
      <c r="DE154" s="320"/>
      <c r="DF154" s="320"/>
      <c r="DG154" s="320"/>
      <c r="DH154" s="320"/>
      <c r="DI154" s="320"/>
      <c r="DJ154" s="320"/>
      <c r="DK154" s="320"/>
      <c r="DL154" s="320"/>
      <c r="DM154" s="320"/>
      <c r="DN154" s="320"/>
      <c r="DO154" s="320"/>
      <c r="DP154" s="320"/>
      <c r="DQ154" s="320"/>
      <c r="DR154" s="320"/>
      <c r="DS154" s="320"/>
      <c r="DT154" s="320"/>
      <c r="DU154" s="320"/>
      <c r="DV154" s="320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</row>
    <row r="155">
      <c r="A155" s="170"/>
      <c r="B155" s="170"/>
      <c r="C155" s="170"/>
      <c r="D155" s="170"/>
      <c r="E155" s="171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0"/>
      <c r="Z155" s="320"/>
      <c r="AA155" s="320"/>
      <c r="AB155" s="320"/>
      <c r="AC155" s="320"/>
      <c r="AD155" s="320"/>
      <c r="AE155" s="320"/>
      <c r="AF155" s="320"/>
      <c r="AG155" s="320"/>
      <c r="AH155" s="320"/>
      <c r="AI155" s="320"/>
      <c r="AJ155" s="320"/>
      <c r="AK155" s="320"/>
      <c r="AL155" s="320"/>
      <c r="AM155" s="320"/>
      <c r="AN155" s="320"/>
      <c r="AO155" s="320"/>
      <c r="AP155" s="320"/>
      <c r="AQ155" s="320"/>
      <c r="AR155" s="320"/>
      <c r="AS155" s="320"/>
      <c r="AT155" s="320"/>
      <c r="AU155" s="320"/>
      <c r="AV155" s="320"/>
      <c r="AW155" s="320"/>
      <c r="AX155" s="320"/>
      <c r="AY155" s="320"/>
      <c r="AZ155" s="320"/>
      <c r="BA155" s="320"/>
      <c r="BB155" s="320"/>
      <c r="BC155" s="320"/>
      <c r="BD155" s="320"/>
      <c r="BE155" s="320"/>
      <c r="BF155" s="320"/>
      <c r="BG155" s="320"/>
      <c r="BH155" s="320"/>
      <c r="BI155" s="320"/>
      <c r="BJ155" s="320"/>
      <c r="BK155" s="320"/>
      <c r="BL155" s="320"/>
      <c r="BM155" s="320"/>
      <c r="BN155" s="320"/>
      <c r="BO155" s="320"/>
      <c r="BP155" s="320"/>
      <c r="BQ155" s="320"/>
      <c r="BR155" s="320"/>
      <c r="BS155" s="320"/>
      <c r="BT155" s="320"/>
      <c r="BU155" s="320"/>
      <c r="BV155" s="320"/>
      <c r="BW155" s="320"/>
      <c r="BX155" s="320"/>
      <c r="BY155" s="320"/>
      <c r="BZ155" s="320"/>
      <c r="CA155" s="320"/>
      <c r="CB155" s="320"/>
      <c r="CC155" s="320"/>
      <c r="CD155" s="320"/>
      <c r="CE155" s="320"/>
      <c r="CF155" s="320"/>
      <c r="CG155" s="320"/>
      <c r="CH155" s="320"/>
      <c r="CI155" s="320"/>
      <c r="CJ155" s="320"/>
      <c r="CK155" s="320"/>
      <c r="CL155" s="320"/>
      <c r="CM155" s="320"/>
      <c r="CN155" s="320"/>
      <c r="CO155" s="320"/>
      <c r="CP155" s="320"/>
      <c r="CQ155" s="320"/>
      <c r="CR155" s="320"/>
      <c r="CS155" s="320"/>
      <c r="CT155" s="320"/>
      <c r="CU155" s="320"/>
      <c r="CV155" s="320"/>
      <c r="CW155" s="320"/>
      <c r="CX155" s="320"/>
      <c r="CY155" s="320"/>
      <c r="CZ155" s="320"/>
      <c r="DA155" s="320"/>
      <c r="DB155" s="320"/>
      <c r="DC155" s="320"/>
      <c r="DD155" s="320"/>
      <c r="DE155" s="320"/>
      <c r="DF155" s="320"/>
      <c r="DG155" s="320"/>
      <c r="DH155" s="320"/>
      <c r="DI155" s="320"/>
      <c r="DJ155" s="320"/>
      <c r="DK155" s="320"/>
      <c r="DL155" s="320"/>
      <c r="DM155" s="320"/>
      <c r="DN155" s="320"/>
      <c r="DO155" s="320"/>
      <c r="DP155" s="320"/>
      <c r="DQ155" s="320"/>
      <c r="DR155" s="320"/>
      <c r="DS155" s="320"/>
      <c r="DT155" s="320"/>
      <c r="DU155" s="320"/>
      <c r="DV155" s="320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</row>
    <row r="156">
      <c r="A156" s="170"/>
      <c r="B156" s="170"/>
      <c r="C156" s="170"/>
      <c r="D156" s="170"/>
      <c r="E156" s="171"/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0"/>
      <c r="Z156" s="320"/>
      <c r="AA156" s="320"/>
      <c r="AB156" s="320"/>
      <c r="AC156" s="320"/>
      <c r="AD156" s="320"/>
      <c r="AE156" s="320"/>
      <c r="AF156" s="320"/>
      <c r="AG156" s="320"/>
      <c r="AH156" s="320"/>
      <c r="AI156" s="320"/>
      <c r="AJ156" s="320"/>
      <c r="AK156" s="320"/>
      <c r="AL156" s="320"/>
      <c r="AM156" s="320"/>
      <c r="AN156" s="320"/>
      <c r="AO156" s="320"/>
      <c r="AP156" s="320"/>
      <c r="AQ156" s="320"/>
      <c r="AR156" s="320"/>
      <c r="AS156" s="320"/>
      <c r="AT156" s="320"/>
      <c r="AU156" s="320"/>
      <c r="AV156" s="320"/>
      <c r="AW156" s="320"/>
      <c r="AX156" s="320"/>
      <c r="AY156" s="320"/>
      <c r="AZ156" s="320"/>
      <c r="BA156" s="320"/>
      <c r="BB156" s="320"/>
      <c r="BC156" s="320"/>
      <c r="BD156" s="320"/>
      <c r="BE156" s="320"/>
      <c r="BF156" s="320"/>
      <c r="BG156" s="320"/>
      <c r="BH156" s="320"/>
      <c r="BI156" s="320"/>
      <c r="BJ156" s="320"/>
      <c r="BK156" s="320"/>
      <c r="BL156" s="320"/>
      <c r="BM156" s="320"/>
      <c r="BN156" s="320"/>
      <c r="BO156" s="320"/>
      <c r="BP156" s="320"/>
      <c r="BQ156" s="320"/>
      <c r="BR156" s="320"/>
      <c r="BS156" s="320"/>
      <c r="BT156" s="320"/>
      <c r="BU156" s="320"/>
      <c r="BV156" s="320"/>
      <c r="BW156" s="320"/>
      <c r="BX156" s="320"/>
      <c r="BY156" s="320"/>
      <c r="BZ156" s="320"/>
      <c r="CA156" s="320"/>
      <c r="CB156" s="320"/>
      <c r="CC156" s="320"/>
      <c r="CD156" s="320"/>
      <c r="CE156" s="320"/>
      <c r="CF156" s="320"/>
      <c r="CG156" s="320"/>
      <c r="CH156" s="320"/>
      <c r="CI156" s="320"/>
      <c r="CJ156" s="320"/>
      <c r="CK156" s="320"/>
      <c r="CL156" s="320"/>
      <c r="CM156" s="320"/>
      <c r="CN156" s="320"/>
      <c r="CO156" s="320"/>
      <c r="CP156" s="320"/>
      <c r="CQ156" s="320"/>
      <c r="CR156" s="320"/>
      <c r="CS156" s="320"/>
      <c r="CT156" s="320"/>
      <c r="CU156" s="320"/>
      <c r="CV156" s="320"/>
      <c r="CW156" s="320"/>
      <c r="CX156" s="320"/>
      <c r="CY156" s="320"/>
      <c r="CZ156" s="320"/>
      <c r="DA156" s="320"/>
      <c r="DB156" s="320"/>
      <c r="DC156" s="320"/>
      <c r="DD156" s="320"/>
      <c r="DE156" s="320"/>
      <c r="DF156" s="320"/>
      <c r="DG156" s="320"/>
      <c r="DH156" s="320"/>
      <c r="DI156" s="320"/>
      <c r="DJ156" s="320"/>
      <c r="DK156" s="320"/>
      <c r="DL156" s="320"/>
      <c r="DM156" s="320"/>
      <c r="DN156" s="320"/>
      <c r="DO156" s="320"/>
      <c r="DP156" s="320"/>
      <c r="DQ156" s="320"/>
      <c r="DR156" s="320"/>
      <c r="DS156" s="320"/>
      <c r="DT156" s="320"/>
      <c r="DU156" s="320"/>
      <c r="DV156" s="320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</row>
    <row r="157">
      <c r="A157" s="170"/>
      <c r="B157" s="170"/>
      <c r="C157" s="170"/>
      <c r="D157" s="170"/>
      <c r="E157" s="171"/>
      <c r="F157" s="320"/>
      <c r="G157" s="320"/>
      <c r="H157" s="320"/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0"/>
      <c r="AB157" s="320"/>
      <c r="AC157" s="320"/>
      <c r="AD157" s="320"/>
      <c r="AE157" s="320"/>
      <c r="AF157" s="320"/>
      <c r="AG157" s="320"/>
      <c r="AH157" s="320"/>
      <c r="AI157" s="320"/>
      <c r="AJ157" s="320"/>
      <c r="AK157" s="320"/>
      <c r="AL157" s="320"/>
      <c r="AM157" s="320"/>
      <c r="AN157" s="320"/>
      <c r="AO157" s="320"/>
      <c r="AP157" s="320"/>
      <c r="AQ157" s="320"/>
      <c r="AR157" s="320"/>
      <c r="AS157" s="320"/>
      <c r="AT157" s="320"/>
      <c r="AU157" s="320"/>
      <c r="AV157" s="320"/>
      <c r="AW157" s="320"/>
      <c r="AX157" s="320"/>
      <c r="AY157" s="320"/>
      <c r="AZ157" s="320"/>
      <c r="BA157" s="320"/>
      <c r="BB157" s="320"/>
      <c r="BC157" s="320"/>
      <c r="BD157" s="320"/>
      <c r="BE157" s="320"/>
      <c r="BF157" s="320"/>
      <c r="BG157" s="320"/>
      <c r="BH157" s="320"/>
      <c r="BI157" s="320"/>
      <c r="BJ157" s="320"/>
      <c r="BK157" s="320"/>
      <c r="BL157" s="320"/>
      <c r="BM157" s="320"/>
      <c r="BN157" s="320"/>
      <c r="BO157" s="320"/>
      <c r="BP157" s="320"/>
      <c r="BQ157" s="320"/>
      <c r="BR157" s="320"/>
      <c r="BS157" s="320"/>
      <c r="BT157" s="320"/>
      <c r="BU157" s="320"/>
      <c r="BV157" s="320"/>
      <c r="BW157" s="320"/>
      <c r="BX157" s="320"/>
      <c r="BY157" s="320"/>
      <c r="BZ157" s="320"/>
      <c r="CA157" s="320"/>
      <c r="CB157" s="320"/>
      <c r="CC157" s="320"/>
      <c r="CD157" s="320"/>
      <c r="CE157" s="320"/>
      <c r="CF157" s="320"/>
      <c r="CG157" s="320"/>
      <c r="CH157" s="320"/>
      <c r="CI157" s="320"/>
      <c r="CJ157" s="320"/>
      <c r="CK157" s="320"/>
      <c r="CL157" s="320"/>
      <c r="CM157" s="320"/>
      <c r="CN157" s="320"/>
      <c r="CO157" s="320"/>
      <c r="CP157" s="320"/>
      <c r="CQ157" s="320"/>
      <c r="CR157" s="320"/>
      <c r="CS157" s="320"/>
      <c r="CT157" s="320"/>
      <c r="CU157" s="320"/>
      <c r="CV157" s="320"/>
      <c r="CW157" s="320"/>
      <c r="CX157" s="320"/>
      <c r="CY157" s="320"/>
      <c r="CZ157" s="320"/>
      <c r="DA157" s="320"/>
      <c r="DB157" s="320"/>
      <c r="DC157" s="320"/>
      <c r="DD157" s="320"/>
      <c r="DE157" s="320"/>
      <c r="DF157" s="320"/>
      <c r="DG157" s="320"/>
      <c r="DH157" s="320"/>
      <c r="DI157" s="320"/>
      <c r="DJ157" s="320"/>
      <c r="DK157" s="320"/>
      <c r="DL157" s="320"/>
      <c r="DM157" s="320"/>
      <c r="DN157" s="320"/>
      <c r="DO157" s="320"/>
      <c r="DP157" s="320"/>
      <c r="DQ157" s="320"/>
      <c r="DR157" s="320"/>
      <c r="DS157" s="320"/>
      <c r="DT157" s="320"/>
      <c r="DU157" s="320"/>
      <c r="DV157" s="320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</row>
    <row r="158">
      <c r="A158" s="170"/>
      <c r="B158" s="170"/>
      <c r="C158" s="170"/>
      <c r="D158" s="170"/>
      <c r="E158" s="171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320"/>
      <c r="AB158" s="320"/>
      <c r="AC158" s="320"/>
      <c r="AD158" s="320"/>
      <c r="AE158" s="320"/>
      <c r="AF158" s="320"/>
      <c r="AG158" s="320"/>
      <c r="AH158" s="320"/>
      <c r="AI158" s="320"/>
      <c r="AJ158" s="320"/>
      <c r="AK158" s="320"/>
      <c r="AL158" s="320"/>
      <c r="AM158" s="320"/>
      <c r="AN158" s="320"/>
      <c r="AO158" s="320"/>
      <c r="AP158" s="320"/>
      <c r="AQ158" s="320"/>
      <c r="AR158" s="320"/>
      <c r="AS158" s="320"/>
      <c r="AT158" s="320"/>
      <c r="AU158" s="320"/>
      <c r="AV158" s="320"/>
      <c r="AW158" s="320"/>
      <c r="AX158" s="320"/>
      <c r="AY158" s="320"/>
      <c r="AZ158" s="320"/>
      <c r="BA158" s="320"/>
      <c r="BB158" s="320"/>
      <c r="BC158" s="320"/>
      <c r="BD158" s="320"/>
      <c r="BE158" s="320"/>
      <c r="BF158" s="320"/>
      <c r="BG158" s="320"/>
      <c r="BH158" s="320"/>
      <c r="BI158" s="320"/>
      <c r="BJ158" s="320"/>
      <c r="BK158" s="320"/>
      <c r="BL158" s="320"/>
      <c r="BM158" s="320"/>
      <c r="BN158" s="320"/>
      <c r="BO158" s="320"/>
      <c r="BP158" s="320"/>
      <c r="BQ158" s="320"/>
      <c r="BR158" s="320"/>
      <c r="BS158" s="320"/>
      <c r="BT158" s="320"/>
      <c r="BU158" s="320"/>
      <c r="BV158" s="320"/>
      <c r="BW158" s="320"/>
      <c r="BX158" s="320"/>
      <c r="BY158" s="320"/>
      <c r="BZ158" s="320"/>
      <c r="CA158" s="320"/>
      <c r="CB158" s="320"/>
      <c r="CC158" s="320"/>
      <c r="CD158" s="320"/>
      <c r="CE158" s="320"/>
      <c r="CF158" s="320"/>
      <c r="CG158" s="320"/>
      <c r="CH158" s="320"/>
      <c r="CI158" s="320"/>
      <c r="CJ158" s="320"/>
      <c r="CK158" s="320"/>
      <c r="CL158" s="320"/>
      <c r="CM158" s="320"/>
      <c r="CN158" s="320"/>
      <c r="CO158" s="320"/>
      <c r="CP158" s="320"/>
      <c r="CQ158" s="320"/>
      <c r="CR158" s="320"/>
      <c r="CS158" s="320"/>
      <c r="CT158" s="320"/>
      <c r="CU158" s="320"/>
      <c r="CV158" s="320"/>
      <c r="CW158" s="320"/>
      <c r="CX158" s="320"/>
      <c r="CY158" s="320"/>
      <c r="CZ158" s="320"/>
      <c r="DA158" s="320"/>
      <c r="DB158" s="320"/>
      <c r="DC158" s="320"/>
      <c r="DD158" s="320"/>
      <c r="DE158" s="320"/>
      <c r="DF158" s="320"/>
      <c r="DG158" s="320"/>
      <c r="DH158" s="320"/>
      <c r="DI158" s="320"/>
      <c r="DJ158" s="320"/>
      <c r="DK158" s="320"/>
      <c r="DL158" s="320"/>
      <c r="DM158" s="320"/>
      <c r="DN158" s="320"/>
      <c r="DO158" s="320"/>
      <c r="DP158" s="320"/>
      <c r="DQ158" s="320"/>
      <c r="DR158" s="320"/>
      <c r="DS158" s="320"/>
      <c r="DT158" s="320"/>
      <c r="DU158" s="320"/>
      <c r="DV158" s="320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</row>
    <row r="159">
      <c r="A159" s="170"/>
      <c r="B159" s="170"/>
      <c r="C159" s="170"/>
      <c r="D159" s="170"/>
      <c r="E159" s="171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  <c r="AC159" s="320"/>
      <c r="AD159" s="320"/>
      <c r="AE159" s="320"/>
      <c r="AF159" s="320"/>
      <c r="AG159" s="320"/>
      <c r="AH159" s="320"/>
      <c r="AI159" s="320"/>
      <c r="AJ159" s="320"/>
      <c r="AK159" s="320"/>
      <c r="AL159" s="320"/>
      <c r="AM159" s="320"/>
      <c r="AN159" s="320"/>
      <c r="AO159" s="320"/>
      <c r="AP159" s="320"/>
      <c r="AQ159" s="320"/>
      <c r="AR159" s="320"/>
      <c r="AS159" s="320"/>
      <c r="AT159" s="320"/>
      <c r="AU159" s="320"/>
      <c r="AV159" s="320"/>
      <c r="AW159" s="320"/>
      <c r="AX159" s="320"/>
      <c r="AY159" s="320"/>
      <c r="AZ159" s="320"/>
      <c r="BA159" s="320"/>
      <c r="BB159" s="320"/>
      <c r="BC159" s="320"/>
      <c r="BD159" s="320"/>
      <c r="BE159" s="320"/>
      <c r="BF159" s="320"/>
      <c r="BG159" s="320"/>
      <c r="BH159" s="320"/>
      <c r="BI159" s="320"/>
      <c r="BJ159" s="320"/>
      <c r="BK159" s="320"/>
      <c r="BL159" s="320"/>
      <c r="BM159" s="320"/>
      <c r="BN159" s="320"/>
      <c r="BO159" s="320"/>
      <c r="BP159" s="320"/>
      <c r="BQ159" s="320"/>
      <c r="BR159" s="320"/>
      <c r="BS159" s="320"/>
      <c r="BT159" s="320"/>
      <c r="BU159" s="320"/>
      <c r="BV159" s="320"/>
      <c r="BW159" s="320"/>
      <c r="BX159" s="320"/>
      <c r="BY159" s="320"/>
      <c r="BZ159" s="320"/>
      <c r="CA159" s="320"/>
      <c r="CB159" s="320"/>
      <c r="CC159" s="320"/>
      <c r="CD159" s="320"/>
      <c r="CE159" s="320"/>
      <c r="CF159" s="320"/>
      <c r="CG159" s="320"/>
      <c r="CH159" s="320"/>
      <c r="CI159" s="320"/>
      <c r="CJ159" s="320"/>
      <c r="CK159" s="320"/>
      <c r="CL159" s="320"/>
      <c r="CM159" s="320"/>
      <c r="CN159" s="320"/>
      <c r="CO159" s="320"/>
      <c r="CP159" s="320"/>
      <c r="CQ159" s="320"/>
      <c r="CR159" s="320"/>
      <c r="CS159" s="320"/>
      <c r="CT159" s="320"/>
      <c r="CU159" s="320"/>
      <c r="CV159" s="320"/>
      <c r="CW159" s="320"/>
      <c r="CX159" s="320"/>
      <c r="CY159" s="320"/>
      <c r="CZ159" s="320"/>
      <c r="DA159" s="320"/>
      <c r="DB159" s="320"/>
      <c r="DC159" s="320"/>
      <c r="DD159" s="320"/>
      <c r="DE159" s="320"/>
      <c r="DF159" s="320"/>
      <c r="DG159" s="320"/>
      <c r="DH159" s="320"/>
      <c r="DI159" s="320"/>
      <c r="DJ159" s="320"/>
      <c r="DK159" s="320"/>
      <c r="DL159" s="320"/>
      <c r="DM159" s="320"/>
      <c r="DN159" s="320"/>
      <c r="DO159" s="320"/>
      <c r="DP159" s="320"/>
      <c r="DQ159" s="320"/>
      <c r="DR159" s="320"/>
      <c r="DS159" s="320"/>
      <c r="DT159" s="320"/>
      <c r="DU159" s="320"/>
      <c r="DV159" s="320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</row>
    <row r="160">
      <c r="A160" s="170"/>
      <c r="B160" s="170"/>
      <c r="C160" s="170"/>
      <c r="D160" s="170"/>
      <c r="E160" s="171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  <c r="AC160" s="320"/>
      <c r="AD160" s="320"/>
      <c r="AE160" s="320"/>
      <c r="AF160" s="320"/>
      <c r="AG160" s="320"/>
      <c r="AH160" s="320"/>
      <c r="AI160" s="320"/>
      <c r="AJ160" s="320"/>
      <c r="AK160" s="320"/>
      <c r="AL160" s="320"/>
      <c r="AM160" s="320"/>
      <c r="AN160" s="320"/>
      <c r="AO160" s="320"/>
      <c r="AP160" s="320"/>
      <c r="AQ160" s="320"/>
      <c r="AR160" s="320"/>
      <c r="AS160" s="320"/>
      <c r="AT160" s="320"/>
      <c r="AU160" s="320"/>
      <c r="AV160" s="320"/>
      <c r="AW160" s="320"/>
      <c r="AX160" s="320"/>
      <c r="AY160" s="320"/>
      <c r="AZ160" s="320"/>
      <c r="BA160" s="320"/>
      <c r="BB160" s="320"/>
      <c r="BC160" s="320"/>
      <c r="BD160" s="320"/>
      <c r="BE160" s="320"/>
      <c r="BF160" s="320"/>
      <c r="BG160" s="320"/>
      <c r="BH160" s="320"/>
      <c r="BI160" s="320"/>
      <c r="BJ160" s="320"/>
      <c r="BK160" s="320"/>
      <c r="BL160" s="320"/>
      <c r="BM160" s="320"/>
      <c r="BN160" s="320"/>
      <c r="BO160" s="320"/>
      <c r="BP160" s="320"/>
      <c r="BQ160" s="320"/>
      <c r="BR160" s="320"/>
      <c r="BS160" s="320"/>
      <c r="BT160" s="320"/>
      <c r="BU160" s="320"/>
      <c r="BV160" s="320"/>
      <c r="BW160" s="320"/>
      <c r="BX160" s="320"/>
      <c r="BY160" s="320"/>
      <c r="BZ160" s="320"/>
      <c r="CA160" s="320"/>
      <c r="CB160" s="320"/>
      <c r="CC160" s="320"/>
      <c r="CD160" s="320"/>
      <c r="CE160" s="320"/>
      <c r="CF160" s="320"/>
      <c r="CG160" s="320"/>
      <c r="CH160" s="320"/>
      <c r="CI160" s="320"/>
      <c r="CJ160" s="320"/>
      <c r="CK160" s="320"/>
      <c r="CL160" s="320"/>
      <c r="CM160" s="320"/>
      <c r="CN160" s="320"/>
      <c r="CO160" s="320"/>
      <c r="CP160" s="320"/>
      <c r="CQ160" s="320"/>
      <c r="CR160" s="320"/>
      <c r="CS160" s="320"/>
      <c r="CT160" s="320"/>
      <c r="CU160" s="320"/>
      <c r="CV160" s="320"/>
      <c r="CW160" s="320"/>
      <c r="CX160" s="320"/>
      <c r="CY160" s="320"/>
      <c r="CZ160" s="320"/>
      <c r="DA160" s="320"/>
      <c r="DB160" s="320"/>
      <c r="DC160" s="320"/>
      <c r="DD160" s="320"/>
      <c r="DE160" s="320"/>
      <c r="DF160" s="320"/>
      <c r="DG160" s="320"/>
      <c r="DH160" s="320"/>
      <c r="DI160" s="320"/>
      <c r="DJ160" s="320"/>
      <c r="DK160" s="320"/>
      <c r="DL160" s="320"/>
      <c r="DM160" s="320"/>
      <c r="DN160" s="320"/>
      <c r="DO160" s="320"/>
      <c r="DP160" s="320"/>
      <c r="DQ160" s="320"/>
      <c r="DR160" s="320"/>
      <c r="DS160" s="320"/>
      <c r="DT160" s="320"/>
      <c r="DU160" s="320"/>
      <c r="DV160" s="320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</row>
    <row r="161">
      <c r="A161" s="170"/>
      <c r="B161" s="170"/>
      <c r="C161" s="170"/>
      <c r="D161" s="170"/>
      <c r="E161" s="171"/>
      <c r="F161" s="320"/>
      <c r="G161" s="320"/>
      <c r="H161" s="320"/>
      <c r="I161" s="320"/>
      <c r="J161" s="320"/>
      <c r="K161" s="320"/>
      <c r="L161" s="320"/>
      <c r="M161" s="320"/>
      <c r="N161" s="320"/>
      <c r="O161" s="320"/>
      <c r="P161" s="320"/>
      <c r="Q161" s="320"/>
      <c r="R161" s="320"/>
      <c r="S161" s="320"/>
      <c r="T161" s="320"/>
      <c r="U161" s="320"/>
      <c r="V161" s="320"/>
      <c r="W161" s="320"/>
      <c r="X161" s="320"/>
      <c r="Y161" s="320"/>
      <c r="Z161" s="320"/>
      <c r="AA161" s="320"/>
      <c r="AB161" s="320"/>
      <c r="AC161" s="320"/>
      <c r="AD161" s="320"/>
      <c r="AE161" s="320"/>
      <c r="AF161" s="320"/>
      <c r="AG161" s="320"/>
      <c r="AH161" s="320"/>
      <c r="AI161" s="320"/>
      <c r="AJ161" s="320"/>
      <c r="AK161" s="320"/>
      <c r="AL161" s="320"/>
      <c r="AM161" s="320"/>
      <c r="AN161" s="320"/>
      <c r="AO161" s="320"/>
      <c r="AP161" s="320"/>
      <c r="AQ161" s="320"/>
      <c r="AR161" s="320"/>
      <c r="AS161" s="320"/>
      <c r="AT161" s="320"/>
      <c r="AU161" s="320"/>
      <c r="AV161" s="320"/>
      <c r="AW161" s="320"/>
      <c r="AX161" s="320"/>
      <c r="AY161" s="320"/>
      <c r="AZ161" s="320"/>
      <c r="BA161" s="320"/>
      <c r="BB161" s="320"/>
      <c r="BC161" s="320"/>
      <c r="BD161" s="320"/>
      <c r="BE161" s="320"/>
      <c r="BF161" s="320"/>
      <c r="BG161" s="320"/>
      <c r="BH161" s="320"/>
      <c r="BI161" s="320"/>
      <c r="BJ161" s="320"/>
      <c r="BK161" s="320"/>
      <c r="BL161" s="320"/>
      <c r="BM161" s="320"/>
      <c r="BN161" s="320"/>
      <c r="BO161" s="320"/>
      <c r="BP161" s="320"/>
      <c r="BQ161" s="320"/>
      <c r="BR161" s="320"/>
      <c r="BS161" s="320"/>
      <c r="BT161" s="320"/>
      <c r="BU161" s="320"/>
      <c r="BV161" s="320"/>
      <c r="BW161" s="320"/>
      <c r="BX161" s="320"/>
      <c r="BY161" s="320"/>
      <c r="BZ161" s="320"/>
      <c r="CA161" s="320"/>
      <c r="CB161" s="320"/>
      <c r="CC161" s="320"/>
      <c r="CD161" s="320"/>
      <c r="CE161" s="320"/>
      <c r="CF161" s="320"/>
      <c r="CG161" s="320"/>
      <c r="CH161" s="320"/>
      <c r="CI161" s="320"/>
      <c r="CJ161" s="320"/>
      <c r="CK161" s="320"/>
      <c r="CL161" s="320"/>
      <c r="CM161" s="320"/>
      <c r="CN161" s="320"/>
      <c r="CO161" s="320"/>
      <c r="CP161" s="320"/>
      <c r="CQ161" s="320"/>
      <c r="CR161" s="320"/>
      <c r="CS161" s="320"/>
      <c r="CT161" s="320"/>
      <c r="CU161" s="320"/>
      <c r="CV161" s="320"/>
      <c r="CW161" s="320"/>
      <c r="CX161" s="320"/>
      <c r="CY161" s="320"/>
      <c r="CZ161" s="320"/>
      <c r="DA161" s="320"/>
      <c r="DB161" s="320"/>
      <c r="DC161" s="320"/>
      <c r="DD161" s="320"/>
      <c r="DE161" s="320"/>
      <c r="DF161" s="320"/>
      <c r="DG161" s="320"/>
      <c r="DH161" s="320"/>
      <c r="DI161" s="320"/>
      <c r="DJ161" s="320"/>
      <c r="DK161" s="320"/>
      <c r="DL161" s="320"/>
      <c r="DM161" s="320"/>
      <c r="DN161" s="320"/>
      <c r="DO161" s="320"/>
      <c r="DP161" s="320"/>
      <c r="DQ161" s="320"/>
      <c r="DR161" s="320"/>
      <c r="DS161" s="320"/>
      <c r="DT161" s="320"/>
      <c r="DU161" s="320"/>
      <c r="DV161" s="320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</row>
    <row r="162">
      <c r="A162" s="170"/>
      <c r="B162" s="170"/>
      <c r="C162" s="170"/>
      <c r="D162" s="170"/>
      <c r="E162" s="171"/>
      <c r="F162" s="320"/>
      <c r="G162" s="320"/>
      <c r="H162" s="320"/>
      <c r="I162" s="320"/>
      <c r="J162" s="320"/>
      <c r="K162" s="320"/>
      <c r="L162" s="320"/>
      <c r="M162" s="320"/>
      <c r="N162" s="320"/>
      <c r="O162" s="320"/>
      <c r="P162" s="320"/>
      <c r="Q162" s="320"/>
      <c r="R162" s="320"/>
      <c r="S162" s="320"/>
      <c r="T162" s="320"/>
      <c r="U162" s="320"/>
      <c r="V162" s="320"/>
      <c r="W162" s="320"/>
      <c r="X162" s="320"/>
      <c r="Y162" s="320"/>
      <c r="Z162" s="320"/>
      <c r="AA162" s="320"/>
      <c r="AB162" s="320"/>
      <c r="AC162" s="320"/>
      <c r="AD162" s="320"/>
      <c r="AE162" s="320"/>
      <c r="AF162" s="320"/>
      <c r="AG162" s="320"/>
      <c r="AH162" s="320"/>
      <c r="AI162" s="320"/>
      <c r="AJ162" s="320"/>
      <c r="AK162" s="320"/>
      <c r="AL162" s="320"/>
      <c r="AM162" s="320"/>
      <c r="AN162" s="320"/>
      <c r="AO162" s="320"/>
      <c r="AP162" s="320"/>
      <c r="AQ162" s="320"/>
      <c r="AR162" s="320"/>
      <c r="AS162" s="320"/>
      <c r="AT162" s="320"/>
      <c r="AU162" s="320"/>
      <c r="AV162" s="320"/>
      <c r="AW162" s="320"/>
      <c r="AX162" s="320"/>
      <c r="AY162" s="320"/>
      <c r="AZ162" s="320"/>
      <c r="BA162" s="320"/>
      <c r="BB162" s="320"/>
      <c r="BC162" s="320"/>
      <c r="BD162" s="320"/>
      <c r="BE162" s="320"/>
      <c r="BF162" s="320"/>
      <c r="BG162" s="320"/>
      <c r="BH162" s="320"/>
      <c r="BI162" s="320"/>
      <c r="BJ162" s="320"/>
      <c r="BK162" s="320"/>
      <c r="BL162" s="320"/>
      <c r="BM162" s="320"/>
      <c r="BN162" s="320"/>
      <c r="BO162" s="320"/>
      <c r="BP162" s="320"/>
      <c r="BQ162" s="320"/>
      <c r="BR162" s="320"/>
      <c r="BS162" s="320"/>
      <c r="BT162" s="320"/>
      <c r="BU162" s="320"/>
      <c r="BV162" s="320"/>
      <c r="BW162" s="320"/>
      <c r="BX162" s="320"/>
      <c r="BY162" s="320"/>
      <c r="BZ162" s="320"/>
      <c r="CA162" s="320"/>
      <c r="CB162" s="320"/>
      <c r="CC162" s="320"/>
      <c r="CD162" s="320"/>
      <c r="CE162" s="320"/>
      <c r="CF162" s="320"/>
      <c r="CG162" s="320"/>
      <c r="CH162" s="320"/>
      <c r="CI162" s="320"/>
      <c r="CJ162" s="320"/>
      <c r="CK162" s="320"/>
      <c r="CL162" s="320"/>
      <c r="CM162" s="320"/>
      <c r="CN162" s="320"/>
      <c r="CO162" s="320"/>
      <c r="CP162" s="320"/>
      <c r="CQ162" s="320"/>
      <c r="CR162" s="320"/>
      <c r="CS162" s="320"/>
      <c r="CT162" s="320"/>
      <c r="CU162" s="320"/>
      <c r="CV162" s="320"/>
      <c r="CW162" s="320"/>
      <c r="CX162" s="320"/>
      <c r="CY162" s="320"/>
      <c r="CZ162" s="320"/>
      <c r="DA162" s="320"/>
      <c r="DB162" s="320"/>
      <c r="DC162" s="320"/>
      <c r="DD162" s="320"/>
      <c r="DE162" s="320"/>
      <c r="DF162" s="320"/>
      <c r="DG162" s="320"/>
      <c r="DH162" s="320"/>
      <c r="DI162" s="320"/>
      <c r="DJ162" s="320"/>
      <c r="DK162" s="320"/>
      <c r="DL162" s="320"/>
      <c r="DM162" s="320"/>
      <c r="DN162" s="320"/>
      <c r="DO162" s="320"/>
      <c r="DP162" s="320"/>
      <c r="DQ162" s="320"/>
      <c r="DR162" s="320"/>
      <c r="DS162" s="320"/>
      <c r="DT162" s="320"/>
      <c r="DU162" s="320"/>
      <c r="DV162" s="320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</row>
    <row r="163">
      <c r="A163" s="170"/>
      <c r="B163" s="170"/>
      <c r="C163" s="170"/>
      <c r="D163" s="170"/>
      <c r="E163" s="171"/>
      <c r="F163" s="320"/>
      <c r="G163" s="320"/>
      <c r="H163" s="320"/>
      <c r="I163" s="320"/>
      <c r="J163" s="320"/>
      <c r="K163" s="320"/>
      <c r="L163" s="320"/>
      <c r="M163" s="320"/>
      <c r="N163" s="320"/>
      <c r="O163" s="320"/>
      <c r="P163" s="320"/>
      <c r="Q163" s="320"/>
      <c r="R163" s="320"/>
      <c r="S163" s="320"/>
      <c r="T163" s="320"/>
      <c r="U163" s="320"/>
      <c r="V163" s="320"/>
      <c r="W163" s="320"/>
      <c r="X163" s="320"/>
      <c r="Y163" s="320"/>
      <c r="Z163" s="320"/>
      <c r="AA163" s="320"/>
      <c r="AB163" s="320"/>
      <c r="AC163" s="320"/>
      <c r="AD163" s="320"/>
      <c r="AE163" s="320"/>
      <c r="AF163" s="320"/>
      <c r="AG163" s="320"/>
      <c r="AH163" s="320"/>
      <c r="AI163" s="320"/>
      <c r="AJ163" s="320"/>
      <c r="AK163" s="320"/>
      <c r="AL163" s="320"/>
      <c r="AM163" s="320"/>
      <c r="AN163" s="320"/>
      <c r="AO163" s="320"/>
      <c r="AP163" s="320"/>
      <c r="AQ163" s="320"/>
      <c r="AR163" s="320"/>
      <c r="AS163" s="320"/>
      <c r="AT163" s="320"/>
      <c r="AU163" s="320"/>
      <c r="AV163" s="320"/>
      <c r="AW163" s="320"/>
      <c r="AX163" s="320"/>
      <c r="AY163" s="320"/>
      <c r="AZ163" s="320"/>
      <c r="BA163" s="320"/>
      <c r="BB163" s="320"/>
      <c r="BC163" s="320"/>
      <c r="BD163" s="320"/>
      <c r="BE163" s="320"/>
      <c r="BF163" s="320"/>
      <c r="BG163" s="320"/>
      <c r="BH163" s="320"/>
      <c r="BI163" s="320"/>
      <c r="BJ163" s="320"/>
      <c r="BK163" s="320"/>
      <c r="BL163" s="320"/>
      <c r="BM163" s="320"/>
      <c r="BN163" s="320"/>
      <c r="BO163" s="320"/>
      <c r="BP163" s="320"/>
      <c r="BQ163" s="320"/>
      <c r="BR163" s="320"/>
      <c r="BS163" s="320"/>
      <c r="BT163" s="320"/>
      <c r="BU163" s="320"/>
      <c r="BV163" s="320"/>
      <c r="BW163" s="320"/>
      <c r="BX163" s="320"/>
      <c r="BY163" s="320"/>
      <c r="BZ163" s="320"/>
      <c r="CA163" s="320"/>
      <c r="CB163" s="320"/>
      <c r="CC163" s="320"/>
      <c r="CD163" s="320"/>
      <c r="CE163" s="320"/>
      <c r="CF163" s="320"/>
      <c r="CG163" s="320"/>
      <c r="CH163" s="320"/>
      <c r="CI163" s="320"/>
      <c r="CJ163" s="320"/>
      <c r="CK163" s="320"/>
      <c r="CL163" s="320"/>
      <c r="CM163" s="320"/>
      <c r="CN163" s="320"/>
      <c r="CO163" s="320"/>
      <c r="CP163" s="320"/>
      <c r="CQ163" s="320"/>
      <c r="CR163" s="320"/>
      <c r="CS163" s="320"/>
      <c r="CT163" s="320"/>
      <c r="CU163" s="320"/>
      <c r="CV163" s="320"/>
      <c r="CW163" s="320"/>
      <c r="CX163" s="320"/>
      <c r="CY163" s="320"/>
      <c r="CZ163" s="320"/>
      <c r="DA163" s="320"/>
      <c r="DB163" s="320"/>
      <c r="DC163" s="320"/>
      <c r="DD163" s="320"/>
      <c r="DE163" s="320"/>
      <c r="DF163" s="320"/>
      <c r="DG163" s="320"/>
      <c r="DH163" s="320"/>
      <c r="DI163" s="320"/>
      <c r="DJ163" s="320"/>
      <c r="DK163" s="320"/>
      <c r="DL163" s="320"/>
      <c r="DM163" s="320"/>
      <c r="DN163" s="320"/>
      <c r="DO163" s="320"/>
      <c r="DP163" s="320"/>
      <c r="DQ163" s="320"/>
      <c r="DR163" s="320"/>
      <c r="DS163" s="320"/>
      <c r="DT163" s="320"/>
      <c r="DU163" s="320"/>
      <c r="DV163" s="320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</row>
    <row r="164">
      <c r="A164" s="170"/>
      <c r="B164" s="170"/>
      <c r="C164" s="170"/>
      <c r="D164" s="170"/>
      <c r="E164" s="171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0"/>
      <c r="AC164" s="320"/>
      <c r="AD164" s="320"/>
      <c r="AE164" s="320"/>
      <c r="AF164" s="320"/>
      <c r="AG164" s="320"/>
      <c r="AH164" s="320"/>
      <c r="AI164" s="320"/>
      <c r="AJ164" s="320"/>
      <c r="AK164" s="320"/>
      <c r="AL164" s="320"/>
      <c r="AM164" s="320"/>
      <c r="AN164" s="320"/>
      <c r="AO164" s="320"/>
      <c r="AP164" s="320"/>
      <c r="AQ164" s="320"/>
      <c r="AR164" s="320"/>
      <c r="AS164" s="320"/>
      <c r="AT164" s="320"/>
      <c r="AU164" s="320"/>
      <c r="AV164" s="320"/>
      <c r="AW164" s="320"/>
      <c r="AX164" s="320"/>
      <c r="AY164" s="320"/>
      <c r="AZ164" s="320"/>
      <c r="BA164" s="320"/>
      <c r="BB164" s="320"/>
      <c r="BC164" s="320"/>
      <c r="BD164" s="320"/>
      <c r="BE164" s="320"/>
      <c r="BF164" s="320"/>
      <c r="BG164" s="320"/>
      <c r="BH164" s="320"/>
      <c r="BI164" s="320"/>
      <c r="BJ164" s="320"/>
      <c r="BK164" s="320"/>
      <c r="BL164" s="320"/>
      <c r="BM164" s="320"/>
      <c r="BN164" s="320"/>
      <c r="BO164" s="320"/>
      <c r="BP164" s="320"/>
      <c r="BQ164" s="320"/>
      <c r="BR164" s="320"/>
      <c r="BS164" s="320"/>
      <c r="BT164" s="320"/>
      <c r="BU164" s="320"/>
      <c r="BV164" s="320"/>
      <c r="BW164" s="320"/>
      <c r="BX164" s="320"/>
      <c r="BY164" s="320"/>
      <c r="BZ164" s="320"/>
      <c r="CA164" s="320"/>
      <c r="CB164" s="320"/>
      <c r="CC164" s="320"/>
      <c r="CD164" s="320"/>
      <c r="CE164" s="320"/>
      <c r="CF164" s="320"/>
      <c r="CG164" s="320"/>
      <c r="CH164" s="320"/>
      <c r="CI164" s="320"/>
      <c r="CJ164" s="320"/>
      <c r="CK164" s="320"/>
      <c r="CL164" s="320"/>
      <c r="CM164" s="320"/>
      <c r="CN164" s="320"/>
      <c r="CO164" s="320"/>
      <c r="CP164" s="320"/>
      <c r="CQ164" s="320"/>
      <c r="CR164" s="320"/>
      <c r="CS164" s="320"/>
      <c r="CT164" s="320"/>
      <c r="CU164" s="320"/>
      <c r="CV164" s="320"/>
      <c r="CW164" s="320"/>
      <c r="CX164" s="320"/>
      <c r="CY164" s="320"/>
      <c r="CZ164" s="320"/>
      <c r="DA164" s="320"/>
      <c r="DB164" s="320"/>
      <c r="DC164" s="320"/>
      <c r="DD164" s="320"/>
      <c r="DE164" s="320"/>
      <c r="DF164" s="320"/>
      <c r="DG164" s="320"/>
      <c r="DH164" s="320"/>
      <c r="DI164" s="320"/>
      <c r="DJ164" s="320"/>
      <c r="DK164" s="320"/>
      <c r="DL164" s="320"/>
      <c r="DM164" s="320"/>
      <c r="DN164" s="320"/>
      <c r="DO164" s="320"/>
      <c r="DP164" s="320"/>
      <c r="DQ164" s="320"/>
      <c r="DR164" s="320"/>
      <c r="DS164" s="320"/>
      <c r="DT164" s="320"/>
      <c r="DU164" s="320"/>
      <c r="DV164" s="320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</row>
    <row r="165">
      <c r="A165" s="170"/>
      <c r="B165" s="170"/>
      <c r="C165" s="170"/>
      <c r="D165" s="170"/>
      <c r="E165" s="171"/>
      <c r="F165" s="320"/>
      <c r="G165" s="320"/>
      <c r="H165" s="320"/>
      <c r="I165" s="320"/>
      <c r="J165" s="320"/>
      <c r="K165" s="320"/>
      <c r="L165" s="320"/>
      <c r="M165" s="320"/>
      <c r="N165" s="320"/>
      <c r="O165" s="320"/>
      <c r="P165" s="320"/>
      <c r="Q165" s="320"/>
      <c r="R165" s="320"/>
      <c r="S165" s="320"/>
      <c r="T165" s="320"/>
      <c r="U165" s="320"/>
      <c r="V165" s="320"/>
      <c r="W165" s="320"/>
      <c r="X165" s="320"/>
      <c r="Y165" s="320"/>
      <c r="Z165" s="320"/>
      <c r="AA165" s="320"/>
      <c r="AB165" s="320"/>
      <c r="AC165" s="320"/>
      <c r="AD165" s="320"/>
      <c r="AE165" s="320"/>
      <c r="AF165" s="320"/>
      <c r="AG165" s="320"/>
      <c r="AH165" s="320"/>
      <c r="AI165" s="320"/>
      <c r="AJ165" s="320"/>
      <c r="AK165" s="320"/>
      <c r="AL165" s="320"/>
      <c r="AM165" s="320"/>
      <c r="AN165" s="320"/>
      <c r="AO165" s="320"/>
      <c r="AP165" s="320"/>
      <c r="AQ165" s="320"/>
      <c r="AR165" s="320"/>
      <c r="AS165" s="320"/>
      <c r="AT165" s="320"/>
      <c r="AU165" s="320"/>
      <c r="AV165" s="320"/>
      <c r="AW165" s="320"/>
      <c r="AX165" s="320"/>
      <c r="AY165" s="320"/>
      <c r="AZ165" s="320"/>
      <c r="BA165" s="320"/>
      <c r="BB165" s="320"/>
      <c r="BC165" s="320"/>
      <c r="BD165" s="320"/>
      <c r="BE165" s="320"/>
      <c r="BF165" s="320"/>
      <c r="BG165" s="320"/>
      <c r="BH165" s="320"/>
      <c r="BI165" s="320"/>
      <c r="BJ165" s="320"/>
      <c r="BK165" s="320"/>
      <c r="BL165" s="320"/>
      <c r="BM165" s="320"/>
      <c r="BN165" s="320"/>
      <c r="BO165" s="320"/>
      <c r="BP165" s="320"/>
      <c r="BQ165" s="320"/>
      <c r="BR165" s="320"/>
      <c r="BS165" s="320"/>
      <c r="BT165" s="320"/>
      <c r="BU165" s="320"/>
      <c r="BV165" s="320"/>
      <c r="BW165" s="320"/>
      <c r="BX165" s="320"/>
      <c r="BY165" s="320"/>
      <c r="BZ165" s="320"/>
      <c r="CA165" s="320"/>
      <c r="CB165" s="320"/>
      <c r="CC165" s="320"/>
      <c r="CD165" s="320"/>
      <c r="CE165" s="320"/>
      <c r="CF165" s="320"/>
      <c r="CG165" s="320"/>
      <c r="CH165" s="320"/>
      <c r="CI165" s="320"/>
      <c r="CJ165" s="320"/>
      <c r="CK165" s="320"/>
      <c r="CL165" s="320"/>
      <c r="CM165" s="320"/>
      <c r="CN165" s="320"/>
      <c r="CO165" s="320"/>
      <c r="CP165" s="320"/>
      <c r="CQ165" s="320"/>
      <c r="CR165" s="320"/>
      <c r="CS165" s="320"/>
      <c r="CT165" s="320"/>
      <c r="CU165" s="320"/>
      <c r="CV165" s="320"/>
      <c r="CW165" s="320"/>
      <c r="CX165" s="320"/>
      <c r="CY165" s="320"/>
      <c r="CZ165" s="320"/>
      <c r="DA165" s="320"/>
      <c r="DB165" s="320"/>
      <c r="DC165" s="320"/>
      <c r="DD165" s="320"/>
      <c r="DE165" s="320"/>
      <c r="DF165" s="320"/>
      <c r="DG165" s="320"/>
      <c r="DH165" s="320"/>
      <c r="DI165" s="320"/>
      <c r="DJ165" s="320"/>
      <c r="DK165" s="320"/>
      <c r="DL165" s="320"/>
      <c r="DM165" s="320"/>
      <c r="DN165" s="320"/>
      <c r="DO165" s="320"/>
      <c r="DP165" s="320"/>
      <c r="DQ165" s="320"/>
      <c r="DR165" s="320"/>
      <c r="DS165" s="320"/>
      <c r="DT165" s="320"/>
      <c r="DU165" s="320"/>
      <c r="DV165" s="320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</row>
    <row r="166">
      <c r="A166" s="170"/>
      <c r="B166" s="170"/>
      <c r="C166" s="170"/>
      <c r="D166" s="170"/>
      <c r="E166" s="171"/>
      <c r="F166" s="320"/>
      <c r="G166" s="320"/>
      <c r="H166" s="320"/>
      <c r="I166" s="320"/>
      <c r="J166" s="320"/>
      <c r="K166" s="320"/>
      <c r="L166" s="320"/>
      <c r="M166" s="320"/>
      <c r="N166" s="320"/>
      <c r="O166" s="320"/>
      <c r="P166" s="320"/>
      <c r="Q166" s="320"/>
      <c r="R166" s="320"/>
      <c r="S166" s="320"/>
      <c r="T166" s="320"/>
      <c r="U166" s="320"/>
      <c r="V166" s="320"/>
      <c r="W166" s="320"/>
      <c r="X166" s="320"/>
      <c r="Y166" s="320"/>
      <c r="Z166" s="320"/>
      <c r="AA166" s="320"/>
      <c r="AB166" s="320"/>
      <c r="AC166" s="320"/>
      <c r="AD166" s="320"/>
      <c r="AE166" s="320"/>
      <c r="AF166" s="320"/>
      <c r="AG166" s="320"/>
      <c r="AH166" s="320"/>
      <c r="AI166" s="320"/>
      <c r="AJ166" s="320"/>
      <c r="AK166" s="320"/>
      <c r="AL166" s="320"/>
      <c r="AM166" s="320"/>
      <c r="AN166" s="320"/>
      <c r="AO166" s="320"/>
      <c r="AP166" s="320"/>
      <c r="AQ166" s="320"/>
      <c r="AR166" s="320"/>
      <c r="AS166" s="320"/>
      <c r="AT166" s="320"/>
      <c r="AU166" s="320"/>
      <c r="AV166" s="320"/>
      <c r="AW166" s="320"/>
      <c r="AX166" s="320"/>
      <c r="AY166" s="320"/>
      <c r="AZ166" s="320"/>
      <c r="BA166" s="320"/>
      <c r="BB166" s="320"/>
      <c r="BC166" s="320"/>
      <c r="BD166" s="320"/>
      <c r="BE166" s="320"/>
      <c r="BF166" s="320"/>
      <c r="BG166" s="320"/>
      <c r="BH166" s="320"/>
      <c r="BI166" s="320"/>
      <c r="BJ166" s="320"/>
      <c r="BK166" s="320"/>
      <c r="BL166" s="320"/>
      <c r="BM166" s="320"/>
      <c r="BN166" s="320"/>
      <c r="BO166" s="320"/>
      <c r="BP166" s="320"/>
      <c r="BQ166" s="320"/>
      <c r="BR166" s="320"/>
      <c r="BS166" s="320"/>
      <c r="BT166" s="320"/>
      <c r="BU166" s="320"/>
      <c r="BV166" s="320"/>
      <c r="BW166" s="320"/>
      <c r="BX166" s="320"/>
      <c r="BY166" s="320"/>
      <c r="BZ166" s="320"/>
      <c r="CA166" s="320"/>
      <c r="CB166" s="320"/>
      <c r="CC166" s="320"/>
      <c r="CD166" s="320"/>
      <c r="CE166" s="320"/>
      <c r="CF166" s="320"/>
      <c r="CG166" s="320"/>
      <c r="CH166" s="320"/>
      <c r="CI166" s="320"/>
      <c r="CJ166" s="320"/>
      <c r="CK166" s="320"/>
      <c r="CL166" s="320"/>
      <c r="CM166" s="320"/>
      <c r="CN166" s="320"/>
      <c r="CO166" s="320"/>
      <c r="CP166" s="320"/>
      <c r="CQ166" s="320"/>
      <c r="CR166" s="320"/>
      <c r="CS166" s="320"/>
      <c r="CT166" s="320"/>
      <c r="CU166" s="320"/>
      <c r="CV166" s="320"/>
      <c r="CW166" s="320"/>
      <c r="CX166" s="320"/>
      <c r="CY166" s="320"/>
      <c r="CZ166" s="320"/>
      <c r="DA166" s="320"/>
      <c r="DB166" s="320"/>
      <c r="DC166" s="320"/>
      <c r="DD166" s="320"/>
      <c r="DE166" s="320"/>
      <c r="DF166" s="320"/>
      <c r="DG166" s="320"/>
      <c r="DH166" s="320"/>
      <c r="DI166" s="320"/>
      <c r="DJ166" s="320"/>
      <c r="DK166" s="320"/>
      <c r="DL166" s="320"/>
      <c r="DM166" s="320"/>
      <c r="DN166" s="320"/>
      <c r="DO166" s="320"/>
      <c r="DP166" s="320"/>
      <c r="DQ166" s="320"/>
      <c r="DR166" s="320"/>
      <c r="DS166" s="320"/>
      <c r="DT166" s="320"/>
      <c r="DU166" s="320"/>
      <c r="DV166" s="320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</row>
    <row r="167">
      <c r="A167" s="170"/>
      <c r="B167" s="170"/>
      <c r="C167" s="170"/>
      <c r="D167" s="170"/>
      <c r="E167" s="171"/>
      <c r="F167" s="320"/>
      <c r="G167" s="320"/>
      <c r="H167" s="320"/>
      <c r="I167" s="320"/>
      <c r="J167" s="320"/>
      <c r="K167" s="320"/>
      <c r="L167" s="320"/>
      <c r="M167" s="320"/>
      <c r="N167" s="320"/>
      <c r="O167" s="320"/>
      <c r="P167" s="320"/>
      <c r="Q167" s="320"/>
      <c r="R167" s="320"/>
      <c r="S167" s="320"/>
      <c r="T167" s="320"/>
      <c r="U167" s="320"/>
      <c r="V167" s="320"/>
      <c r="W167" s="320"/>
      <c r="X167" s="320"/>
      <c r="Y167" s="320"/>
      <c r="Z167" s="320"/>
      <c r="AA167" s="320"/>
      <c r="AB167" s="320"/>
      <c r="AC167" s="320"/>
      <c r="AD167" s="320"/>
      <c r="AE167" s="320"/>
      <c r="AF167" s="320"/>
      <c r="AG167" s="320"/>
      <c r="AH167" s="320"/>
      <c r="AI167" s="320"/>
      <c r="AJ167" s="320"/>
      <c r="AK167" s="320"/>
      <c r="AL167" s="320"/>
      <c r="AM167" s="320"/>
      <c r="AN167" s="320"/>
      <c r="AO167" s="320"/>
      <c r="AP167" s="320"/>
      <c r="AQ167" s="320"/>
      <c r="AR167" s="320"/>
      <c r="AS167" s="320"/>
      <c r="AT167" s="320"/>
      <c r="AU167" s="320"/>
      <c r="AV167" s="320"/>
      <c r="AW167" s="320"/>
      <c r="AX167" s="320"/>
      <c r="AY167" s="320"/>
      <c r="AZ167" s="320"/>
      <c r="BA167" s="320"/>
      <c r="BB167" s="320"/>
      <c r="BC167" s="320"/>
      <c r="BD167" s="320"/>
      <c r="BE167" s="320"/>
      <c r="BF167" s="320"/>
      <c r="BG167" s="320"/>
      <c r="BH167" s="320"/>
      <c r="BI167" s="320"/>
      <c r="BJ167" s="320"/>
      <c r="BK167" s="320"/>
      <c r="BL167" s="320"/>
      <c r="BM167" s="320"/>
      <c r="BN167" s="320"/>
      <c r="BO167" s="320"/>
      <c r="BP167" s="320"/>
      <c r="BQ167" s="320"/>
      <c r="BR167" s="320"/>
      <c r="BS167" s="320"/>
      <c r="BT167" s="320"/>
      <c r="BU167" s="320"/>
      <c r="BV167" s="320"/>
      <c r="BW167" s="320"/>
      <c r="BX167" s="320"/>
      <c r="BY167" s="320"/>
      <c r="BZ167" s="320"/>
      <c r="CA167" s="320"/>
      <c r="CB167" s="320"/>
      <c r="CC167" s="320"/>
      <c r="CD167" s="320"/>
      <c r="CE167" s="320"/>
      <c r="CF167" s="320"/>
      <c r="CG167" s="320"/>
      <c r="CH167" s="320"/>
      <c r="CI167" s="320"/>
      <c r="CJ167" s="320"/>
      <c r="CK167" s="320"/>
      <c r="CL167" s="320"/>
      <c r="CM167" s="320"/>
      <c r="CN167" s="320"/>
      <c r="CO167" s="320"/>
      <c r="CP167" s="320"/>
      <c r="CQ167" s="320"/>
      <c r="CR167" s="320"/>
      <c r="CS167" s="320"/>
      <c r="CT167" s="320"/>
      <c r="CU167" s="320"/>
      <c r="CV167" s="320"/>
      <c r="CW167" s="320"/>
      <c r="CX167" s="320"/>
      <c r="CY167" s="320"/>
      <c r="CZ167" s="320"/>
      <c r="DA167" s="320"/>
      <c r="DB167" s="320"/>
      <c r="DC167" s="320"/>
      <c r="DD167" s="320"/>
      <c r="DE167" s="320"/>
      <c r="DF167" s="320"/>
      <c r="DG167" s="320"/>
      <c r="DH167" s="320"/>
      <c r="DI167" s="320"/>
      <c r="DJ167" s="320"/>
      <c r="DK167" s="320"/>
      <c r="DL167" s="320"/>
      <c r="DM167" s="320"/>
      <c r="DN167" s="320"/>
      <c r="DO167" s="320"/>
      <c r="DP167" s="320"/>
      <c r="DQ167" s="320"/>
      <c r="DR167" s="320"/>
      <c r="DS167" s="320"/>
      <c r="DT167" s="320"/>
      <c r="DU167" s="320"/>
      <c r="DV167" s="320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</row>
    <row r="168">
      <c r="A168" s="170"/>
      <c r="B168" s="170"/>
      <c r="C168" s="170"/>
      <c r="D168" s="170"/>
      <c r="E168" s="171"/>
      <c r="F168" s="320"/>
      <c r="G168" s="320"/>
      <c r="H168" s="320"/>
      <c r="I168" s="320"/>
      <c r="J168" s="320"/>
      <c r="K168" s="320"/>
      <c r="L168" s="320"/>
      <c r="M168" s="320"/>
      <c r="N168" s="320"/>
      <c r="O168" s="320"/>
      <c r="P168" s="320"/>
      <c r="Q168" s="320"/>
      <c r="R168" s="320"/>
      <c r="S168" s="320"/>
      <c r="T168" s="320"/>
      <c r="U168" s="320"/>
      <c r="V168" s="320"/>
      <c r="W168" s="320"/>
      <c r="X168" s="320"/>
      <c r="Y168" s="320"/>
      <c r="Z168" s="320"/>
      <c r="AA168" s="320"/>
      <c r="AB168" s="320"/>
      <c r="AC168" s="320"/>
      <c r="AD168" s="320"/>
      <c r="AE168" s="320"/>
      <c r="AF168" s="320"/>
      <c r="AG168" s="320"/>
      <c r="AH168" s="320"/>
      <c r="AI168" s="320"/>
      <c r="AJ168" s="320"/>
      <c r="AK168" s="320"/>
      <c r="AL168" s="320"/>
      <c r="AM168" s="320"/>
      <c r="AN168" s="320"/>
      <c r="AO168" s="320"/>
      <c r="AP168" s="320"/>
      <c r="AQ168" s="320"/>
      <c r="AR168" s="320"/>
      <c r="AS168" s="320"/>
      <c r="AT168" s="320"/>
      <c r="AU168" s="320"/>
      <c r="AV168" s="320"/>
      <c r="AW168" s="320"/>
      <c r="AX168" s="320"/>
      <c r="AY168" s="320"/>
      <c r="AZ168" s="320"/>
      <c r="BA168" s="320"/>
      <c r="BB168" s="320"/>
      <c r="BC168" s="320"/>
      <c r="BD168" s="320"/>
      <c r="BE168" s="320"/>
      <c r="BF168" s="320"/>
      <c r="BG168" s="320"/>
      <c r="BH168" s="320"/>
      <c r="BI168" s="320"/>
      <c r="BJ168" s="320"/>
      <c r="BK168" s="320"/>
      <c r="BL168" s="320"/>
      <c r="BM168" s="320"/>
      <c r="BN168" s="320"/>
      <c r="BO168" s="320"/>
      <c r="BP168" s="320"/>
      <c r="BQ168" s="320"/>
      <c r="BR168" s="320"/>
      <c r="BS168" s="320"/>
      <c r="BT168" s="320"/>
      <c r="BU168" s="320"/>
      <c r="BV168" s="320"/>
      <c r="BW168" s="320"/>
      <c r="BX168" s="320"/>
      <c r="BY168" s="320"/>
      <c r="BZ168" s="320"/>
      <c r="CA168" s="320"/>
      <c r="CB168" s="320"/>
      <c r="CC168" s="320"/>
      <c r="CD168" s="320"/>
      <c r="CE168" s="320"/>
      <c r="CF168" s="320"/>
      <c r="CG168" s="320"/>
      <c r="CH168" s="320"/>
      <c r="CI168" s="320"/>
      <c r="CJ168" s="320"/>
      <c r="CK168" s="320"/>
      <c r="CL168" s="320"/>
      <c r="CM168" s="320"/>
      <c r="CN168" s="320"/>
      <c r="CO168" s="320"/>
      <c r="CP168" s="320"/>
      <c r="CQ168" s="320"/>
      <c r="CR168" s="320"/>
      <c r="CS168" s="320"/>
      <c r="CT168" s="320"/>
      <c r="CU168" s="320"/>
      <c r="CV168" s="320"/>
      <c r="CW168" s="320"/>
      <c r="CX168" s="320"/>
      <c r="CY168" s="320"/>
      <c r="CZ168" s="320"/>
      <c r="DA168" s="320"/>
      <c r="DB168" s="320"/>
      <c r="DC168" s="320"/>
      <c r="DD168" s="320"/>
      <c r="DE168" s="320"/>
      <c r="DF168" s="320"/>
      <c r="DG168" s="320"/>
      <c r="DH168" s="320"/>
      <c r="DI168" s="320"/>
      <c r="DJ168" s="320"/>
      <c r="DK168" s="320"/>
      <c r="DL168" s="320"/>
      <c r="DM168" s="320"/>
      <c r="DN168" s="320"/>
      <c r="DO168" s="320"/>
      <c r="DP168" s="320"/>
      <c r="DQ168" s="320"/>
      <c r="DR168" s="320"/>
      <c r="DS168" s="320"/>
      <c r="DT168" s="320"/>
      <c r="DU168" s="320"/>
      <c r="DV168" s="320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</row>
    <row r="169">
      <c r="A169" s="170"/>
      <c r="B169" s="170"/>
      <c r="C169" s="170"/>
      <c r="D169" s="170"/>
      <c r="E169" s="171"/>
      <c r="F169" s="320"/>
      <c r="G169" s="320"/>
      <c r="H169" s="320"/>
      <c r="I169" s="320"/>
      <c r="J169" s="320"/>
      <c r="K169" s="320"/>
      <c r="L169" s="320"/>
      <c r="M169" s="320"/>
      <c r="N169" s="320"/>
      <c r="O169" s="320"/>
      <c r="P169" s="320"/>
      <c r="Q169" s="320"/>
      <c r="R169" s="320"/>
      <c r="S169" s="320"/>
      <c r="T169" s="320"/>
      <c r="U169" s="320"/>
      <c r="V169" s="320"/>
      <c r="W169" s="320"/>
      <c r="X169" s="320"/>
      <c r="Y169" s="320"/>
      <c r="Z169" s="320"/>
      <c r="AA169" s="320"/>
      <c r="AB169" s="320"/>
      <c r="AC169" s="320"/>
      <c r="AD169" s="320"/>
      <c r="AE169" s="320"/>
      <c r="AF169" s="320"/>
      <c r="AG169" s="320"/>
      <c r="AH169" s="320"/>
      <c r="AI169" s="320"/>
      <c r="AJ169" s="320"/>
      <c r="AK169" s="320"/>
      <c r="AL169" s="320"/>
      <c r="AM169" s="320"/>
      <c r="AN169" s="320"/>
      <c r="AO169" s="320"/>
      <c r="AP169" s="320"/>
      <c r="AQ169" s="320"/>
      <c r="AR169" s="320"/>
      <c r="AS169" s="320"/>
      <c r="AT169" s="320"/>
      <c r="AU169" s="320"/>
      <c r="AV169" s="320"/>
      <c r="AW169" s="320"/>
      <c r="AX169" s="320"/>
      <c r="AY169" s="320"/>
      <c r="AZ169" s="320"/>
      <c r="BA169" s="320"/>
      <c r="BB169" s="320"/>
      <c r="BC169" s="320"/>
      <c r="BD169" s="320"/>
      <c r="BE169" s="320"/>
      <c r="BF169" s="320"/>
      <c r="BG169" s="320"/>
      <c r="BH169" s="320"/>
      <c r="BI169" s="320"/>
      <c r="BJ169" s="320"/>
      <c r="BK169" s="320"/>
      <c r="BL169" s="320"/>
      <c r="BM169" s="320"/>
      <c r="BN169" s="320"/>
      <c r="BO169" s="320"/>
      <c r="BP169" s="320"/>
      <c r="BQ169" s="320"/>
      <c r="BR169" s="320"/>
      <c r="BS169" s="320"/>
      <c r="BT169" s="320"/>
      <c r="BU169" s="320"/>
      <c r="BV169" s="320"/>
      <c r="BW169" s="320"/>
      <c r="BX169" s="320"/>
      <c r="BY169" s="320"/>
      <c r="BZ169" s="320"/>
      <c r="CA169" s="320"/>
      <c r="CB169" s="320"/>
      <c r="CC169" s="320"/>
      <c r="CD169" s="320"/>
      <c r="CE169" s="320"/>
      <c r="CF169" s="320"/>
      <c r="CG169" s="320"/>
      <c r="CH169" s="320"/>
      <c r="CI169" s="320"/>
      <c r="CJ169" s="320"/>
      <c r="CK169" s="320"/>
      <c r="CL169" s="320"/>
      <c r="CM169" s="320"/>
      <c r="CN169" s="320"/>
      <c r="CO169" s="320"/>
      <c r="CP169" s="320"/>
      <c r="CQ169" s="320"/>
      <c r="CR169" s="320"/>
      <c r="CS169" s="320"/>
      <c r="CT169" s="320"/>
      <c r="CU169" s="320"/>
      <c r="CV169" s="320"/>
      <c r="CW169" s="320"/>
      <c r="CX169" s="320"/>
      <c r="CY169" s="320"/>
      <c r="CZ169" s="320"/>
      <c r="DA169" s="320"/>
      <c r="DB169" s="320"/>
      <c r="DC169" s="320"/>
      <c r="DD169" s="320"/>
      <c r="DE169" s="320"/>
      <c r="DF169" s="320"/>
      <c r="DG169" s="320"/>
      <c r="DH169" s="320"/>
      <c r="DI169" s="320"/>
      <c r="DJ169" s="320"/>
      <c r="DK169" s="320"/>
      <c r="DL169" s="320"/>
      <c r="DM169" s="320"/>
      <c r="DN169" s="320"/>
      <c r="DO169" s="320"/>
      <c r="DP169" s="320"/>
      <c r="DQ169" s="320"/>
      <c r="DR169" s="320"/>
      <c r="DS169" s="320"/>
      <c r="DT169" s="320"/>
      <c r="DU169" s="320"/>
      <c r="DV169" s="320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</row>
    <row r="170">
      <c r="A170" s="170"/>
      <c r="B170" s="170"/>
      <c r="C170" s="170"/>
      <c r="D170" s="170"/>
      <c r="E170" s="171"/>
      <c r="F170" s="320"/>
      <c r="G170" s="320"/>
      <c r="H170" s="320"/>
      <c r="I170" s="320"/>
      <c r="J170" s="320"/>
      <c r="K170" s="320"/>
      <c r="L170" s="320"/>
      <c r="M170" s="320"/>
      <c r="N170" s="320"/>
      <c r="O170" s="320"/>
      <c r="P170" s="320"/>
      <c r="Q170" s="320"/>
      <c r="R170" s="320"/>
      <c r="S170" s="320"/>
      <c r="T170" s="320"/>
      <c r="U170" s="320"/>
      <c r="V170" s="320"/>
      <c r="W170" s="320"/>
      <c r="X170" s="320"/>
      <c r="Y170" s="320"/>
      <c r="Z170" s="320"/>
      <c r="AA170" s="320"/>
      <c r="AB170" s="320"/>
      <c r="AC170" s="320"/>
      <c r="AD170" s="320"/>
      <c r="AE170" s="320"/>
      <c r="AF170" s="320"/>
      <c r="AG170" s="320"/>
      <c r="AH170" s="320"/>
      <c r="AI170" s="320"/>
      <c r="AJ170" s="320"/>
      <c r="AK170" s="320"/>
      <c r="AL170" s="320"/>
      <c r="AM170" s="320"/>
      <c r="AN170" s="320"/>
      <c r="AO170" s="320"/>
      <c r="AP170" s="320"/>
      <c r="AQ170" s="320"/>
      <c r="AR170" s="320"/>
      <c r="AS170" s="320"/>
      <c r="AT170" s="320"/>
      <c r="AU170" s="320"/>
      <c r="AV170" s="320"/>
      <c r="AW170" s="320"/>
      <c r="AX170" s="320"/>
      <c r="AY170" s="320"/>
      <c r="AZ170" s="320"/>
      <c r="BA170" s="320"/>
      <c r="BB170" s="320"/>
      <c r="BC170" s="320"/>
      <c r="BD170" s="320"/>
      <c r="BE170" s="320"/>
      <c r="BF170" s="320"/>
      <c r="BG170" s="320"/>
      <c r="BH170" s="320"/>
      <c r="BI170" s="320"/>
      <c r="BJ170" s="320"/>
      <c r="BK170" s="320"/>
      <c r="BL170" s="320"/>
      <c r="BM170" s="320"/>
      <c r="BN170" s="320"/>
      <c r="BO170" s="320"/>
      <c r="BP170" s="320"/>
      <c r="BQ170" s="320"/>
      <c r="BR170" s="320"/>
      <c r="BS170" s="320"/>
      <c r="BT170" s="320"/>
      <c r="BU170" s="320"/>
      <c r="BV170" s="320"/>
      <c r="BW170" s="320"/>
      <c r="BX170" s="320"/>
      <c r="BY170" s="320"/>
      <c r="BZ170" s="320"/>
      <c r="CA170" s="320"/>
      <c r="CB170" s="320"/>
      <c r="CC170" s="320"/>
      <c r="CD170" s="320"/>
      <c r="CE170" s="320"/>
      <c r="CF170" s="320"/>
      <c r="CG170" s="320"/>
      <c r="CH170" s="320"/>
      <c r="CI170" s="320"/>
      <c r="CJ170" s="320"/>
      <c r="CK170" s="320"/>
      <c r="CL170" s="320"/>
      <c r="CM170" s="320"/>
      <c r="CN170" s="320"/>
      <c r="CO170" s="320"/>
      <c r="CP170" s="320"/>
      <c r="CQ170" s="320"/>
      <c r="CR170" s="320"/>
      <c r="CS170" s="320"/>
      <c r="CT170" s="320"/>
      <c r="CU170" s="320"/>
      <c r="CV170" s="320"/>
      <c r="CW170" s="320"/>
      <c r="CX170" s="320"/>
      <c r="CY170" s="320"/>
      <c r="CZ170" s="320"/>
      <c r="DA170" s="320"/>
      <c r="DB170" s="320"/>
      <c r="DC170" s="320"/>
      <c r="DD170" s="320"/>
      <c r="DE170" s="320"/>
      <c r="DF170" s="320"/>
      <c r="DG170" s="320"/>
      <c r="DH170" s="320"/>
      <c r="DI170" s="320"/>
      <c r="DJ170" s="320"/>
      <c r="DK170" s="320"/>
      <c r="DL170" s="320"/>
      <c r="DM170" s="320"/>
      <c r="DN170" s="320"/>
      <c r="DO170" s="320"/>
      <c r="DP170" s="320"/>
      <c r="DQ170" s="320"/>
      <c r="DR170" s="320"/>
      <c r="DS170" s="320"/>
      <c r="DT170" s="320"/>
      <c r="DU170" s="320"/>
      <c r="DV170" s="320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</row>
    <row r="171">
      <c r="A171" s="170"/>
      <c r="B171" s="170"/>
      <c r="C171" s="170"/>
      <c r="D171" s="170"/>
      <c r="E171" s="171"/>
      <c r="F171" s="320"/>
      <c r="G171" s="320"/>
      <c r="H171" s="320"/>
      <c r="I171" s="320"/>
      <c r="J171" s="320"/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0"/>
      <c r="X171" s="320"/>
      <c r="Y171" s="320"/>
      <c r="Z171" s="320"/>
      <c r="AA171" s="320"/>
      <c r="AB171" s="320"/>
      <c r="AC171" s="320"/>
      <c r="AD171" s="320"/>
      <c r="AE171" s="320"/>
      <c r="AF171" s="320"/>
      <c r="AG171" s="320"/>
      <c r="AH171" s="320"/>
      <c r="AI171" s="320"/>
      <c r="AJ171" s="320"/>
      <c r="AK171" s="320"/>
      <c r="AL171" s="320"/>
      <c r="AM171" s="320"/>
      <c r="AN171" s="320"/>
      <c r="AO171" s="320"/>
      <c r="AP171" s="320"/>
      <c r="AQ171" s="320"/>
      <c r="AR171" s="320"/>
      <c r="AS171" s="320"/>
      <c r="AT171" s="320"/>
      <c r="AU171" s="320"/>
      <c r="AV171" s="320"/>
      <c r="AW171" s="320"/>
      <c r="AX171" s="320"/>
      <c r="AY171" s="320"/>
      <c r="AZ171" s="320"/>
      <c r="BA171" s="320"/>
      <c r="BB171" s="320"/>
      <c r="BC171" s="320"/>
      <c r="BD171" s="320"/>
      <c r="BE171" s="320"/>
      <c r="BF171" s="320"/>
      <c r="BG171" s="320"/>
      <c r="BH171" s="320"/>
      <c r="BI171" s="320"/>
      <c r="BJ171" s="320"/>
      <c r="BK171" s="320"/>
      <c r="BL171" s="320"/>
      <c r="BM171" s="320"/>
      <c r="BN171" s="320"/>
      <c r="BO171" s="320"/>
      <c r="BP171" s="320"/>
      <c r="BQ171" s="320"/>
      <c r="BR171" s="320"/>
      <c r="BS171" s="320"/>
      <c r="BT171" s="320"/>
      <c r="BU171" s="320"/>
      <c r="BV171" s="320"/>
      <c r="BW171" s="320"/>
      <c r="BX171" s="320"/>
      <c r="BY171" s="320"/>
      <c r="BZ171" s="320"/>
      <c r="CA171" s="320"/>
      <c r="CB171" s="320"/>
      <c r="CC171" s="320"/>
      <c r="CD171" s="320"/>
      <c r="CE171" s="320"/>
      <c r="CF171" s="320"/>
      <c r="CG171" s="320"/>
      <c r="CH171" s="320"/>
      <c r="CI171" s="320"/>
      <c r="CJ171" s="320"/>
      <c r="CK171" s="320"/>
      <c r="CL171" s="320"/>
      <c r="CM171" s="320"/>
      <c r="CN171" s="320"/>
      <c r="CO171" s="320"/>
      <c r="CP171" s="320"/>
      <c r="CQ171" s="320"/>
      <c r="CR171" s="320"/>
      <c r="CS171" s="320"/>
      <c r="CT171" s="320"/>
      <c r="CU171" s="320"/>
      <c r="CV171" s="320"/>
      <c r="CW171" s="320"/>
      <c r="CX171" s="320"/>
      <c r="CY171" s="320"/>
      <c r="CZ171" s="320"/>
      <c r="DA171" s="320"/>
      <c r="DB171" s="320"/>
      <c r="DC171" s="320"/>
      <c r="DD171" s="320"/>
      <c r="DE171" s="320"/>
      <c r="DF171" s="320"/>
      <c r="DG171" s="320"/>
      <c r="DH171" s="320"/>
      <c r="DI171" s="320"/>
      <c r="DJ171" s="320"/>
      <c r="DK171" s="320"/>
      <c r="DL171" s="320"/>
      <c r="DM171" s="320"/>
      <c r="DN171" s="320"/>
      <c r="DO171" s="320"/>
      <c r="DP171" s="320"/>
      <c r="DQ171" s="320"/>
      <c r="DR171" s="320"/>
      <c r="DS171" s="320"/>
      <c r="DT171" s="320"/>
      <c r="DU171" s="320"/>
      <c r="DV171" s="320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</row>
    <row r="172">
      <c r="A172" s="170"/>
      <c r="B172" s="170"/>
      <c r="C172" s="170"/>
      <c r="D172" s="170"/>
      <c r="E172" s="171"/>
      <c r="F172" s="320"/>
      <c r="G172" s="320"/>
      <c r="H172" s="320"/>
      <c r="I172" s="320"/>
      <c r="J172" s="320"/>
      <c r="K172" s="320"/>
      <c r="L172" s="320"/>
      <c r="M172" s="320"/>
      <c r="N172" s="320"/>
      <c r="O172" s="320"/>
      <c r="P172" s="320"/>
      <c r="Q172" s="320"/>
      <c r="R172" s="320"/>
      <c r="S172" s="320"/>
      <c r="T172" s="320"/>
      <c r="U172" s="320"/>
      <c r="V172" s="320"/>
      <c r="W172" s="320"/>
      <c r="X172" s="320"/>
      <c r="Y172" s="320"/>
      <c r="Z172" s="320"/>
      <c r="AA172" s="320"/>
      <c r="AB172" s="320"/>
      <c r="AC172" s="320"/>
      <c r="AD172" s="320"/>
      <c r="AE172" s="320"/>
      <c r="AF172" s="320"/>
      <c r="AG172" s="320"/>
      <c r="AH172" s="320"/>
      <c r="AI172" s="320"/>
      <c r="AJ172" s="320"/>
      <c r="AK172" s="320"/>
      <c r="AL172" s="320"/>
      <c r="AM172" s="320"/>
      <c r="AN172" s="320"/>
      <c r="AO172" s="320"/>
      <c r="AP172" s="320"/>
      <c r="AQ172" s="320"/>
      <c r="AR172" s="320"/>
      <c r="AS172" s="320"/>
      <c r="AT172" s="320"/>
      <c r="AU172" s="320"/>
      <c r="AV172" s="320"/>
      <c r="AW172" s="320"/>
      <c r="AX172" s="320"/>
      <c r="AY172" s="320"/>
      <c r="AZ172" s="320"/>
      <c r="BA172" s="320"/>
      <c r="BB172" s="320"/>
      <c r="BC172" s="320"/>
      <c r="BD172" s="320"/>
      <c r="BE172" s="320"/>
      <c r="BF172" s="320"/>
      <c r="BG172" s="320"/>
      <c r="BH172" s="320"/>
      <c r="BI172" s="320"/>
      <c r="BJ172" s="320"/>
      <c r="BK172" s="320"/>
      <c r="BL172" s="320"/>
      <c r="BM172" s="320"/>
      <c r="BN172" s="320"/>
      <c r="BO172" s="320"/>
      <c r="BP172" s="320"/>
      <c r="BQ172" s="320"/>
      <c r="BR172" s="320"/>
      <c r="BS172" s="320"/>
      <c r="BT172" s="320"/>
      <c r="BU172" s="320"/>
      <c r="BV172" s="320"/>
      <c r="BW172" s="320"/>
      <c r="BX172" s="320"/>
      <c r="BY172" s="320"/>
      <c r="BZ172" s="320"/>
      <c r="CA172" s="320"/>
      <c r="CB172" s="320"/>
      <c r="CC172" s="320"/>
      <c r="CD172" s="320"/>
      <c r="CE172" s="320"/>
      <c r="CF172" s="320"/>
      <c r="CG172" s="320"/>
      <c r="CH172" s="320"/>
      <c r="CI172" s="320"/>
      <c r="CJ172" s="320"/>
      <c r="CK172" s="320"/>
      <c r="CL172" s="320"/>
      <c r="CM172" s="320"/>
      <c r="CN172" s="320"/>
      <c r="CO172" s="320"/>
      <c r="CP172" s="320"/>
      <c r="CQ172" s="320"/>
      <c r="CR172" s="320"/>
      <c r="CS172" s="320"/>
      <c r="CT172" s="320"/>
      <c r="CU172" s="320"/>
      <c r="CV172" s="320"/>
      <c r="CW172" s="320"/>
      <c r="CX172" s="320"/>
      <c r="CY172" s="320"/>
      <c r="CZ172" s="320"/>
      <c r="DA172" s="320"/>
      <c r="DB172" s="320"/>
      <c r="DC172" s="320"/>
      <c r="DD172" s="320"/>
      <c r="DE172" s="320"/>
      <c r="DF172" s="320"/>
      <c r="DG172" s="320"/>
      <c r="DH172" s="320"/>
      <c r="DI172" s="320"/>
      <c r="DJ172" s="320"/>
      <c r="DK172" s="320"/>
      <c r="DL172" s="320"/>
      <c r="DM172" s="320"/>
      <c r="DN172" s="320"/>
      <c r="DO172" s="320"/>
      <c r="DP172" s="320"/>
      <c r="DQ172" s="320"/>
      <c r="DR172" s="320"/>
      <c r="DS172" s="320"/>
      <c r="DT172" s="320"/>
      <c r="DU172" s="320"/>
      <c r="DV172" s="320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</row>
    <row r="173">
      <c r="A173" s="170"/>
      <c r="B173" s="170"/>
      <c r="C173" s="170"/>
      <c r="D173" s="170"/>
      <c r="E173" s="171"/>
      <c r="F173" s="320"/>
      <c r="G173" s="320"/>
      <c r="H173" s="320"/>
      <c r="I173" s="320"/>
      <c r="J173" s="320"/>
      <c r="K173" s="320"/>
      <c r="L173" s="320"/>
      <c r="M173" s="320"/>
      <c r="N173" s="320"/>
      <c r="O173" s="320"/>
      <c r="P173" s="320"/>
      <c r="Q173" s="320"/>
      <c r="R173" s="320"/>
      <c r="S173" s="320"/>
      <c r="T173" s="320"/>
      <c r="U173" s="320"/>
      <c r="V173" s="320"/>
      <c r="W173" s="320"/>
      <c r="X173" s="320"/>
      <c r="Y173" s="320"/>
      <c r="Z173" s="320"/>
      <c r="AA173" s="320"/>
      <c r="AB173" s="320"/>
      <c r="AC173" s="320"/>
      <c r="AD173" s="320"/>
      <c r="AE173" s="320"/>
      <c r="AF173" s="320"/>
      <c r="AG173" s="320"/>
      <c r="AH173" s="320"/>
      <c r="AI173" s="320"/>
      <c r="AJ173" s="320"/>
      <c r="AK173" s="320"/>
      <c r="AL173" s="320"/>
      <c r="AM173" s="320"/>
      <c r="AN173" s="320"/>
      <c r="AO173" s="320"/>
      <c r="AP173" s="320"/>
      <c r="AQ173" s="320"/>
      <c r="AR173" s="320"/>
      <c r="AS173" s="320"/>
      <c r="AT173" s="320"/>
      <c r="AU173" s="320"/>
      <c r="AV173" s="320"/>
      <c r="AW173" s="320"/>
      <c r="AX173" s="320"/>
      <c r="AY173" s="320"/>
      <c r="AZ173" s="320"/>
      <c r="BA173" s="320"/>
      <c r="BB173" s="320"/>
      <c r="BC173" s="320"/>
      <c r="BD173" s="320"/>
      <c r="BE173" s="320"/>
      <c r="BF173" s="320"/>
      <c r="BG173" s="320"/>
      <c r="BH173" s="320"/>
      <c r="BI173" s="320"/>
      <c r="BJ173" s="320"/>
      <c r="BK173" s="320"/>
      <c r="BL173" s="320"/>
      <c r="BM173" s="320"/>
      <c r="BN173" s="320"/>
      <c r="BO173" s="320"/>
      <c r="BP173" s="320"/>
      <c r="BQ173" s="320"/>
      <c r="BR173" s="320"/>
      <c r="BS173" s="320"/>
      <c r="BT173" s="320"/>
      <c r="BU173" s="320"/>
      <c r="BV173" s="320"/>
      <c r="BW173" s="320"/>
      <c r="BX173" s="320"/>
      <c r="BY173" s="320"/>
      <c r="BZ173" s="320"/>
      <c r="CA173" s="320"/>
      <c r="CB173" s="320"/>
      <c r="CC173" s="320"/>
      <c r="CD173" s="320"/>
      <c r="CE173" s="320"/>
      <c r="CF173" s="320"/>
      <c r="CG173" s="320"/>
      <c r="CH173" s="320"/>
      <c r="CI173" s="320"/>
      <c r="CJ173" s="320"/>
      <c r="CK173" s="320"/>
      <c r="CL173" s="320"/>
      <c r="CM173" s="320"/>
      <c r="CN173" s="320"/>
      <c r="CO173" s="320"/>
      <c r="CP173" s="320"/>
      <c r="CQ173" s="320"/>
      <c r="CR173" s="320"/>
      <c r="CS173" s="320"/>
      <c r="CT173" s="320"/>
      <c r="CU173" s="320"/>
      <c r="CV173" s="320"/>
      <c r="CW173" s="320"/>
      <c r="CX173" s="320"/>
      <c r="CY173" s="320"/>
      <c r="CZ173" s="320"/>
      <c r="DA173" s="320"/>
      <c r="DB173" s="320"/>
      <c r="DC173" s="320"/>
      <c r="DD173" s="320"/>
      <c r="DE173" s="320"/>
      <c r="DF173" s="320"/>
      <c r="DG173" s="320"/>
      <c r="DH173" s="320"/>
      <c r="DI173" s="320"/>
      <c r="DJ173" s="320"/>
      <c r="DK173" s="320"/>
      <c r="DL173" s="320"/>
      <c r="DM173" s="320"/>
      <c r="DN173" s="320"/>
      <c r="DO173" s="320"/>
      <c r="DP173" s="320"/>
      <c r="DQ173" s="320"/>
      <c r="DR173" s="320"/>
      <c r="DS173" s="320"/>
      <c r="DT173" s="320"/>
      <c r="DU173" s="320"/>
      <c r="DV173" s="320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</row>
    <row r="174">
      <c r="A174" s="170"/>
      <c r="B174" s="170"/>
      <c r="C174" s="170"/>
      <c r="D174" s="170"/>
      <c r="E174" s="171"/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  <c r="Q174" s="320"/>
      <c r="R174" s="320"/>
      <c r="S174" s="320"/>
      <c r="T174" s="320"/>
      <c r="U174" s="320"/>
      <c r="V174" s="320"/>
      <c r="W174" s="320"/>
      <c r="X174" s="320"/>
      <c r="Y174" s="320"/>
      <c r="Z174" s="320"/>
      <c r="AA174" s="320"/>
      <c r="AB174" s="320"/>
      <c r="AC174" s="320"/>
      <c r="AD174" s="320"/>
      <c r="AE174" s="320"/>
      <c r="AF174" s="320"/>
      <c r="AG174" s="320"/>
      <c r="AH174" s="320"/>
      <c r="AI174" s="320"/>
      <c r="AJ174" s="320"/>
      <c r="AK174" s="320"/>
      <c r="AL174" s="320"/>
      <c r="AM174" s="320"/>
      <c r="AN174" s="320"/>
      <c r="AO174" s="320"/>
      <c r="AP174" s="320"/>
      <c r="AQ174" s="320"/>
      <c r="AR174" s="320"/>
      <c r="AS174" s="320"/>
      <c r="AT174" s="320"/>
      <c r="AU174" s="320"/>
      <c r="AV174" s="320"/>
      <c r="AW174" s="320"/>
      <c r="AX174" s="320"/>
      <c r="AY174" s="320"/>
      <c r="AZ174" s="320"/>
      <c r="BA174" s="320"/>
      <c r="BB174" s="320"/>
      <c r="BC174" s="320"/>
      <c r="BD174" s="320"/>
      <c r="BE174" s="320"/>
      <c r="BF174" s="320"/>
      <c r="BG174" s="320"/>
      <c r="BH174" s="320"/>
      <c r="BI174" s="320"/>
      <c r="BJ174" s="320"/>
      <c r="BK174" s="320"/>
      <c r="BL174" s="320"/>
      <c r="BM174" s="320"/>
      <c r="BN174" s="320"/>
      <c r="BO174" s="320"/>
      <c r="BP174" s="320"/>
      <c r="BQ174" s="320"/>
      <c r="BR174" s="320"/>
      <c r="BS174" s="320"/>
      <c r="BT174" s="320"/>
      <c r="BU174" s="320"/>
      <c r="BV174" s="320"/>
      <c r="BW174" s="320"/>
      <c r="BX174" s="320"/>
      <c r="BY174" s="320"/>
      <c r="BZ174" s="320"/>
      <c r="CA174" s="320"/>
      <c r="CB174" s="320"/>
      <c r="CC174" s="320"/>
      <c r="CD174" s="320"/>
      <c r="CE174" s="320"/>
      <c r="CF174" s="320"/>
      <c r="CG174" s="320"/>
      <c r="CH174" s="320"/>
      <c r="CI174" s="320"/>
      <c r="CJ174" s="320"/>
      <c r="CK174" s="320"/>
      <c r="CL174" s="320"/>
      <c r="CM174" s="320"/>
      <c r="CN174" s="320"/>
      <c r="CO174" s="320"/>
      <c r="CP174" s="320"/>
      <c r="CQ174" s="320"/>
      <c r="CR174" s="320"/>
      <c r="CS174" s="320"/>
      <c r="CT174" s="320"/>
      <c r="CU174" s="320"/>
      <c r="CV174" s="320"/>
      <c r="CW174" s="320"/>
      <c r="CX174" s="320"/>
      <c r="CY174" s="320"/>
      <c r="CZ174" s="320"/>
      <c r="DA174" s="320"/>
      <c r="DB174" s="320"/>
      <c r="DC174" s="320"/>
      <c r="DD174" s="320"/>
      <c r="DE174" s="320"/>
      <c r="DF174" s="320"/>
      <c r="DG174" s="320"/>
      <c r="DH174" s="320"/>
      <c r="DI174" s="320"/>
      <c r="DJ174" s="320"/>
      <c r="DK174" s="320"/>
      <c r="DL174" s="320"/>
      <c r="DM174" s="320"/>
      <c r="DN174" s="320"/>
      <c r="DO174" s="320"/>
      <c r="DP174" s="320"/>
      <c r="DQ174" s="320"/>
      <c r="DR174" s="320"/>
      <c r="DS174" s="320"/>
      <c r="DT174" s="320"/>
      <c r="DU174" s="320"/>
      <c r="DV174" s="320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</row>
    <row r="175">
      <c r="A175" s="170"/>
      <c r="B175" s="170"/>
      <c r="C175" s="170"/>
      <c r="D175" s="170"/>
      <c r="E175" s="171"/>
      <c r="F175" s="320"/>
      <c r="G175" s="320"/>
      <c r="H175" s="320"/>
      <c r="I175" s="320"/>
      <c r="J175" s="320"/>
      <c r="K175" s="320"/>
      <c r="L175" s="320"/>
      <c r="M175" s="320"/>
      <c r="N175" s="320"/>
      <c r="O175" s="320"/>
      <c r="P175" s="320"/>
      <c r="Q175" s="320"/>
      <c r="R175" s="320"/>
      <c r="S175" s="320"/>
      <c r="T175" s="320"/>
      <c r="U175" s="320"/>
      <c r="V175" s="320"/>
      <c r="W175" s="320"/>
      <c r="X175" s="320"/>
      <c r="Y175" s="320"/>
      <c r="Z175" s="320"/>
      <c r="AA175" s="320"/>
      <c r="AB175" s="320"/>
      <c r="AC175" s="320"/>
      <c r="AD175" s="320"/>
      <c r="AE175" s="320"/>
      <c r="AF175" s="320"/>
      <c r="AG175" s="320"/>
      <c r="AH175" s="320"/>
      <c r="AI175" s="320"/>
      <c r="AJ175" s="320"/>
      <c r="AK175" s="320"/>
      <c r="AL175" s="320"/>
      <c r="AM175" s="320"/>
      <c r="AN175" s="320"/>
      <c r="AO175" s="320"/>
      <c r="AP175" s="320"/>
      <c r="AQ175" s="320"/>
      <c r="AR175" s="320"/>
      <c r="AS175" s="320"/>
      <c r="AT175" s="320"/>
      <c r="AU175" s="320"/>
      <c r="AV175" s="320"/>
      <c r="AW175" s="320"/>
      <c r="AX175" s="320"/>
      <c r="AY175" s="320"/>
      <c r="AZ175" s="320"/>
      <c r="BA175" s="320"/>
      <c r="BB175" s="320"/>
      <c r="BC175" s="320"/>
      <c r="BD175" s="320"/>
      <c r="BE175" s="320"/>
      <c r="BF175" s="320"/>
      <c r="BG175" s="320"/>
      <c r="BH175" s="320"/>
      <c r="BI175" s="320"/>
      <c r="BJ175" s="320"/>
      <c r="BK175" s="320"/>
      <c r="BL175" s="320"/>
      <c r="BM175" s="320"/>
      <c r="BN175" s="320"/>
      <c r="BO175" s="320"/>
      <c r="BP175" s="320"/>
      <c r="BQ175" s="320"/>
      <c r="BR175" s="320"/>
      <c r="BS175" s="320"/>
      <c r="BT175" s="320"/>
      <c r="BU175" s="320"/>
      <c r="BV175" s="320"/>
      <c r="BW175" s="320"/>
      <c r="BX175" s="320"/>
      <c r="BY175" s="320"/>
      <c r="BZ175" s="320"/>
      <c r="CA175" s="320"/>
      <c r="CB175" s="320"/>
      <c r="CC175" s="320"/>
      <c r="CD175" s="320"/>
      <c r="CE175" s="320"/>
      <c r="CF175" s="320"/>
      <c r="CG175" s="320"/>
      <c r="CH175" s="320"/>
      <c r="CI175" s="320"/>
      <c r="CJ175" s="320"/>
      <c r="CK175" s="320"/>
      <c r="CL175" s="320"/>
      <c r="CM175" s="320"/>
      <c r="CN175" s="320"/>
      <c r="CO175" s="320"/>
      <c r="CP175" s="320"/>
      <c r="CQ175" s="320"/>
      <c r="CR175" s="320"/>
      <c r="CS175" s="320"/>
      <c r="CT175" s="320"/>
      <c r="CU175" s="320"/>
      <c r="CV175" s="320"/>
      <c r="CW175" s="320"/>
      <c r="CX175" s="320"/>
      <c r="CY175" s="320"/>
      <c r="CZ175" s="320"/>
      <c r="DA175" s="320"/>
      <c r="DB175" s="320"/>
      <c r="DC175" s="320"/>
      <c r="DD175" s="320"/>
      <c r="DE175" s="320"/>
      <c r="DF175" s="320"/>
      <c r="DG175" s="320"/>
      <c r="DH175" s="320"/>
      <c r="DI175" s="320"/>
      <c r="DJ175" s="320"/>
      <c r="DK175" s="320"/>
      <c r="DL175" s="320"/>
      <c r="DM175" s="320"/>
      <c r="DN175" s="320"/>
      <c r="DO175" s="320"/>
      <c r="DP175" s="320"/>
      <c r="DQ175" s="320"/>
      <c r="DR175" s="320"/>
      <c r="DS175" s="320"/>
      <c r="DT175" s="320"/>
      <c r="DU175" s="320"/>
      <c r="DV175" s="320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</row>
    <row r="176">
      <c r="A176" s="170"/>
      <c r="B176" s="170"/>
      <c r="C176" s="170"/>
      <c r="D176" s="170"/>
      <c r="E176" s="171"/>
      <c r="F176" s="320"/>
      <c r="G176" s="320"/>
      <c r="H176" s="320"/>
      <c r="I176" s="320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20"/>
      <c r="W176" s="320"/>
      <c r="X176" s="320"/>
      <c r="Y176" s="320"/>
      <c r="Z176" s="320"/>
      <c r="AA176" s="320"/>
      <c r="AB176" s="320"/>
      <c r="AC176" s="320"/>
      <c r="AD176" s="320"/>
      <c r="AE176" s="320"/>
      <c r="AF176" s="320"/>
      <c r="AG176" s="320"/>
      <c r="AH176" s="320"/>
      <c r="AI176" s="320"/>
      <c r="AJ176" s="320"/>
      <c r="AK176" s="320"/>
      <c r="AL176" s="320"/>
      <c r="AM176" s="320"/>
      <c r="AN176" s="320"/>
      <c r="AO176" s="320"/>
      <c r="AP176" s="320"/>
      <c r="AQ176" s="320"/>
      <c r="AR176" s="320"/>
      <c r="AS176" s="320"/>
      <c r="AT176" s="320"/>
      <c r="AU176" s="320"/>
      <c r="AV176" s="320"/>
      <c r="AW176" s="320"/>
      <c r="AX176" s="320"/>
      <c r="AY176" s="320"/>
      <c r="AZ176" s="320"/>
      <c r="BA176" s="320"/>
      <c r="BB176" s="320"/>
      <c r="BC176" s="320"/>
      <c r="BD176" s="320"/>
      <c r="BE176" s="320"/>
      <c r="BF176" s="320"/>
      <c r="BG176" s="320"/>
      <c r="BH176" s="320"/>
      <c r="BI176" s="320"/>
      <c r="BJ176" s="320"/>
      <c r="BK176" s="320"/>
      <c r="BL176" s="320"/>
      <c r="BM176" s="320"/>
      <c r="BN176" s="320"/>
      <c r="BO176" s="320"/>
      <c r="BP176" s="320"/>
      <c r="BQ176" s="320"/>
      <c r="BR176" s="320"/>
      <c r="BS176" s="320"/>
      <c r="BT176" s="320"/>
      <c r="BU176" s="320"/>
      <c r="BV176" s="320"/>
      <c r="BW176" s="320"/>
      <c r="BX176" s="320"/>
      <c r="BY176" s="320"/>
      <c r="BZ176" s="320"/>
      <c r="CA176" s="320"/>
      <c r="CB176" s="320"/>
      <c r="CC176" s="320"/>
      <c r="CD176" s="320"/>
      <c r="CE176" s="320"/>
      <c r="CF176" s="320"/>
      <c r="CG176" s="320"/>
      <c r="CH176" s="320"/>
      <c r="CI176" s="320"/>
      <c r="CJ176" s="320"/>
      <c r="CK176" s="320"/>
      <c r="CL176" s="320"/>
      <c r="CM176" s="320"/>
      <c r="CN176" s="320"/>
      <c r="CO176" s="320"/>
      <c r="CP176" s="320"/>
      <c r="CQ176" s="320"/>
      <c r="CR176" s="320"/>
      <c r="CS176" s="320"/>
      <c r="CT176" s="320"/>
      <c r="CU176" s="320"/>
      <c r="CV176" s="320"/>
      <c r="CW176" s="320"/>
      <c r="CX176" s="320"/>
      <c r="CY176" s="320"/>
      <c r="CZ176" s="320"/>
      <c r="DA176" s="320"/>
      <c r="DB176" s="320"/>
      <c r="DC176" s="320"/>
      <c r="DD176" s="320"/>
      <c r="DE176" s="320"/>
      <c r="DF176" s="320"/>
      <c r="DG176" s="320"/>
      <c r="DH176" s="320"/>
      <c r="DI176" s="320"/>
      <c r="DJ176" s="320"/>
      <c r="DK176" s="320"/>
      <c r="DL176" s="320"/>
      <c r="DM176" s="320"/>
      <c r="DN176" s="320"/>
      <c r="DO176" s="320"/>
      <c r="DP176" s="320"/>
      <c r="DQ176" s="320"/>
      <c r="DR176" s="320"/>
      <c r="DS176" s="320"/>
      <c r="DT176" s="320"/>
      <c r="DU176" s="320"/>
      <c r="DV176" s="320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</row>
    <row r="177">
      <c r="A177" s="170"/>
      <c r="B177" s="170"/>
      <c r="C177" s="170"/>
      <c r="D177" s="170"/>
      <c r="E177" s="171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20"/>
      <c r="W177" s="320"/>
      <c r="X177" s="320"/>
      <c r="Y177" s="320"/>
      <c r="Z177" s="320"/>
      <c r="AA177" s="320"/>
      <c r="AB177" s="320"/>
      <c r="AC177" s="320"/>
      <c r="AD177" s="320"/>
      <c r="AE177" s="320"/>
      <c r="AF177" s="320"/>
      <c r="AG177" s="320"/>
      <c r="AH177" s="320"/>
      <c r="AI177" s="320"/>
      <c r="AJ177" s="320"/>
      <c r="AK177" s="320"/>
      <c r="AL177" s="320"/>
      <c r="AM177" s="320"/>
      <c r="AN177" s="320"/>
      <c r="AO177" s="320"/>
      <c r="AP177" s="320"/>
      <c r="AQ177" s="320"/>
      <c r="AR177" s="320"/>
      <c r="AS177" s="320"/>
      <c r="AT177" s="320"/>
      <c r="AU177" s="320"/>
      <c r="AV177" s="320"/>
      <c r="AW177" s="320"/>
      <c r="AX177" s="320"/>
      <c r="AY177" s="320"/>
      <c r="AZ177" s="320"/>
      <c r="BA177" s="320"/>
      <c r="BB177" s="320"/>
      <c r="BC177" s="320"/>
      <c r="BD177" s="320"/>
      <c r="BE177" s="320"/>
      <c r="BF177" s="320"/>
      <c r="BG177" s="320"/>
      <c r="BH177" s="320"/>
      <c r="BI177" s="320"/>
      <c r="BJ177" s="320"/>
      <c r="BK177" s="320"/>
      <c r="BL177" s="320"/>
      <c r="BM177" s="320"/>
      <c r="BN177" s="320"/>
      <c r="BO177" s="320"/>
      <c r="BP177" s="320"/>
      <c r="BQ177" s="320"/>
      <c r="BR177" s="320"/>
      <c r="BS177" s="320"/>
      <c r="BT177" s="320"/>
      <c r="BU177" s="320"/>
      <c r="BV177" s="320"/>
      <c r="BW177" s="320"/>
      <c r="BX177" s="320"/>
      <c r="BY177" s="320"/>
      <c r="BZ177" s="320"/>
      <c r="CA177" s="320"/>
      <c r="CB177" s="320"/>
      <c r="CC177" s="320"/>
      <c r="CD177" s="320"/>
      <c r="CE177" s="320"/>
      <c r="CF177" s="320"/>
      <c r="CG177" s="320"/>
      <c r="CH177" s="320"/>
      <c r="CI177" s="320"/>
      <c r="CJ177" s="320"/>
      <c r="CK177" s="320"/>
      <c r="CL177" s="320"/>
      <c r="CM177" s="320"/>
      <c r="CN177" s="320"/>
      <c r="CO177" s="320"/>
      <c r="CP177" s="320"/>
      <c r="CQ177" s="320"/>
      <c r="CR177" s="320"/>
      <c r="CS177" s="320"/>
      <c r="CT177" s="320"/>
      <c r="CU177" s="320"/>
      <c r="CV177" s="320"/>
      <c r="CW177" s="320"/>
      <c r="CX177" s="320"/>
      <c r="CY177" s="320"/>
      <c r="CZ177" s="320"/>
      <c r="DA177" s="320"/>
      <c r="DB177" s="320"/>
      <c r="DC177" s="320"/>
      <c r="DD177" s="320"/>
      <c r="DE177" s="320"/>
      <c r="DF177" s="320"/>
      <c r="DG177" s="320"/>
      <c r="DH177" s="320"/>
      <c r="DI177" s="320"/>
      <c r="DJ177" s="320"/>
      <c r="DK177" s="320"/>
      <c r="DL177" s="320"/>
      <c r="DM177" s="320"/>
      <c r="DN177" s="320"/>
      <c r="DO177" s="320"/>
      <c r="DP177" s="320"/>
      <c r="DQ177" s="320"/>
      <c r="DR177" s="320"/>
      <c r="DS177" s="320"/>
      <c r="DT177" s="320"/>
      <c r="DU177" s="320"/>
      <c r="DV177" s="320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</row>
    <row r="178">
      <c r="A178" s="170"/>
      <c r="B178" s="170"/>
      <c r="C178" s="170"/>
      <c r="D178" s="170"/>
      <c r="E178" s="171"/>
      <c r="F178" s="320"/>
      <c r="G178" s="320"/>
      <c r="H178" s="320"/>
      <c r="I178" s="320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0"/>
      <c r="Z178" s="320"/>
      <c r="AA178" s="320"/>
      <c r="AB178" s="320"/>
      <c r="AC178" s="320"/>
      <c r="AD178" s="320"/>
      <c r="AE178" s="320"/>
      <c r="AF178" s="320"/>
      <c r="AG178" s="320"/>
      <c r="AH178" s="320"/>
      <c r="AI178" s="320"/>
      <c r="AJ178" s="320"/>
      <c r="AK178" s="320"/>
      <c r="AL178" s="320"/>
      <c r="AM178" s="320"/>
      <c r="AN178" s="320"/>
      <c r="AO178" s="320"/>
      <c r="AP178" s="320"/>
      <c r="AQ178" s="320"/>
      <c r="AR178" s="320"/>
      <c r="AS178" s="320"/>
      <c r="AT178" s="320"/>
      <c r="AU178" s="320"/>
      <c r="AV178" s="320"/>
      <c r="AW178" s="320"/>
      <c r="AX178" s="320"/>
      <c r="AY178" s="320"/>
      <c r="AZ178" s="320"/>
      <c r="BA178" s="320"/>
      <c r="BB178" s="320"/>
      <c r="BC178" s="320"/>
      <c r="BD178" s="320"/>
      <c r="BE178" s="320"/>
      <c r="BF178" s="320"/>
      <c r="BG178" s="320"/>
      <c r="BH178" s="320"/>
      <c r="BI178" s="320"/>
      <c r="BJ178" s="320"/>
      <c r="BK178" s="320"/>
      <c r="BL178" s="320"/>
      <c r="BM178" s="320"/>
      <c r="BN178" s="320"/>
      <c r="BO178" s="320"/>
      <c r="BP178" s="320"/>
      <c r="BQ178" s="320"/>
      <c r="BR178" s="320"/>
      <c r="BS178" s="320"/>
      <c r="BT178" s="320"/>
      <c r="BU178" s="320"/>
      <c r="BV178" s="320"/>
      <c r="BW178" s="320"/>
      <c r="BX178" s="320"/>
      <c r="BY178" s="320"/>
      <c r="BZ178" s="320"/>
      <c r="CA178" s="320"/>
      <c r="CB178" s="320"/>
      <c r="CC178" s="320"/>
      <c r="CD178" s="320"/>
      <c r="CE178" s="320"/>
      <c r="CF178" s="320"/>
      <c r="CG178" s="320"/>
      <c r="CH178" s="320"/>
      <c r="CI178" s="320"/>
      <c r="CJ178" s="320"/>
      <c r="CK178" s="320"/>
      <c r="CL178" s="320"/>
      <c r="CM178" s="320"/>
      <c r="CN178" s="320"/>
      <c r="CO178" s="320"/>
      <c r="CP178" s="320"/>
      <c r="CQ178" s="320"/>
      <c r="CR178" s="320"/>
      <c r="CS178" s="320"/>
      <c r="CT178" s="320"/>
      <c r="CU178" s="320"/>
      <c r="CV178" s="320"/>
      <c r="CW178" s="320"/>
      <c r="CX178" s="320"/>
      <c r="CY178" s="320"/>
      <c r="CZ178" s="320"/>
      <c r="DA178" s="320"/>
      <c r="DB178" s="320"/>
      <c r="DC178" s="320"/>
      <c r="DD178" s="320"/>
      <c r="DE178" s="320"/>
      <c r="DF178" s="320"/>
      <c r="DG178" s="320"/>
      <c r="DH178" s="320"/>
      <c r="DI178" s="320"/>
      <c r="DJ178" s="320"/>
      <c r="DK178" s="320"/>
      <c r="DL178" s="320"/>
      <c r="DM178" s="320"/>
      <c r="DN178" s="320"/>
      <c r="DO178" s="320"/>
      <c r="DP178" s="320"/>
      <c r="DQ178" s="320"/>
      <c r="DR178" s="320"/>
      <c r="DS178" s="320"/>
      <c r="DT178" s="320"/>
      <c r="DU178" s="320"/>
      <c r="DV178" s="320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</row>
    <row r="179">
      <c r="A179" s="170"/>
      <c r="B179" s="170"/>
      <c r="C179" s="170"/>
      <c r="D179" s="170"/>
      <c r="E179" s="171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0"/>
      <c r="AB179" s="320"/>
      <c r="AC179" s="320"/>
      <c r="AD179" s="320"/>
      <c r="AE179" s="320"/>
      <c r="AF179" s="320"/>
      <c r="AG179" s="320"/>
      <c r="AH179" s="320"/>
      <c r="AI179" s="320"/>
      <c r="AJ179" s="320"/>
      <c r="AK179" s="320"/>
      <c r="AL179" s="320"/>
      <c r="AM179" s="320"/>
      <c r="AN179" s="320"/>
      <c r="AO179" s="320"/>
      <c r="AP179" s="320"/>
      <c r="AQ179" s="320"/>
      <c r="AR179" s="320"/>
      <c r="AS179" s="320"/>
      <c r="AT179" s="320"/>
      <c r="AU179" s="320"/>
      <c r="AV179" s="320"/>
      <c r="AW179" s="320"/>
      <c r="AX179" s="320"/>
      <c r="AY179" s="320"/>
      <c r="AZ179" s="320"/>
      <c r="BA179" s="320"/>
      <c r="BB179" s="320"/>
      <c r="BC179" s="320"/>
      <c r="BD179" s="320"/>
      <c r="BE179" s="320"/>
      <c r="BF179" s="320"/>
      <c r="BG179" s="320"/>
      <c r="BH179" s="320"/>
      <c r="BI179" s="320"/>
      <c r="BJ179" s="320"/>
      <c r="BK179" s="320"/>
      <c r="BL179" s="320"/>
      <c r="BM179" s="320"/>
      <c r="BN179" s="320"/>
      <c r="BO179" s="320"/>
      <c r="BP179" s="320"/>
      <c r="BQ179" s="320"/>
      <c r="BR179" s="320"/>
      <c r="BS179" s="320"/>
      <c r="BT179" s="320"/>
      <c r="BU179" s="320"/>
      <c r="BV179" s="320"/>
      <c r="BW179" s="320"/>
      <c r="BX179" s="320"/>
      <c r="BY179" s="320"/>
      <c r="BZ179" s="320"/>
      <c r="CA179" s="320"/>
      <c r="CB179" s="320"/>
      <c r="CC179" s="320"/>
      <c r="CD179" s="320"/>
      <c r="CE179" s="320"/>
      <c r="CF179" s="320"/>
      <c r="CG179" s="320"/>
      <c r="CH179" s="320"/>
      <c r="CI179" s="320"/>
      <c r="CJ179" s="320"/>
      <c r="CK179" s="320"/>
      <c r="CL179" s="320"/>
      <c r="CM179" s="320"/>
      <c r="CN179" s="320"/>
      <c r="CO179" s="320"/>
      <c r="CP179" s="320"/>
      <c r="CQ179" s="320"/>
      <c r="CR179" s="320"/>
      <c r="CS179" s="320"/>
      <c r="CT179" s="320"/>
      <c r="CU179" s="320"/>
      <c r="CV179" s="320"/>
      <c r="CW179" s="320"/>
      <c r="CX179" s="320"/>
      <c r="CY179" s="320"/>
      <c r="CZ179" s="320"/>
      <c r="DA179" s="320"/>
      <c r="DB179" s="320"/>
      <c r="DC179" s="320"/>
      <c r="DD179" s="320"/>
      <c r="DE179" s="320"/>
      <c r="DF179" s="320"/>
      <c r="DG179" s="320"/>
      <c r="DH179" s="320"/>
      <c r="DI179" s="320"/>
      <c r="DJ179" s="320"/>
      <c r="DK179" s="320"/>
      <c r="DL179" s="320"/>
      <c r="DM179" s="320"/>
      <c r="DN179" s="320"/>
      <c r="DO179" s="320"/>
      <c r="DP179" s="320"/>
      <c r="DQ179" s="320"/>
      <c r="DR179" s="320"/>
      <c r="DS179" s="320"/>
      <c r="DT179" s="320"/>
      <c r="DU179" s="320"/>
      <c r="DV179" s="320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</row>
    <row r="180">
      <c r="A180" s="170"/>
      <c r="B180" s="170"/>
      <c r="C180" s="170"/>
      <c r="D180" s="170"/>
      <c r="E180" s="171"/>
      <c r="F180" s="320"/>
      <c r="G180" s="320"/>
      <c r="H180" s="320"/>
      <c r="I180" s="320"/>
      <c r="J180" s="320"/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0"/>
      <c r="V180" s="320"/>
      <c r="W180" s="320"/>
      <c r="X180" s="320"/>
      <c r="Y180" s="320"/>
      <c r="Z180" s="320"/>
      <c r="AA180" s="320"/>
      <c r="AB180" s="320"/>
      <c r="AC180" s="320"/>
      <c r="AD180" s="320"/>
      <c r="AE180" s="320"/>
      <c r="AF180" s="320"/>
      <c r="AG180" s="320"/>
      <c r="AH180" s="320"/>
      <c r="AI180" s="320"/>
      <c r="AJ180" s="320"/>
      <c r="AK180" s="320"/>
      <c r="AL180" s="320"/>
      <c r="AM180" s="320"/>
      <c r="AN180" s="320"/>
      <c r="AO180" s="320"/>
      <c r="AP180" s="320"/>
      <c r="AQ180" s="320"/>
      <c r="AR180" s="320"/>
      <c r="AS180" s="320"/>
      <c r="AT180" s="320"/>
      <c r="AU180" s="320"/>
      <c r="AV180" s="320"/>
      <c r="AW180" s="320"/>
      <c r="AX180" s="320"/>
      <c r="AY180" s="320"/>
      <c r="AZ180" s="320"/>
      <c r="BA180" s="320"/>
      <c r="BB180" s="320"/>
      <c r="BC180" s="320"/>
      <c r="BD180" s="320"/>
      <c r="BE180" s="320"/>
      <c r="BF180" s="320"/>
      <c r="BG180" s="320"/>
      <c r="BH180" s="320"/>
      <c r="BI180" s="320"/>
      <c r="BJ180" s="320"/>
      <c r="BK180" s="320"/>
      <c r="BL180" s="320"/>
      <c r="BM180" s="320"/>
      <c r="BN180" s="320"/>
      <c r="BO180" s="320"/>
      <c r="BP180" s="320"/>
      <c r="BQ180" s="320"/>
      <c r="BR180" s="320"/>
      <c r="BS180" s="320"/>
      <c r="BT180" s="320"/>
      <c r="BU180" s="320"/>
      <c r="BV180" s="320"/>
      <c r="BW180" s="320"/>
      <c r="BX180" s="320"/>
      <c r="BY180" s="320"/>
      <c r="BZ180" s="320"/>
      <c r="CA180" s="320"/>
      <c r="CB180" s="320"/>
      <c r="CC180" s="320"/>
      <c r="CD180" s="320"/>
      <c r="CE180" s="320"/>
      <c r="CF180" s="320"/>
      <c r="CG180" s="320"/>
      <c r="CH180" s="320"/>
      <c r="CI180" s="320"/>
      <c r="CJ180" s="320"/>
      <c r="CK180" s="320"/>
      <c r="CL180" s="320"/>
      <c r="CM180" s="320"/>
      <c r="CN180" s="320"/>
      <c r="CO180" s="320"/>
      <c r="CP180" s="320"/>
      <c r="CQ180" s="320"/>
      <c r="CR180" s="320"/>
      <c r="CS180" s="320"/>
      <c r="CT180" s="320"/>
      <c r="CU180" s="320"/>
      <c r="CV180" s="320"/>
      <c r="CW180" s="320"/>
      <c r="CX180" s="320"/>
      <c r="CY180" s="320"/>
      <c r="CZ180" s="320"/>
      <c r="DA180" s="320"/>
      <c r="DB180" s="320"/>
      <c r="DC180" s="320"/>
      <c r="DD180" s="320"/>
      <c r="DE180" s="320"/>
      <c r="DF180" s="320"/>
      <c r="DG180" s="320"/>
      <c r="DH180" s="320"/>
      <c r="DI180" s="320"/>
      <c r="DJ180" s="320"/>
      <c r="DK180" s="320"/>
      <c r="DL180" s="320"/>
      <c r="DM180" s="320"/>
      <c r="DN180" s="320"/>
      <c r="DO180" s="320"/>
      <c r="DP180" s="320"/>
      <c r="DQ180" s="320"/>
      <c r="DR180" s="320"/>
      <c r="DS180" s="320"/>
      <c r="DT180" s="320"/>
      <c r="DU180" s="320"/>
      <c r="DV180" s="320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</row>
    <row r="181">
      <c r="A181" s="170"/>
      <c r="B181" s="170"/>
      <c r="C181" s="170"/>
      <c r="D181" s="170"/>
      <c r="E181" s="171"/>
      <c r="F181" s="320"/>
      <c r="G181" s="320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  <c r="V181" s="320"/>
      <c r="W181" s="320"/>
      <c r="X181" s="320"/>
      <c r="Y181" s="320"/>
      <c r="Z181" s="320"/>
      <c r="AA181" s="320"/>
      <c r="AB181" s="320"/>
      <c r="AC181" s="320"/>
      <c r="AD181" s="320"/>
      <c r="AE181" s="320"/>
      <c r="AF181" s="320"/>
      <c r="AG181" s="320"/>
      <c r="AH181" s="320"/>
      <c r="AI181" s="320"/>
      <c r="AJ181" s="320"/>
      <c r="AK181" s="320"/>
      <c r="AL181" s="320"/>
      <c r="AM181" s="320"/>
      <c r="AN181" s="320"/>
      <c r="AO181" s="320"/>
      <c r="AP181" s="320"/>
      <c r="AQ181" s="320"/>
      <c r="AR181" s="320"/>
      <c r="AS181" s="320"/>
      <c r="AT181" s="320"/>
      <c r="AU181" s="320"/>
      <c r="AV181" s="320"/>
      <c r="AW181" s="320"/>
      <c r="AX181" s="320"/>
      <c r="AY181" s="320"/>
      <c r="AZ181" s="320"/>
      <c r="BA181" s="320"/>
      <c r="BB181" s="320"/>
      <c r="BC181" s="320"/>
      <c r="BD181" s="320"/>
      <c r="BE181" s="320"/>
      <c r="BF181" s="320"/>
      <c r="BG181" s="320"/>
      <c r="BH181" s="320"/>
      <c r="BI181" s="320"/>
      <c r="BJ181" s="320"/>
      <c r="BK181" s="320"/>
      <c r="BL181" s="320"/>
      <c r="BM181" s="320"/>
      <c r="BN181" s="320"/>
      <c r="BO181" s="320"/>
      <c r="BP181" s="320"/>
      <c r="BQ181" s="320"/>
      <c r="BR181" s="320"/>
      <c r="BS181" s="320"/>
      <c r="BT181" s="320"/>
      <c r="BU181" s="320"/>
      <c r="BV181" s="320"/>
      <c r="BW181" s="320"/>
      <c r="BX181" s="320"/>
      <c r="BY181" s="320"/>
      <c r="BZ181" s="320"/>
      <c r="CA181" s="320"/>
      <c r="CB181" s="320"/>
      <c r="CC181" s="320"/>
      <c r="CD181" s="320"/>
      <c r="CE181" s="320"/>
      <c r="CF181" s="320"/>
      <c r="CG181" s="320"/>
      <c r="CH181" s="320"/>
      <c r="CI181" s="320"/>
      <c r="CJ181" s="320"/>
      <c r="CK181" s="320"/>
      <c r="CL181" s="320"/>
      <c r="CM181" s="320"/>
      <c r="CN181" s="320"/>
      <c r="CO181" s="320"/>
      <c r="CP181" s="320"/>
      <c r="CQ181" s="320"/>
      <c r="CR181" s="320"/>
      <c r="CS181" s="320"/>
      <c r="CT181" s="320"/>
      <c r="CU181" s="320"/>
      <c r="CV181" s="320"/>
      <c r="CW181" s="320"/>
      <c r="CX181" s="320"/>
      <c r="CY181" s="320"/>
      <c r="CZ181" s="320"/>
      <c r="DA181" s="320"/>
      <c r="DB181" s="320"/>
      <c r="DC181" s="320"/>
      <c r="DD181" s="320"/>
      <c r="DE181" s="320"/>
      <c r="DF181" s="320"/>
      <c r="DG181" s="320"/>
      <c r="DH181" s="320"/>
      <c r="DI181" s="320"/>
      <c r="DJ181" s="320"/>
      <c r="DK181" s="320"/>
      <c r="DL181" s="320"/>
      <c r="DM181" s="320"/>
      <c r="DN181" s="320"/>
      <c r="DO181" s="320"/>
      <c r="DP181" s="320"/>
      <c r="DQ181" s="320"/>
      <c r="DR181" s="320"/>
      <c r="DS181" s="320"/>
      <c r="DT181" s="320"/>
      <c r="DU181" s="320"/>
      <c r="DV181" s="320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</row>
    <row r="182">
      <c r="A182" s="170"/>
      <c r="B182" s="170"/>
      <c r="C182" s="170"/>
      <c r="D182" s="170"/>
      <c r="E182" s="171"/>
      <c r="F182" s="320"/>
      <c r="G182" s="320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320"/>
      <c r="AH182" s="320"/>
      <c r="AI182" s="320"/>
      <c r="AJ182" s="320"/>
      <c r="AK182" s="320"/>
      <c r="AL182" s="320"/>
      <c r="AM182" s="320"/>
      <c r="AN182" s="320"/>
      <c r="AO182" s="320"/>
      <c r="AP182" s="320"/>
      <c r="AQ182" s="320"/>
      <c r="AR182" s="320"/>
      <c r="AS182" s="320"/>
      <c r="AT182" s="320"/>
      <c r="AU182" s="320"/>
      <c r="AV182" s="320"/>
      <c r="AW182" s="320"/>
      <c r="AX182" s="320"/>
      <c r="AY182" s="320"/>
      <c r="AZ182" s="320"/>
      <c r="BA182" s="320"/>
      <c r="BB182" s="320"/>
      <c r="BC182" s="320"/>
      <c r="BD182" s="320"/>
      <c r="BE182" s="320"/>
      <c r="BF182" s="320"/>
      <c r="BG182" s="320"/>
      <c r="BH182" s="320"/>
      <c r="BI182" s="320"/>
      <c r="BJ182" s="320"/>
      <c r="BK182" s="320"/>
      <c r="BL182" s="320"/>
      <c r="BM182" s="320"/>
      <c r="BN182" s="320"/>
      <c r="BO182" s="320"/>
      <c r="BP182" s="320"/>
      <c r="BQ182" s="320"/>
      <c r="BR182" s="320"/>
      <c r="BS182" s="320"/>
      <c r="BT182" s="320"/>
      <c r="BU182" s="320"/>
      <c r="BV182" s="320"/>
      <c r="BW182" s="320"/>
      <c r="BX182" s="320"/>
      <c r="BY182" s="320"/>
      <c r="BZ182" s="320"/>
      <c r="CA182" s="320"/>
      <c r="CB182" s="320"/>
      <c r="CC182" s="320"/>
      <c r="CD182" s="320"/>
      <c r="CE182" s="320"/>
      <c r="CF182" s="320"/>
      <c r="CG182" s="320"/>
      <c r="CH182" s="320"/>
      <c r="CI182" s="320"/>
      <c r="CJ182" s="320"/>
      <c r="CK182" s="320"/>
      <c r="CL182" s="320"/>
      <c r="CM182" s="320"/>
      <c r="CN182" s="320"/>
      <c r="CO182" s="320"/>
      <c r="CP182" s="320"/>
      <c r="CQ182" s="320"/>
      <c r="CR182" s="320"/>
      <c r="CS182" s="320"/>
      <c r="CT182" s="320"/>
      <c r="CU182" s="320"/>
      <c r="CV182" s="320"/>
      <c r="CW182" s="320"/>
      <c r="CX182" s="320"/>
      <c r="CY182" s="320"/>
      <c r="CZ182" s="320"/>
      <c r="DA182" s="320"/>
      <c r="DB182" s="320"/>
      <c r="DC182" s="320"/>
      <c r="DD182" s="320"/>
      <c r="DE182" s="320"/>
      <c r="DF182" s="320"/>
      <c r="DG182" s="320"/>
      <c r="DH182" s="320"/>
      <c r="DI182" s="320"/>
      <c r="DJ182" s="320"/>
      <c r="DK182" s="320"/>
      <c r="DL182" s="320"/>
      <c r="DM182" s="320"/>
      <c r="DN182" s="320"/>
      <c r="DO182" s="320"/>
      <c r="DP182" s="320"/>
      <c r="DQ182" s="320"/>
      <c r="DR182" s="320"/>
      <c r="DS182" s="320"/>
      <c r="DT182" s="320"/>
      <c r="DU182" s="320"/>
      <c r="DV182" s="320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</row>
    <row r="183">
      <c r="A183" s="170"/>
      <c r="B183" s="170"/>
      <c r="C183" s="170"/>
      <c r="D183" s="170"/>
      <c r="E183" s="171"/>
      <c r="F183" s="320"/>
      <c r="G183" s="320"/>
      <c r="H183" s="320"/>
      <c r="I183" s="320"/>
      <c r="J183" s="320"/>
      <c r="K183" s="320"/>
      <c r="L183" s="320"/>
      <c r="M183" s="320"/>
      <c r="N183" s="320"/>
      <c r="O183" s="320"/>
      <c r="P183" s="320"/>
      <c r="Q183" s="320"/>
      <c r="R183" s="320"/>
      <c r="S183" s="320"/>
      <c r="T183" s="320"/>
      <c r="U183" s="320"/>
      <c r="V183" s="320"/>
      <c r="W183" s="320"/>
      <c r="X183" s="320"/>
      <c r="Y183" s="320"/>
      <c r="Z183" s="320"/>
      <c r="AA183" s="320"/>
      <c r="AB183" s="320"/>
      <c r="AC183" s="320"/>
      <c r="AD183" s="320"/>
      <c r="AE183" s="320"/>
      <c r="AF183" s="320"/>
      <c r="AG183" s="320"/>
      <c r="AH183" s="320"/>
      <c r="AI183" s="320"/>
      <c r="AJ183" s="320"/>
      <c r="AK183" s="320"/>
      <c r="AL183" s="320"/>
      <c r="AM183" s="320"/>
      <c r="AN183" s="320"/>
      <c r="AO183" s="320"/>
      <c r="AP183" s="320"/>
      <c r="AQ183" s="320"/>
      <c r="AR183" s="320"/>
      <c r="AS183" s="320"/>
      <c r="AT183" s="320"/>
      <c r="AU183" s="320"/>
      <c r="AV183" s="320"/>
      <c r="AW183" s="320"/>
      <c r="AX183" s="320"/>
      <c r="AY183" s="320"/>
      <c r="AZ183" s="320"/>
      <c r="BA183" s="320"/>
      <c r="BB183" s="320"/>
      <c r="BC183" s="320"/>
      <c r="BD183" s="320"/>
      <c r="BE183" s="320"/>
      <c r="BF183" s="320"/>
      <c r="BG183" s="320"/>
      <c r="BH183" s="320"/>
      <c r="BI183" s="320"/>
      <c r="BJ183" s="320"/>
      <c r="BK183" s="320"/>
      <c r="BL183" s="320"/>
      <c r="BM183" s="320"/>
      <c r="BN183" s="320"/>
      <c r="BO183" s="320"/>
      <c r="BP183" s="320"/>
      <c r="BQ183" s="320"/>
      <c r="BR183" s="320"/>
      <c r="BS183" s="320"/>
      <c r="BT183" s="320"/>
      <c r="BU183" s="320"/>
      <c r="BV183" s="320"/>
      <c r="BW183" s="320"/>
      <c r="BX183" s="320"/>
      <c r="BY183" s="320"/>
      <c r="BZ183" s="320"/>
      <c r="CA183" s="320"/>
      <c r="CB183" s="320"/>
      <c r="CC183" s="320"/>
      <c r="CD183" s="320"/>
      <c r="CE183" s="320"/>
      <c r="CF183" s="320"/>
      <c r="CG183" s="320"/>
      <c r="CH183" s="320"/>
      <c r="CI183" s="320"/>
      <c r="CJ183" s="320"/>
      <c r="CK183" s="320"/>
      <c r="CL183" s="320"/>
      <c r="CM183" s="320"/>
      <c r="CN183" s="320"/>
      <c r="CO183" s="320"/>
      <c r="CP183" s="320"/>
      <c r="CQ183" s="320"/>
      <c r="CR183" s="320"/>
      <c r="CS183" s="320"/>
      <c r="CT183" s="320"/>
      <c r="CU183" s="320"/>
      <c r="CV183" s="320"/>
      <c r="CW183" s="320"/>
      <c r="CX183" s="320"/>
      <c r="CY183" s="320"/>
      <c r="CZ183" s="320"/>
      <c r="DA183" s="320"/>
      <c r="DB183" s="320"/>
      <c r="DC183" s="320"/>
      <c r="DD183" s="320"/>
      <c r="DE183" s="320"/>
      <c r="DF183" s="320"/>
      <c r="DG183" s="320"/>
      <c r="DH183" s="320"/>
      <c r="DI183" s="320"/>
      <c r="DJ183" s="320"/>
      <c r="DK183" s="320"/>
      <c r="DL183" s="320"/>
      <c r="DM183" s="320"/>
      <c r="DN183" s="320"/>
      <c r="DO183" s="320"/>
      <c r="DP183" s="320"/>
      <c r="DQ183" s="320"/>
      <c r="DR183" s="320"/>
      <c r="DS183" s="320"/>
      <c r="DT183" s="320"/>
      <c r="DU183" s="320"/>
      <c r="DV183" s="320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</row>
    <row r="184">
      <c r="A184" s="170"/>
      <c r="B184" s="170"/>
      <c r="C184" s="170"/>
      <c r="D184" s="170"/>
      <c r="E184" s="171"/>
      <c r="F184" s="320"/>
      <c r="G184" s="320"/>
      <c r="H184" s="320"/>
      <c r="I184" s="320"/>
      <c r="J184" s="320"/>
      <c r="K184" s="320"/>
      <c r="L184" s="320"/>
      <c r="M184" s="320"/>
      <c r="N184" s="320"/>
      <c r="O184" s="320"/>
      <c r="P184" s="320"/>
      <c r="Q184" s="320"/>
      <c r="R184" s="320"/>
      <c r="S184" s="320"/>
      <c r="T184" s="320"/>
      <c r="U184" s="320"/>
      <c r="V184" s="320"/>
      <c r="W184" s="320"/>
      <c r="X184" s="320"/>
      <c r="Y184" s="320"/>
      <c r="Z184" s="320"/>
      <c r="AA184" s="320"/>
      <c r="AB184" s="320"/>
      <c r="AC184" s="320"/>
      <c r="AD184" s="320"/>
      <c r="AE184" s="320"/>
      <c r="AF184" s="320"/>
      <c r="AG184" s="320"/>
      <c r="AH184" s="320"/>
      <c r="AI184" s="320"/>
      <c r="AJ184" s="320"/>
      <c r="AK184" s="320"/>
      <c r="AL184" s="320"/>
      <c r="AM184" s="320"/>
      <c r="AN184" s="320"/>
      <c r="AO184" s="320"/>
      <c r="AP184" s="320"/>
      <c r="AQ184" s="320"/>
      <c r="AR184" s="320"/>
      <c r="AS184" s="320"/>
      <c r="AT184" s="320"/>
      <c r="AU184" s="320"/>
      <c r="AV184" s="320"/>
      <c r="AW184" s="320"/>
      <c r="AX184" s="320"/>
      <c r="AY184" s="320"/>
      <c r="AZ184" s="320"/>
      <c r="BA184" s="320"/>
      <c r="BB184" s="320"/>
      <c r="BC184" s="320"/>
      <c r="BD184" s="320"/>
      <c r="BE184" s="320"/>
      <c r="BF184" s="320"/>
      <c r="BG184" s="320"/>
      <c r="BH184" s="320"/>
      <c r="BI184" s="320"/>
      <c r="BJ184" s="320"/>
      <c r="BK184" s="320"/>
      <c r="BL184" s="320"/>
      <c r="BM184" s="320"/>
      <c r="BN184" s="320"/>
      <c r="BO184" s="320"/>
      <c r="BP184" s="320"/>
      <c r="BQ184" s="320"/>
      <c r="BR184" s="320"/>
      <c r="BS184" s="320"/>
      <c r="BT184" s="320"/>
      <c r="BU184" s="320"/>
      <c r="BV184" s="320"/>
      <c r="BW184" s="320"/>
      <c r="BX184" s="320"/>
      <c r="BY184" s="320"/>
      <c r="BZ184" s="320"/>
      <c r="CA184" s="320"/>
      <c r="CB184" s="320"/>
      <c r="CC184" s="320"/>
      <c r="CD184" s="320"/>
      <c r="CE184" s="320"/>
      <c r="CF184" s="320"/>
      <c r="CG184" s="320"/>
      <c r="CH184" s="320"/>
      <c r="CI184" s="320"/>
      <c r="CJ184" s="320"/>
      <c r="CK184" s="320"/>
      <c r="CL184" s="320"/>
      <c r="CM184" s="320"/>
      <c r="CN184" s="320"/>
      <c r="CO184" s="320"/>
      <c r="CP184" s="320"/>
      <c r="CQ184" s="320"/>
      <c r="CR184" s="320"/>
      <c r="CS184" s="320"/>
      <c r="CT184" s="320"/>
      <c r="CU184" s="320"/>
      <c r="CV184" s="320"/>
      <c r="CW184" s="320"/>
      <c r="CX184" s="320"/>
      <c r="CY184" s="320"/>
      <c r="CZ184" s="320"/>
      <c r="DA184" s="320"/>
      <c r="DB184" s="320"/>
      <c r="DC184" s="320"/>
      <c r="DD184" s="320"/>
      <c r="DE184" s="320"/>
      <c r="DF184" s="320"/>
      <c r="DG184" s="320"/>
      <c r="DH184" s="320"/>
      <c r="DI184" s="320"/>
      <c r="DJ184" s="320"/>
      <c r="DK184" s="320"/>
      <c r="DL184" s="320"/>
      <c r="DM184" s="320"/>
      <c r="DN184" s="320"/>
      <c r="DO184" s="320"/>
      <c r="DP184" s="320"/>
      <c r="DQ184" s="320"/>
      <c r="DR184" s="320"/>
      <c r="DS184" s="320"/>
      <c r="DT184" s="320"/>
      <c r="DU184" s="320"/>
      <c r="DV184" s="320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</row>
    <row r="185">
      <c r="A185" s="170"/>
      <c r="B185" s="170"/>
      <c r="C185" s="170"/>
      <c r="D185" s="170"/>
      <c r="E185" s="171"/>
      <c r="F185" s="320"/>
      <c r="G185" s="320"/>
      <c r="H185" s="320"/>
      <c r="I185" s="320"/>
      <c r="J185" s="320"/>
      <c r="K185" s="320"/>
      <c r="L185" s="320"/>
      <c r="M185" s="320"/>
      <c r="N185" s="320"/>
      <c r="O185" s="320"/>
      <c r="P185" s="320"/>
      <c r="Q185" s="320"/>
      <c r="R185" s="320"/>
      <c r="S185" s="320"/>
      <c r="T185" s="320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/>
      <c r="AM185" s="320"/>
      <c r="AN185" s="320"/>
      <c r="AO185" s="320"/>
      <c r="AP185" s="320"/>
      <c r="AQ185" s="320"/>
      <c r="AR185" s="320"/>
      <c r="AS185" s="320"/>
      <c r="AT185" s="320"/>
      <c r="AU185" s="320"/>
      <c r="AV185" s="320"/>
      <c r="AW185" s="320"/>
      <c r="AX185" s="320"/>
      <c r="AY185" s="320"/>
      <c r="AZ185" s="320"/>
      <c r="BA185" s="320"/>
      <c r="BB185" s="320"/>
      <c r="BC185" s="320"/>
      <c r="BD185" s="320"/>
      <c r="BE185" s="320"/>
      <c r="BF185" s="320"/>
      <c r="BG185" s="320"/>
      <c r="BH185" s="320"/>
      <c r="BI185" s="320"/>
      <c r="BJ185" s="320"/>
      <c r="BK185" s="320"/>
      <c r="BL185" s="320"/>
      <c r="BM185" s="320"/>
      <c r="BN185" s="320"/>
      <c r="BO185" s="320"/>
      <c r="BP185" s="320"/>
      <c r="BQ185" s="320"/>
      <c r="BR185" s="320"/>
      <c r="BS185" s="320"/>
      <c r="BT185" s="320"/>
      <c r="BU185" s="320"/>
      <c r="BV185" s="320"/>
      <c r="BW185" s="320"/>
      <c r="BX185" s="320"/>
      <c r="BY185" s="320"/>
      <c r="BZ185" s="320"/>
      <c r="CA185" s="320"/>
      <c r="CB185" s="320"/>
      <c r="CC185" s="320"/>
      <c r="CD185" s="320"/>
      <c r="CE185" s="320"/>
      <c r="CF185" s="320"/>
      <c r="CG185" s="320"/>
      <c r="CH185" s="320"/>
      <c r="CI185" s="320"/>
      <c r="CJ185" s="320"/>
      <c r="CK185" s="320"/>
      <c r="CL185" s="320"/>
      <c r="CM185" s="320"/>
      <c r="CN185" s="320"/>
      <c r="CO185" s="320"/>
      <c r="CP185" s="320"/>
      <c r="CQ185" s="320"/>
      <c r="CR185" s="320"/>
      <c r="CS185" s="320"/>
      <c r="CT185" s="320"/>
      <c r="CU185" s="320"/>
      <c r="CV185" s="320"/>
      <c r="CW185" s="320"/>
      <c r="CX185" s="320"/>
      <c r="CY185" s="320"/>
      <c r="CZ185" s="320"/>
      <c r="DA185" s="320"/>
      <c r="DB185" s="320"/>
      <c r="DC185" s="320"/>
      <c r="DD185" s="320"/>
      <c r="DE185" s="320"/>
      <c r="DF185" s="320"/>
      <c r="DG185" s="320"/>
      <c r="DH185" s="320"/>
      <c r="DI185" s="320"/>
      <c r="DJ185" s="320"/>
      <c r="DK185" s="320"/>
      <c r="DL185" s="320"/>
      <c r="DM185" s="320"/>
      <c r="DN185" s="320"/>
      <c r="DO185" s="320"/>
      <c r="DP185" s="320"/>
      <c r="DQ185" s="320"/>
      <c r="DR185" s="320"/>
      <c r="DS185" s="320"/>
      <c r="DT185" s="320"/>
      <c r="DU185" s="320"/>
      <c r="DV185" s="320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</row>
    <row r="186">
      <c r="A186" s="170"/>
      <c r="B186" s="170"/>
      <c r="C186" s="170"/>
      <c r="D186" s="170"/>
      <c r="E186" s="171"/>
      <c r="F186" s="320"/>
      <c r="G186" s="320"/>
      <c r="H186" s="320"/>
      <c r="I186" s="320"/>
      <c r="J186" s="320"/>
      <c r="K186" s="320"/>
      <c r="L186" s="320"/>
      <c r="M186" s="320"/>
      <c r="N186" s="320"/>
      <c r="O186" s="320"/>
      <c r="P186" s="320"/>
      <c r="Q186" s="320"/>
      <c r="R186" s="320"/>
      <c r="S186" s="320"/>
      <c r="T186" s="320"/>
      <c r="U186" s="320"/>
      <c r="V186" s="320"/>
      <c r="W186" s="320"/>
      <c r="X186" s="320"/>
      <c r="Y186" s="320"/>
      <c r="Z186" s="320"/>
      <c r="AA186" s="320"/>
      <c r="AB186" s="320"/>
      <c r="AC186" s="320"/>
      <c r="AD186" s="320"/>
      <c r="AE186" s="320"/>
      <c r="AF186" s="320"/>
      <c r="AG186" s="320"/>
      <c r="AH186" s="320"/>
      <c r="AI186" s="320"/>
      <c r="AJ186" s="320"/>
      <c r="AK186" s="320"/>
      <c r="AL186" s="320"/>
      <c r="AM186" s="320"/>
      <c r="AN186" s="320"/>
      <c r="AO186" s="320"/>
      <c r="AP186" s="320"/>
      <c r="AQ186" s="320"/>
      <c r="AR186" s="320"/>
      <c r="AS186" s="320"/>
      <c r="AT186" s="320"/>
      <c r="AU186" s="320"/>
      <c r="AV186" s="320"/>
      <c r="AW186" s="320"/>
      <c r="AX186" s="320"/>
      <c r="AY186" s="320"/>
      <c r="AZ186" s="320"/>
      <c r="BA186" s="320"/>
      <c r="BB186" s="320"/>
      <c r="BC186" s="320"/>
      <c r="BD186" s="320"/>
      <c r="BE186" s="320"/>
      <c r="BF186" s="320"/>
      <c r="BG186" s="320"/>
      <c r="BH186" s="320"/>
      <c r="BI186" s="320"/>
      <c r="BJ186" s="320"/>
      <c r="BK186" s="320"/>
      <c r="BL186" s="320"/>
      <c r="BM186" s="320"/>
      <c r="BN186" s="320"/>
      <c r="BO186" s="320"/>
      <c r="BP186" s="320"/>
      <c r="BQ186" s="320"/>
      <c r="BR186" s="320"/>
      <c r="BS186" s="320"/>
      <c r="BT186" s="320"/>
      <c r="BU186" s="320"/>
      <c r="BV186" s="320"/>
      <c r="BW186" s="320"/>
      <c r="BX186" s="320"/>
      <c r="BY186" s="320"/>
      <c r="BZ186" s="320"/>
      <c r="CA186" s="320"/>
      <c r="CB186" s="320"/>
      <c r="CC186" s="320"/>
      <c r="CD186" s="320"/>
      <c r="CE186" s="320"/>
      <c r="CF186" s="320"/>
      <c r="CG186" s="320"/>
      <c r="CH186" s="320"/>
      <c r="CI186" s="320"/>
      <c r="CJ186" s="320"/>
      <c r="CK186" s="320"/>
      <c r="CL186" s="320"/>
      <c r="CM186" s="320"/>
      <c r="CN186" s="320"/>
      <c r="CO186" s="320"/>
      <c r="CP186" s="320"/>
      <c r="CQ186" s="320"/>
      <c r="CR186" s="320"/>
      <c r="CS186" s="320"/>
      <c r="CT186" s="320"/>
      <c r="CU186" s="320"/>
      <c r="CV186" s="320"/>
      <c r="CW186" s="320"/>
      <c r="CX186" s="320"/>
      <c r="CY186" s="320"/>
      <c r="CZ186" s="320"/>
      <c r="DA186" s="320"/>
      <c r="DB186" s="320"/>
      <c r="DC186" s="320"/>
      <c r="DD186" s="320"/>
      <c r="DE186" s="320"/>
      <c r="DF186" s="320"/>
      <c r="DG186" s="320"/>
      <c r="DH186" s="320"/>
      <c r="DI186" s="320"/>
      <c r="DJ186" s="320"/>
      <c r="DK186" s="320"/>
      <c r="DL186" s="320"/>
      <c r="DM186" s="320"/>
      <c r="DN186" s="320"/>
      <c r="DO186" s="320"/>
      <c r="DP186" s="320"/>
      <c r="DQ186" s="320"/>
      <c r="DR186" s="320"/>
      <c r="DS186" s="320"/>
      <c r="DT186" s="320"/>
      <c r="DU186" s="320"/>
      <c r="DV186" s="320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</row>
    <row r="187">
      <c r="A187" s="170"/>
      <c r="B187" s="170"/>
      <c r="C187" s="170"/>
      <c r="D187" s="170"/>
      <c r="E187" s="171"/>
      <c r="F187" s="320"/>
      <c r="G187" s="320"/>
      <c r="H187" s="320"/>
      <c r="I187" s="320"/>
      <c r="J187" s="320"/>
      <c r="K187" s="320"/>
      <c r="L187" s="320"/>
      <c r="M187" s="320"/>
      <c r="N187" s="320"/>
      <c r="O187" s="320"/>
      <c r="P187" s="320"/>
      <c r="Q187" s="320"/>
      <c r="R187" s="320"/>
      <c r="S187" s="320"/>
      <c r="T187" s="320"/>
      <c r="U187" s="320"/>
      <c r="V187" s="320"/>
      <c r="W187" s="320"/>
      <c r="X187" s="320"/>
      <c r="Y187" s="320"/>
      <c r="Z187" s="320"/>
      <c r="AA187" s="320"/>
      <c r="AB187" s="320"/>
      <c r="AC187" s="320"/>
      <c r="AD187" s="320"/>
      <c r="AE187" s="320"/>
      <c r="AF187" s="320"/>
      <c r="AG187" s="320"/>
      <c r="AH187" s="320"/>
      <c r="AI187" s="320"/>
      <c r="AJ187" s="320"/>
      <c r="AK187" s="320"/>
      <c r="AL187" s="320"/>
      <c r="AM187" s="320"/>
      <c r="AN187" s="320"/>
      <c r="AO187" s="320"/>
      <c r="AP187" s="320"/>
      <c r="AQ187" s="320"/>
      <c r="AR187" s="320"/>
      <c r="AS187" s="320"/>
      <c r="AT187" s="320"/>
      <c r="AU187" s="320"/>
      <c r="AV187" s="320"/>
      <c r="AW187" s="320"/>
      <c r="AX187" s="320"/>
      <c r="AY187" s="320"/>
      <c r="AZ187" s="320"/>
      <c r="BA187" s="320"/>
      <c r="BB187" s="320"/>
      <c r="BC187" s="320"/>
      <c r="BD187" s="320"/>
      <c r="BE187" s="320"/>
      <c r="BF187" s="320"/>
      <c r="BG187" s="320"/>
      <c r="BH187" s="320"/>
      <c r="BI187" s="320"/>
      <c r="BJ187" s="320"/>
      <c r="BK187" s="320"/>
      <c r="BL187" s="320"/>
      <c r="BM187" s="320"/>
      <c r="BN187" s="320"/>
      <c r="BO187" s="320"/>
      <c r="BP187" s="320"/>
      <c r="BQ187" s="320"/>
      <c r="BR187" s="320"/>
      <c r="BS187" s="320"/>
      <c r="BT187" s="320"/>
      <c r="BU187" s="320"/>
      <c r="BV187" s="320"/>
      <c r="BW187" s="320"/>
      <c r="BX187" s="320"/>
      <c r="BY187" s="320"/>
      <c r="BZ187" s="320"/>
      <c r="CA187" s="320"/>
      <c r="CB187" s="320"/>
      <c r="CC187" s="320"/>
      <c r="CD187" s="320"/>
      <c r="CE187" s="320"/>
      <c r="CF187" s="320"/>
      <c r="CG187" s="320"/>
      <c r="CH187" s="320"/>
      <c r="CI187" s="320"/>
      <c r="CJ187" s="320"/>
      <c r="CK187" s="320"/>
      <c r="CL187" s="320"/>
      <c r="CM187" s="320"/>
      <c r="CN187" s="320"/>
      <c r="CO187" s="320"/>
      <c r="CP187" s="320"/>
      <c r="CQ187" s="320"/>
      <c r="CR187" s="320"/>
      <c r="CS187" s="320"/>
      <c r="CT187" s="320"/>
      <c r="CU187" s="320"/>
      <c r="CV187" s="320"/>
      <c r="CW187" s="320"/>
      <c r="CX187" s="320"/>
      <c r="CY187" s="320"/>
      <c r="CZ187" s="320"/>
      <c r="DA187" s="320"/>
      <c r="DB187" s="320"/>
      <c r="DC187" s="320"/>
      <c r="DD187" s="320"/>
      <c r="DE187" s="320"/>
      <c r="DF187" s="320"/>
      <c r="DG187" s="320"/>
      <c r="DH187" s="320"/>
      <c r="DI187" s="320"/>
      <c r="DJ187" s="320"/>
      <c r="DK187" s="320"/>
      <c r="DL187" s="320"/>
      <c r="DM187" s="320"/>
      <c r="DN187" s="320"/>
      <c r="DO187" s="320"/>
      <c r="DP187" s="320"/>
      <c r="DQ187" s="320"/>
      <c r="DR187" s="320"/>
      <c r="DS187" s="320"/>
      <c r="DT187" s="320"/>
      <c r="DU187" s="320"/>
      <c r="DV187" s="320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</row>
    <row r="188">
      <c r="A188" s="170"/>
      <c r="B188" s="170"/>
      <c r="C188" s="170"/>
      <c r="D188" s="170"/>
      <c r="E188" s="171"/>
      <c r="F188" s="320"/>
      <c r="G188" s="320"/>
      <c r="H188" s="320"/>
      <c r="I188" s="320"/>
      <c r="J188" s="320"/>
      <c r="K188" s="320"/>
      <c r="L188" s="320"/>
      <c r="M188" s="320"/>
      <c r="N188" s="320"/>
      <c r="O188" s="320"/>
      <c r="P188" s="320"/>
      <c r="Q188" s="320"/>
      <c r="R188" s="320"/>
      <c r="S188" s="320"/>
      <c r="T188" s="320"/>
      <c r="U188" s="320"/>
      <c r="V188" s="320"/>
      <c r="W188" s="320"/>
      <c r="X188" s="320"/>
      <c r="Y188" s="320"/>
      <c r="Z188" s="320"/>
      <c r="AA188" s="320"/>
      <c r="AB188" s="320"/>
      <c r="AC188" s="320"/>
      <c r="AD188" s="320"/>
      <c r="AE188" s="320"/>
      <c r="AF188" s="320"/>
      <c r="AG188" s="320"/>
      <c r="AH188" s="320"/>
      <c r="AI188" s="320"/>
      <c r="AJ188" s="320"/>
      <c r="AK188" s="320"/>
      <c r="AL188" s="320"/>
      <c r="AM188" s="320"/>
      <c r="AN188" s="320"/>
      <c r="AO188" s="320"/>
      <c r="AP188" s="320"/>
      <c r="AQ188" s="320"/>
      <c r="AR188" s="320"/>
      <c r="AS188" s="320"/>
      <c r="AT188" s="320"/>
      <c r="AU188" s="320"/>
      <c r="AV188" s="320"/>
      <c r="AW188" s="320"/>
      <c r="AX188" s="320"/>
      <c r="AY188" s="320"/>
      <c r="AZ188" s="320"/>
      <c r="BA188" s="320"/>
      <c r="BB188" s="320"/>
      <c r="BC188" s="320"/>
      <c r="BD188" s="320"/>
      <c r="BE188" s="320"/>
      <c r="BF188" s="320"/>
      <c r="BG188" s="320"/>
      <c r="BH188" s="320"/>
      <c r="BI188" s="320"/>
      <c r="BJ188" s="320"/>
      <c r="BK188" s="320"/>
      <c r="BL188" s="320"/>
      <c r="BM188" s="320"/>
      <c r="BN188" s="320"/>
      <c r="BO188" s="320"/>
      <c r="BP188" s="320"/>
      <c r="BQ188" s="320"/>
      <c r="BR188" s="320"/>
      <c r="BS188" s="320"/>
      <c r="BT188" s="320"/>
      <c r="BU188" s="320"/>
      <c r="BV188" s="320"/>
      <c r="BW188" s="320"/>
      <c r="BX188" s="320"/>
      <c r="BY188" s="320"/>
      <c r="BZ188" s="320"/>
      <c r="CA188" s="320"/>
      <c r="CB188" s="320"/>
      <c r="CC188" s="320"/>
      <c r="CD188" s="320"/>
      <c r="CE188" s="320"/>
      <c r="CF188" s="320"/>
      <c r="CG188" s="320"/>
      <c r="CH188" s="320"/>
      <c r="CI188" s="320"/>
      <c r="CJ188" s="320"/>
      <c r="CK188" s="320"/>
      <c r="CL188" s="320"/>
      <c r="CM188" s="320"/>
      <c r="CN188" s="320"/>
      <c r="CO188" s="320"/>
      <c r="CP188" s="320"/>
      <c r="CQ188" s="320"/>
      <c r="CR188" s="320"/>
      <c r="CS188" s="320"/>
      <c r="CT188" s="320"/>
      <c r="CU188" s="320"/>
      <c r="CV188" s="320"/>
      <c r="CW188" s="320"/>
      <c r="CX188" s="320"/>
      <c r="CY188" s="320"/>
      <c r="CZ188" s="320"/>
      <c r="DA188" s="320"/>
      <c r="DB188" s="320"/>
      <c r="DC188" s="320"/>
      <c r="DD188" s="320"/>
      <c r="DE188" s="320"/>
      <c r="DF188" s="320"/>
      <c r="DG188" s="320"/>
      <c r="DH188" s="320"/>
      <c r="DI188" s="320"/>
      <c r="DJ188" s="320"/>
      <c r="DK188" s="320"/>
      <c r="DL188" s="320"/>
      <c r="DM188" s="320"/>
      <c r="DN188" s="320"/>
      <c r="DO188" s="320"/>
      <c r="DP188" s="320"/>
      <c r="DQ188" s="320"/>
      <c r="DR188" s="320"/>
      <c r="DS188" s="320"/>
      <c r="DT188" s="320"/>
      <c r="DU188" s="320"/>
      <c r="DV188" s="320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</row>
    <row r="189">
      <c r="A189" s="170"/>
      <c r="B189" s="170"/>
      <c r="C189" s="170"/>
      <c r="D189" s="170"/>
      <c r="E189" s="171"/>
      <c r="F189" s="320"/>
      <c r="G189" s="320"/>
      <c r="H189" s="320"/>
      <c r="I189" s="320"/>
      <c r="J189" s="320"/>
      <c r="K189" s="320"/>
      <c r="L189" s="320"/>
      <c r="M189" s="320"/>
      <c r="N189" s="320"/>
      <c r="O189" s="320"/>
      <c r="P189" s="320"/>
      <c r="Q189" s="320"/>
      <c r="R189" s="320"/>
      <c r="S189" s="320"/>
      <c r="T189" s="320"/>
      <c r="U189" s="320"/>
      <c r="V189" s="320"/>
      <c r="W189" s="320"/>
      <c r="X189" s="320"/>
      <c r="Y189" s="320"/>
      <c r="Z189" s="320"/>
      <c r="AA189" s="320"/>
      <c r="AB189" s="320"/>
      <c r="AC189" s="320"/>
      <c r="AD189" s="320"/>
      <c r="AE189" s="320"/>
      <c r="AF189" s="320"/>
      <c r="AG189" s="320"/>
      <c r="AH189" s="320"/>
      <c r="AI189" s="320"/>
      <c r="AJ189" s="320"/>
      <c r="AK189" s="320"/>
      <c r="AL189" s="320"/>
      <c r="AM189" s="320"/>
      <c r="AN189" s="320"/>
      <c r="AO189" s="320"/>
      <c r="AP189" s="320"/>
      <c r="AQ189" s="320"/>
      <c r="AR189" s="320"/>
      <c r="AS189" s="320"/>
      <c r="AT189" s="320"/>
      <c r="AU189" s="320"/>
      <c r="AV189" s="320"/>
      <c r="AW189" s="320"/>
      <c r="AX189" s="320"/>
      <c r="AY189" s="320"/>
      <c r="AZ189" s="320"/>
      <c r="BA189" s="320"/>
      <c r="BB189" s="320"/>
      <c r="BC189" s="320"/>
      <c r="BD189" s="320"/>
      <c r="BE189" s="320"/>
      <c r="BF189" s="320"/>
      <c r="BG189" s="320"/>
      <c r="BH189" s="320"/>
      <c r="BI189" s="320"/>
      <c r="BJ189" s="320"/>
      <c r="BK189" s="320"/>
      <c r="BL189" s="320"/>
      <c r="BM189" s="320"/>
      <c r="BN189" s="320"/>
      <c r="BO189" s="320"/>
      <c r="BP189" s="320"/>
      <c r="BQ189" s="320"/>
      <c r="BR189" s="320"/>
      <c r="BS189" s="320"/>
      <c r="BT189" s="320"/>
      <c r="BU189" s="320"/>
      <c r="BV189" s="320"/>
      <c r="BW189" s="320"/>
      <c r="BX189" s="320"/>
      <c r="BY189" s="320"/>
      <c r="BZ189" s="320"/>
      <c r="CA189" s="320"/>
      <c r="CB189" s="320"/>
      <c r="CC189" s="320"/>
      <c r="CD189" s="320"/>
      <c r="CE189" s="320"/>
      <c r="CF189" s="320"/>
      <c r="CG189" s="320"/>
      <c r="CH189" s="320"/>
      <c r="CI189" s="320"/>
      <c r="CJ189" s="320"/>
      <c r="CK189" s="320"/>
      <c r="CL189" s="320"/>
      <c r="CM189" s="320"/>
      <c r="CN189" s="320"/>
      <c r="CO189" s="320"/>
      <c r="CP189" s="320"/>
      <c r="CQ189" s="320"/>
      <c r="CR189" s="320"/>
      <c r="CS189" s="320"/>
      <c r="CT189" s="320"/>
      <c r="CU189" s="320"/>
      <c r="CV189" s="320"/>
      <c r="CW189" s="320"/>
      <c r="CX189" s="320"/>
      <c r="CY189" s="320"/>
      <c r="CZ189" s="320"/>
      <c r="DA189" s="320"/>
      <c r="DB189" s="320"/>
      <c r="DC189" s="320"/>
      <c r="DD189" s="320"/>
      <c r="DE189" s="320"/>
      <c r="DF189" s="320"/>
      <c r="DG189" s="320"/>
      <c r="DH189" s="320"/>
      <c r="DI189" s="320"/>
      <c r="DJ189" s="320"/>
      <c r="DK189" s="320"/>
      <c r="DL189" s="320"/>
      <c r="DM189" s="320"/>
      <c r="DN189" s="320"/>
      <c r="DO189" s="320"/>
      <c r="DP189" s="320"/>
      <c r="DQ189" s="320"/>
      <c r="DR189" s="320"/>
      <c r="DS189" s="320"/>
      <c r="DT189" s="320"/>
      <c r="DU189" s="320"/>
      <c r="DV189" s="320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</row>
    <row r="190">
      <c r="A190" s="170"/>
      <c r="B190" s="170"/>
      <c r="C190" s="170"/>
      <c r="D190" s="170"/>
      <c r="E190" s="171"/>
      <c r="F190" s="320"/>
      <c r="G190" s="320"/>
      <c r="H190" s="320"/>
      <c r="I190" s="320"/>
      <c r="J190" s="320"/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20"/>
      <c r="W190" s="320"/>
      <c r="X190" s="320"/>
      <c r="Y190" s="320"/>
      <c r="Z190" s="320"/>
      <c r="AA190" s="320"/>
      <c r="AB190" s="320"/>
      <c r="AC190" s="320"/>
      <c r="AD190" s="320"/>
      <c r="AE190" s="320"/>
      <c r="AF190" s="320"/>
      <c r="AG190" s="320"/>
      <c r="AH190" s="320"/>
      <c r="AI190" s="320"/>
      <c r="AJ190" s="320"/>
      <c r="AK190" s="320"/>
      <c r="AL190" s="320"/>
      <c r="AM190" s="320"/>
      <c r="AN190" s="320"/>
      <c r="AO190" s="320"/>
      <c r="AP190" s="320"/>
      <c r="AQ190" s="320"/>
      <c r="AR190" s="320"/>
      <c r="AS190" s="320"/>
      <c r="AT190" s="320"/>
      <c r="AU190" s="320"/>
      <c r="AV190" s="320"/>
      <c r="AW190" s="320"/>
      <c r="AX190" s="320"/>
      <c r="AY190" s="320"/>
      <c r="AZ190" s="320"/>
      <c r="BA190" s="320"/>
      <c r="BB190" s="320"/>
      <c r="BC190" s="320"/>
      <c r="BD190" s="320"/>
      <c r="BE190" s="320"/>
      <c r="BF190" s="320"/>
      <c r="BG190" s="320"/>
      <c r="BH190" s="320"/>
      <c r="BI190" s="320"/>
      <c r="BJ190" s="320"/>
      <c r="BK190" s="320"/>
      <c r="BL190" s="320"/>
      <c r="BM190" s="320"/>
      <c r="BN190" s="320"/>
      <c r="BO190" s="320"/>
      <c r="BP190" s="320"/>
      <c r="BQ190" s="320"/>
      <c r="BR190" s="320"/>
      <c r="BS190" s="320"/>
      <c r="BT190" s="320"/>
      <c r="BU190" s="320"/>
      <c r="BV190" s="320"/>
      <c r="BW190" s="320"/>
      <c r="BX190" s="320"/>
      <c r="BY190" s="320"/>
      <c r="BZ190" s="320"/>
      <c r="CA190" s="320"/>
      <c r="CB190" s="320"/>
      <c r="CC190" s="320"/>
      <c r="CD190" s="320"/>
      <c r="CE190" s="320"/>
      <c r="CF190" s="320"/>
      <c r="CG190" s="320"/>
      <c r="CH190" s="320"/>
      <c r="CI190" s="320"/>
      <c r="CJ190" s="320"/>
      <c r="CK190" s="320"/>
      <c r="CL190" s="320"/>
      <c r="CM190" s="320"/>
      <c r="CN190" s="320"/>
      <c r="CO190" s="320"/>
      <c r="CP190" s="320"/>
      <c r="CQ190" s="320"/>
      <c r="CR190" s="320"/>
      <c r="CS190" s="320"/>
      <c r="CT190" s="320"/>
      <c r="CU190" s="320"/>
      <c r="CV190" s="320"/>
      <c r="CW190" s="320"/>
      <c r="CX190" s="320"/>
      <c r="CY190" s="320"/>
      <c r="CZ190" s="320"/>
      <c r="DA190" s="320"/>
      <c r="DB190" s="320"/>
      <c r="DC190" s="320"/>
      <c r="DD190" s="320"/>
      <c r="DE190" s="320"/>
      <c r="DF190" s="320"/>
      <c r="DG190" s="320"/>
      <c r="DH190" s="320"/>
      <c r="DI190" s="320"/>
      <c r="DJ190" s="320"/>
      <c r="DK190" s="320"/>
      <c r="DL190" s="320"/>
      <c r="DM190" s="320"/>
      <c r="DN190" s="320"/>
      <c r="DO190" s="320"/>
      <c r="DP190" s="320"/>
      <c r="DQ190" s="320"/>
      <c r="DR190" s="320"/>
      <c r="DS190" s="320"/>
      <c r="DT190" s="320"/>
      <c r="DU190" s="320"/>
      <c r="DV190" s="320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</row>
    <row r="191">
      <c r="A191" s="170"/>
      <c r="B191" s="170"/>
      <c r="C191" s="170"/>
      <c r="D191" s="170"/>
      <c r="E191" s="171"/>
      <c r="F191" s="320"/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0"/>
      <c r="X191" s="320"/>
      <c r="Y191" s="320"/>
      <c r="Z191" s="320"/>
      <c r="AA191" s="320"/>
      <c r="AB191" s="320"/>
      <c r="AC191" s="320"/>
      <c r="AD191" s="320"/>
      <c r="AE191" s="320"/>
      <c r="AF191" s="320"/>
      <c r="AG191" s="320"/>
      <c r="AH191" s="320"/>
      <c r="AI191" s="320"/>
      <c r="AJ191" s="320"/>
      <c r="AK191" s="320"/>
      <c r="AL191" s="320"/>
      <c r="AM191" s="320"/>
      <c r="AN191" s="320"/>
      <c r="AO191" s="320"/>
      <c r="AP191" s="320"/>
      <c r="AQ191" s="320"/>
      <c r="AR191" s="320"/>
      <c r="AS191" s="320"/>
      <c r="AT191" s="320"/>
      <c r="AU191" s="320"/>
      <c r="AV191" s="320"/>
      <c r="AW191" s="320"/>
      <c r="AX191" s="320"/>
      <c r="AY191" s="320"/>
      <c r="AZ191" s="320"/>
      <c r="BA191" s="320"/>
      <c r="BB191" s="320"/>
      <c r="BC191" s="320"/>
      <c r="BD191" s="320"/>
      <c r="BE191" s="320"/>
      <c r="BF191" s="320"/>
      <c r="BG191" s="320"/>
      <c r="BH191" s="320"/>
      <c r="BI191" s="320"/>
      <c r="BJ191" s="320"/>
      <c r="BK191" s="320"/>
      <c r="BL191" s="320"/>
      <c r="BM191" s="320"/>
      <c r="BN191" s="320"/>
      <c r="BO191" s="320"/>
      <c r="BP191" s="320"/>
      <c r="BQ191" s="320"/>
      <c r="BR191" s="320"/>
      <c r="BS191" s="320"/>
      <c r="BT191" s="320"/>
      <c r="BU191" s="320"/>
      <c r="BV191" s="320"/>
      <c r="BW191" s="320"/>
      <c r="BX191" s="320"/>
      <c r="BY191" s="320"/>
      <c r="BZ191" s="320"/>
      <c r="CA191" s="320"/>
      <c r="CB191" s="320"/>
      <c r="CC191" s="320"/>
      <c r="CD191" s="320"/>
      <c r="CE191" s="320"/>
      <c r="CF191" s="320"/>
      <c r="CG191" s="320"/>
      <c r="CH191" s="320"/>
      <c r="CI191" s="320"/>
      <c r="CJ191" s="320"/>
      <c r="CK191" s="320"/>
      <c r="CL191" s="320"/>
      <c r="CM191" s="320"/>
      <c r="CN191" s="320"/>
      <c r="CO191" s="320"/>
      <c r="CP191" s="320"/>
      <c r="CQ191" s="320"/>
      <c r="CR191" s="320"/>
      <c r="CS191" s="320"/>
      <c r="CT191" s="320"/>
      <c r="CU191" s="320"/>
      <c r="CV191" s="320"/>
      <c r="CW191" s="320"/>
      <c r="CX191" s="320"/>
      <c r="CY191" s="320"/>
      <c r="CZ191" s="320"/>
      <c r="DA191" s="320"/>
      <c r="DB191" s="320"/>
      <c r="DC191" s="320"/>
      <c r="DD191" s="320"/>
      <c r="DE191" s="320"/>
      <c r="DF191" s="320"/>
      <c r="DG191" s="320"/>
      <c r="DH191" s="320"/>
      <c r="DI191" s="320"/>
      <c r="DJ191" s="320"/>
      <c r="DK191" s="320"/>
      <c r="DL191" s="320"/>
      <c r="DM191" s="320"/>
      <c r="DN191" s="320"/>
      <c r="DO191" s="320"/>
      <c r="DP191" s="320"/>
      <c r="DQ191" s="320"/>
      <c r="DR191" s="320"/>
      <c r="DS191" s="320"/>
      <c r="DT191" s="320"/>
      <c r="DU191" s="320"/>
      <c r="DV191" s="320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</row>
    <row r="192">
      <c r="A192" s="170"/>
      <c r="B192" s="170"/>
      <c r="C192" s="170"/>
      <c r="D192" s="170"/>
      <c r="E192" s="171"/>
      <c r="F192" s="320"/>
      <c r="G192" s="320"/>
      <c r="H192" s="320"/>
      <c r="I192" s="320"/>
      <c r="J192" s="320"/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20"/>
      <c r="W192" s="320"/>
      <c r="X192" s="320"/>
      <c r="Y192" s="320"/>
      <c r="Z192" s="320"/>
      <c r="AA192" s="320"/>
      <c r="AB192" s="320"/>
      <c r="AC192" s="320"/>
      <c r="AD192" s="320"/>
      <c r="AE192" s="320"/>
      <c r="AF192" s="320"/>
      <c r="AG192" s="320"/>
      <c r="AH192" s="320"/>
      <c r="AI192" s="320"/>
      <c r="AJ192" s="320"/>
      <c r="AK192" s="320"/>
      <c r="AL192" s="320"/>
      <c r="AM192" s="320"/>
      <c r="AN192" s="320"/>
      <c r="AO192" s="320"/>
      <c r="AP192" s="320"/>
      <c r="AQ192" s="320"/>
      <c r="AR192" s="320"/>
      <c r="AS192" s="320"/>
      <c r="AT192" s="320"/>
      <c r="AU192" s="320"/>
      <c r="AV192" s="320"/>
      <c r="AW192" s="320"/>
      <c r="AX192" s="320"/>
      <c r="AY192" s="320"/>
      <c r="AZ192" s="320"/>
      <c r="BA192" s="320"/>
      <c r="BB192" s="320"/>
      <c r="BC192" s="320"/>
      <c r="BD192" s="320"/>
      <c r="BE192" s="320"/>
      <c r="BF192" s="320"/>
      <c r="BG192" s="320"/>
      <c r="BH192" s="320"/>
      <c r="BI192" s="320"/>
      <c r="BJ192" s="320"/>
      <c r="BK192" s="320"/>
      <c r="BL192" s="320"/>
      <c r="BM192" s="320"/>
      <c r="BN192" s="320"/>
      <c r="BO192" s="320"/>
      <c r="BP192" s="320"/>
      <c r="BQ192" s="320"/>
      <c r="BR192" s="320"/>
      <c r="BS192" s="320"/>
      <c r="BT192" s="320"/>
      <c r="BU192" s="320"/>
      <c r="BV192" s="320"/>
      <c r="BW192" s="320"/>
      <c r="BX192" s="320"/>
      <c r="BY192" s="320"/>
      <c r="BZ192" s="320"/>
      <c r="CA192" s="320"/>
      <c r="CB192" s="320"/>
      <c r="CC192" s="320"/>
      <c r="CD192" s="320"/>
      <c r="CE192" s="320"/>
      <c r="CF192" s="320"/>
      <c r="CG192" s="320"/>
      <c r="CH192" s="320"/>
      <c r="CI192" s="320"/>
      <c r="CJ192" s="320"/>
      <c r="CK192" s="320"/>
      <c r="CL192" s="320"/>
      <c r="CM192" s="320"/>
      <c r="CN192" s="320"/>
      <c r="CO192" s="320"/>
      <c r="CP192" s="320"/>
      <c r="CQ192" s="320"/>
      <c r="CR192" s="320"/>
      <c r="CS192" s="320"/>
      <c r="CT192" s="320"/>
      <c r="CU192" s="320"/>
      <c r="CV192" s="320"/>
      <c r="CW192" s="320"/>
      <c r="CX192" s="320"/>
      <c r="CY192" s="320"/>
      <c r="CZ192" s="320"/>
      <c r="DA192" s="320"/>
      <c r="DB192" s="320"/>
      <c r="DC192" s="320"/>
      <c r="DD192" s="320"/>
      <c r="DE192" s="320"/>
      <c r="DF192" s="320"/>
      <c r="DG192" s="320"/>
      <c r="DH192" s="320"/>
      <c r="DI192" s="320"/>
      <c r="DJ192" s="320"/>
      <c r="DK192" s="320"/>
      <c r="DL192" s="320"/>
      <c r="DM192" s="320"/>
      <c r="DN192" s="320"/>
      <c r="DO192" s="320"/>
      <c r="DP192" s="320"/>
      <c r="DQ192" s="320"/>
      <c r="DR192" s="320"/>
      <c r="DS192" s="320"/>
      <c r="DT192" s="320"/>
      <c r="DU192" s="320"/>
      <c r="DV192" s="320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</row>
    <row r="193">
      <c r="A193" s="170"/>
      <c r="B193" s="170"/>
      <c r="C193" s="170"/>
      <c r="D193" s="170"/>
      <c r="E193" s="171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20"/>
      <c r="W193" s="320"/>
      <c r="X193" s="320"/>
      <c r="Y193" s="320"/>
      <c r="Z193" s="320"/>
      <c r="AA193" s="320"/>
      <c r="AB193" s="320"/>
      <c r="AC193" s="320"/>
      <c r="AD193" s="320"/>
      <c r="AE193" s="320"/>
      <c r="AF193" s="320"/>
      <c r="AG193" s="320"/>
      <c r="AH193" s="320"/>
      <c r="AI193" s="320"/>
      <c r="AJ193" s="320"/>
      <c r="AK193" s="320"/>
      <c r="AL193" s="320"/>
      <c r="AM193" s="320"/>
      <c r="AN193" s="320"/>
      <c r="AO193" s="320"/>
      <c r="AP193" s="320"/>
      <c r="AQ193" s="320"/>
      <c r="AR193" s="320"/>
      <c r="AS193" s="320"/>
      <c r="AT193" s="320"/>
      <c r="AU193" s="320"/>
      <c r="AV193" s="320"/>
      <c r="AW193" s="320"/>
      <c r="AX193" s="320"/>
      <c r="AY193" s="320"/>
      <c r="AZ193" s="320"/>
      <c r="BA193" s="320"/>
      <c r="BB193" s="320"/>
      <c r="BC193" s="320"/>
      <c r="BD193" s="320"/>
      <c r="BE193" s="320"/>
      <c r="BF193" s="320"/>
      <c r="BG193" s="320"/>
      <c r="BH193" s="320"/>
      <c r="BI193" s="320"/>
      <c r="BJ193" s="320"/>
      <c r="BK193" s="320"/>
      <c r="BL193" s="320"/>
      <c r="BM193" s="320"/>
      <c r="BN193" s="320"/>
      <c r="BO193" s="320"/>
      <c r="BP193" s="320"/>
      <c r="BQ193" s="320"/>
      <c r="BR193" s="320"/>
      <c r="BS193" s="320"/>
      <c r="BT193" s="320"/>
      <c r="BU193" s="320"/>
      <c r="BV193" s="320"/>
      <c r="BW193" s="320"/>
      <c r="BX193" s="320"/>
      <c r="BY193" s="320"/>
      <c r="BZ193" s="320"/>
      <c r="CA193" s="320"/>
      <c r="CB193" s="320"/>
      <c r="CC193" s="320"/>
      <c r="CD193" s="320"/>
      <c r="CE193" s="320"/>
      <c r="CF193" s="320"/>
      <c r="CG193" s="320"/>
      <c r="CH193" s="320"/>
      <c r="CI193" s="320"/>
      <c r="CJ193" s="320"/>
      <c r="CK193" s="320"/>
      <c r="CL193" s="320"/>
      <c r="CM193" s="320"/>
      <c r="CN193" s="320"/>
      <c r="CO193" s="320"/>
      <c r="CP193" s="320"/>
      <c r="CQ193" s="320"/>
      <c r="CR193" s="320"/>
      <c r="CS193" s="320"/>
      <c r="CT193" s="320"/>
      <c r="CU193" s="320"/>
      <c r="CV193" s="320"/>
      <c r="CW193" s="320"/>
      <c r="CX193" s="320"/>
      <c r="CY193" s="320"/>
      <c r="CZ193" s="320"/>
      <c r="DA193" s="320"/>
      <c r="DB193" s="320"/>
      <c r="DC193" s="320"/>
      <c r="DD193" s="320"/>
      <c r="DE193" s="320"/>
      <c r="DF193" s="320"/>
      <c r="DG193" s="320"/>
      <c r="DH193" s="320"/>
      <c r="DI193" s="320"/>
      <c r="DJ193" s="320"/>
      <c r="DK193" s="320"/>
      <c r="DL193" s="320"/>
      <c r="DM193" s="320"/>
      <c r="DN193" s="320"/>
      <c r="DO193" s="320"/>
      <c r="DP193" s="320"/>
      <c r="DQ193" s="320"/>
      <c r="DR193" s="320"/>
      <c r="DS193" s="320"/>
      <c r="DT193" s="320"/>
      <c r="DU193" s="320"/>
      <c r="DV193" s="320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</row>
    <row r="194">
      <c r="A194" s="170"/>
      <c r="B194" s="170"/>
      <c r="C194" s="170"/>
      <c r="D194" s="170"/>
      <c r="E194" s="171"/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0"/>
      <c r="W194" s="320"/>
      <c r="X194" s="320"/>
      <c r="Y194" s="320"/>
      <c r="Z194" s="320"/>
      <c r="AA194" s="320"/>
      <c r="AB194" s="320"/>
      <c r="AC194" s="320"/>
      <c r="AD194" s="320"/>
      <c r="AE194" s="320"/>
      <c r="AF194" s="320"/>
      <c r="AG194" s="320"/>
      <c r="AH194" s="320"/>
      <c r="AI194" s="320"/>
      <c r="AJ194" s="320"/>
      <c r="AK194" s="320"/>
      <c r="AL194" s="320"/>
      <c r="AM194" s="320"/>
      <c r="AN194" s="320"/>
      <c r="AO194" s="320"/>
      <c r="AP194" s="320"/>
      <c r="AQ194" s="320"/>
      <c r="AR194" s="320"/>
      <c r="AS194" s="320"/>
      <c r="AT194" s="320"/>
      <c r="AU194" s="320"/>
      <c r="AV194" s="320"/>
      <c r="AW194" s="320"/>
      <c r="AX194" s="320"/>
      <c r="AY194" s="320"/>
      <c r="AZ194" s="320"/>
      <c r="BA194" s="320"/>
      <c r="BB194" s="320"/>
      <c r="BC194" s="320"/>
      <c r="BD194" s="320"/>
      <c r="BE194" s="320"/>
      <c r="BF194" s="320"/>
      <c r="BG194" s="320"/>
      <c r="BH194" s="320"/>
      <c r="BI194" s="320"/>
      <c r="BJ194" s="320"/>
      <c r="BK194" s="320"/>
      <c r="BL194" s="320"/>
      <c r="BM194" s="320"/>
      <c r="BN194" s="320"/>
      <c r="BO194" s="320"/>
      <c r="BP194" s="320"/>
      <c r="BQ194" s="320"/>
      <c r="BR194" s="320"/>
      <c r="BS194" s="320"/>
      <c r="BT194" s="320"/>
      <c r="BU194" s="320"/>
      <c r="BV194" s="320"/>
      <c r="BW194" s="320"/>
      <c r="BX194" s="320"/>
      <c r="BY194" s="320"/>
      <c r="BZ194" s="320"/>
      <c r="CA194" s="320"/>
      <c r="CB194" s="320"/>
      <c r="CC194" s="320"/>
      <c r="CD194" s="320"/>
      <c r="CE194" s="320"/>
      <c r="CF194" s="320"/>
      <c r="CG194" s="320"/>
      <c r="CH194" s="320"/>
      <c r="CI194" s="320"/>
      <c r="CJ194" s="320"/>
      <c r="CK194" s="320"/>
      <c r="CL194" s="320"/>
      <c r="CM194" s="320"/>
      <c r="CN194" s="320"/>
      <c r="CO194" s="320"/>
      <c r="CP194" s="320"/>
      <c r="CQ194" s="320"/>
      <c r="CR194" s="320"/>
      <c r="CS194" s="320"/>
      <c r="CT194" s="320"/>
      <c r="CU194" s="320"/>
      <c r="CV194" s="320"/>
      <c r="CW194" s="320"/>
      <c r="CX194" s="320"/>
      <c r="CY194" s="320"/>
      <c r="CZ194" s="320"/>
      <c r="DA194" s="320"/>
      <c r="DB194" s="320"/>
      <c r="DC194" s="320"/>
      <c r="DD194" s="320"/>
      <c r="DE194" s="320"/>
      <c r="DF194" s="320"/>
      <c r="DG194" s="320"/>
      <c r="DH194" s="320"/>
      <c r="DI194" s="320"/>
      <c r="DJ194" s="320"/>
      <c r="DK194" s="320"/>
      <c r="DL194" s="320"/>
      <c r="DM194" s="320"/>
      <c r="DN194" s="320"/>
      <c r="DO194" s="320"/>
      <c r="DP194" s="320"/>
      <c r="DQ194" s="320"/>
      <c r="DR194" s="320"/>
      <c r="DS194" s="320"/>
      <c r="DT194" s="320"/>
      <c r="DU194" s="320"/>
      <c r="DV194" s="320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</row>
    <row r="195">
      <c r="A195" s="170"/>
      <c r="B195" s="170"/>
      <c r="C195" s="170"/>
      <c r="D195" s="170"/>
      <c r="E195" s="171"/>
      <c r="F195" s="320"/>
      <c r="G195" s="320"/>
      <c r="H195" s="320"/>
      <c r="I195" s="320"/>
      <c r="J195" s="320"/>
      <c r="K195" s="320"/>
      <c r="L195" s="320"/>
      <c r="M195" s="320"/>
      <c r="N195" s="320"/>
      <c r="O195" s="320"/>
      <c r="P195" s="320"/>
      <c r="Q195" s="320"/>
      <c r="R195" s="320"/>
      <c r="S195" s="320"/>
      <c r="T195" s="320"/>
      <c r="U195" s="320"/>
      <c r="V195" s="320"/>
      <c r="W195" s="320"/>
      <c r="X195" s="320"/>
      <c r="Y195" s="320"/>
      <c r="Z195" s="320"/>
      <c r="AA195" s="320"/>
      <c r="AB195" s="320"/>
      <c r="AC195" s="320"/>
      <c r="AD195" s="320"/>
      <c r="AE195" s="320"/>
      <c r="AF195" s="320"/>
      <c r="AG195" s="320"/>
      <c r="AH195" s="320"/>
      <c r="AI195" s="320"/>
      <c r="AJ195" s="320"/>
      <c r="AK195" s="320"/>
      <c r="AL195" s="320"/>
      <c r="AM195" s="320"/>
      <c r="AN195" s="320"/>
      <c r="AO195" s="320"/>
      <c r="AP195" s="320"/>
      <c r="AQ195" s="320"/>
      <c r="AR195" s="320"/>
      <c r="AS195" s="320"/>
      <c r="AT195" s="320"/>
      <c r="AU195" s="320"/>
      <c r="AV195" s="320"/>
      <c r="AW195" s="320"/>
      <c r="AX195" s="320"/>
      <c r="AY195" s="320"/>
      <c r="AZ195" s="320"/>
      <c r="BA195" s="320"/>
      <c r="BB195" s="320"/>
      <c r="BC195" s="320"/>
      <c r="BD195" s="320"/>
      <c r="BE195" s="320"/>
      <c r="BF195" s="320"/>
      <c r="BG195" s="320"/>
      <c r="BH195" s="320"/>
      <c r="BI195" s="320"/>
      <c r="BJ195" s="320"/>
      <c r="BK195" s="320"/>
      <c r="BL195" s="320"/>
      <c r="BM195" s="320"/>
      <c r="BN195" s="320"/>
      <c r="BO195" s="320"/>
      <c r="BP195" s="320"/>
      <c r="BQ195" s="320"/>
      <c r="BR195" s="320"/>
      <c r="BS195" s="320"/>
      <c r="BT195" s="320"/>
      <c r="BU195" s="320"/>
      <c r="BV195" s="320"/>
      <c r="BW195" s="320"/>
      <c r="BX195" s="320"/>
      <c r="BY195" s="320"/>
      <c r="BZ195" s="320"/>
      <c r="CA195" s="320"/>
      <c r="CB195" s="320"/>
      <c r="CC195" s="320"/>
      <c r="CD195" s="320"/>
      <c r="CE195" s="320"/>
      <c r="CF195" s="320"/>
      <c r="CG195" s="320"/>
      <c r="CH195" s="320"/>
      <c r="CI195" s="320"/>
      <c r="CJ195" s="320"/>
      <c r="CK195" s="320"/>
      <c r="CL195" s="320"/>
      <c r="CM195" s="320"/>
      <c r="CN195" s="320"/>
      <c r="CO195" s="320"/>
      <c r="CP195" s="320"/>
      <c r="CQ195" s="320"/>
      <c r="CR195" s="320"/>
      <c r="CS195" s="320"/>
      <c r="CT195" s="320"/>
      <c r="CU195" s="320"/>
      <c r="CV195" s="320"/>
      <c r="CW195" s="320"/>
      <c r="CX195" s="320"/>
      <c r="CY195" s="320"/>
      <c r="CZ195" s="320"/>
      <c r="DA195" s="320"/>
      <c r="DB195" s="320"/>
      <c r="DC195" s="320"/>
      <c r="DD195" s="320"/>
      <c r="DE195" s="320"/>
      <c r="DF195" s="320"/>
      <c r="DG195" s="320"/>
      <c r="DH195" s="320"/>
      <c r="DI195" s="320"/>
      <c r="DJ195" s="320"/>
      <c r="DK195" s="320"/>
      <c r="DL195" s="320"/>
      <c r="DM195" s="320"/>
      <c r="DN195" s="320"/>
      <c r="DO195" s="320"/>
      <c r="DP195" s="320"/>
      <c r="DQ195" s="320"/>
      <c r="DR195" s="320"/>
      <c r="DS195" s="320"/>
      <c r="DT195" s="320"/>
      <c r="DU195" s="320"/>
      <c r="DV195" s="320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</row>
    <row r="196">
      <c r="A196" s="170"/>
      <c r="B196" s="170"/>
      <c r="C196" s="170"/>
      <c r="D196" s="170"/>
      <c r="E196" s="171"/>
      <c r="F196" s="320"/>
      <c r="G196" s="320"/>
      <c r="H196" s="320"/>
      <c r="I196" s="320"/>
      <c r="J196" s="320"/>
      <c r="K196" s="320"/>
      <c r="L196" s="320"/>
      <c r="M196" s="320"/>
      <c r="N196" s="320"/>
      <c r="O196" s="320"/>
      <c r="P196" s="320"/>
      <c r="Q196" s="320"/>
      <c r="R196" s="320"/>
      <c r="S196" s="320"/>
      <c r="T196" s="320"/>
      <c r="U196" s="320"/>
      <c r="V196" s="320"/>
      <c r="W196" s="320"/>
      <c r="X196" s="320"/>
      <c r="Y196" s="320"/>
      <c r="Z196" s="320"/>
      <c r="AA196" s="320"/>
      <c r="AB196" s="320"/>
      <c r="AC196" s="320"/>
      <c r="AD196" s="320"/>
      <c r="AE196" s="320"/>
      <c r="AF196" s="320"/>
      <c r="AG196" s="320"/>
      <c r="AH196" s="320"/>
      <c r="AI196" s="320"/>
      <c r="AJ196" s="320"/>
      <c r="AK196" s="320"/>
      <c r="AL196" s="320"/>
      <c r="AM196" s="320"/>
      <c r="AN196" s="320"/>
      <c r="AO196" s="320"/>
      <c r="AP196" s="320"/>
      <c r="AQ196" s="320"/>
      <c r="AR196" s="320"/>
      <c r="AS196" s="320"/>
      <c r="AT196" s="320"/>
      <c r="AU196" s="320"/>
      <c r="AV196" s="320"/>
      <c r="AW196" s="320"/>
      <c r="AX196" s="320"/>
      <c r="AY196" s="320"/>
      <c r="AZ196" s="320"/>
      <c r="BA196" s="320"/>
      <c r="BB196" s="320"/>
      <c r="BC196" s="320"/>
      <c r="BD196" s="320"/>
      <c r="BE196" s="320"/>
      <c r="BF196" s="320"/>
      <c r="BG196" s="320"/>
      <c r="BH196" s="320"/>
      <c r="BI196" s="320"/>
      <c r="BJ196" s="320"/>
      <c r="BK196" s="320"/>
      <c r="BL196" s="320"/>
      <c r="BM196" s="320"/>
      <c r="BN196" s="320"/>
      <c r="BO196" s="320"/>
      <c r="BP196" s="320"/>
      <c r="BQ196" s="320"/>
      <c r="BR196" s="320"/>
      <c r="BS196" s="320"/>
      <c r="BT196" s="320"/>
      <c r="BU196" s="320"/>
      <c r="BV196" s="320"/>
      <c r="BW196" s="320"/>
      <c r="BX196" s="320"/>
      <c r="BY196" s="320"/>
      <c r="BZ196" s="320"/>
      <c r="CA196" s="320"/>
      <c r="CB196" s="320"/>
      <c r="CC196" s="320"/>
      <c r="CD196" s="320"/>
      <c r="CE196" s="320"/>
      <c r="CF196" s="320"/>
      <c r="CG196" s="320"/>
      <c r="CH196" s="320"/>
      <c r="CI196" s="320"/>
      <c r="CJ196" s="320"/>
      <c r="CK196" s="320"/>
      <c r="CL196" s="320"/>
      <c r="CM196" s="320"/>
      <c r="CN196" s="320"/>
      <c r="CO196" s="320"/>
      <c r="CP196" s="320"/>
      <c r="CQ196" s="320"/>
      <c r="CR196" s="320"/>
      <c r="CS196" s="320"/>
      <c r="CT196" s="320"/>
      <c r="CU196" s="320"/>
      <c r="CV196" s="320"/>
      <c r="CW196" s="320"/>
      <c r="CX196" s="320"/>
      <c r="CY196" s="320"/>
      <c r="CZ196" s="320"/>
      <c r="DA196" s="320"/>
      <c r="DB196" s="320"/>
      <c r="DC196" s="320"/>
      <c r="DD196" s="320"/>
      <c r="DE196" s="320"/>
      <c r="DF196" s="320"/>
      <c r="DG196" s="320"/>
      <c r="DH196" s="320"/>
      <c r="DI196" s="320"/>
      <c r="DJ196" s="320"/>
      <c r="DK196" s="320"/>
      <c r="DL196" s="320"/>
      <c r="DM196" s="320"/>
      <c r="DN196" s="320"/>
      <c r="DO196" s="320"/>
      <c r="DP196" s="320"/>
      <c r="DQ196" s="320"/>
      <c r="DR196" s="320"/>
      <c r="DS196" s="320"/>
      <c r="DT196" s="320"/>
      <c r="DU196" s="320"/>
      <c r="DV196" s="320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</row>
    <row r="197">
      <c r="A197" s="170"/>
      <c r="B197" s="170"/>
      <c r="C197" s="170"/>
      <c r="D197" s="170"/>
      <c r="E197" s="171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0"/>
      <c r="U197" s="320"/>
      <c r="V197" s="320"/>
      <c r="W197" s="320"/>
      <c r="X197" s="320"/>
      <c r="Y197" s="320"/>
      <c r="Z197" s="320"/>
      <c r="AA197" s="320"/>
      <c r="AB197" s="320"/>
      <c r="AC197" s="320"/>
      <c r="AD197" s="320"/>
      <c r="AE197" s="320"/>
      <c r="AF197" s="320"/>
      <c r="AG197" s="320"/>
      <c r="AH197" s="320"/>
      <c r="AI197" s="320"/>
      <c r="AJ197" s="320"/>
      <c r="AK197" s="320"/>
      <c r="AL197" s="320"/>
      <c r="AM197" s="320"/>
      <c r="AN197" s="320"/>
      <c r="AO197" s="320"/>
      <c r="AP197" s="320"/>
      <c r="AQ197" s="320"/>
      <c r="AR197" s="320"/>
      <c r="AS197" s="320"/>
      <c r="AT197" s="320"/>
      <c r="AU197" s="320"/>
      <c r="AV197" s="320"/>
      <c r="AW197" s="320"/>
      <c r="AX197" s="320"/>
      <c r="AY197" s="320"/>
      <c r="AZ197" s="320"/>
      <c r="BA197" s="320"/>
      <c r="BB197" s="320"/>
      <c r="BC197" s="320"/>
      <c r="BD197" s="320"/>
      <c r="BE197" s="320"/>
      <c r="BF197" s="320"/>
      <c r="BG197" s="320"/>
      <c r="BH197" s="320"/>
      <c r="BI197" s="320"/>
      <c r="BJ197" s="320"/>
      <c r="BK197" s="320"/>
      <c r="BL197" s="320"/>
      <c r="BM197" s="320"/>
      <c r="BN197" s="320"/>
      <c r="BO197" s="320"/>
      <c r="BP197" s="320"/>
      <c r="BQ197" s="320"/>
      <c r="BR197" s="320"/>
      <c r="BS197" s="320"/>
      <c r="BT197" s="320"/>
      <c r="BU197" s="320"/>
      <c r="BV197" s="320"/>
      <c r="BW197" s="320"/>
      <c r="BX197" s="320"/>
      <c r="BY197" s="320"/>
      <c r="BZ197" s="320"/>
      <c r="CA197" s="320"/>
      <c r="CB197" s="320"/>
      <c r="CC197" s="320"/>
      <c r="CD197" s="320"/>
      <c r="CE197" s="320"/>
      <c r="CF197" s="320"/>
      <c r="CG197" s="320"/>
      <c r="CH197" s="320"/>
      <c r="CI197" s="320"/>
      <c r="CJ197" s="320"/>
      <c r="CK197" s="320"/>
      <c r="CL197" s="320"/>
      <c r="CM197" s="320"/>
      <c r="CN197" s="320"/>
      <c r="CO197" s="320"/>
      <c r="CP197" s="320"/>
      <c r="CQ197" s="320"/>
      <c r="CR197" s="320"/>
      <c r="CS197" s="320"/>
      <c r="CT197" s="320"/>
      <c r="CU197" s="320"/>
      <c r="CV197" s="320"/>
      <c r="CW197" s="320"/>
      <c r="CX197" s="320"/>
      <c r="CY197" s="320"/>
      <c r="CZ197" s="320"/>
      <c r="DA197" s="320"/>
      <c r="DB197" s="320"/>
      <c r="DC197" s="320"/>
      <c r="DD197" s="320"/>
      <c r="DE197" s="320"/>
      <c r="DF197" s="320"/>
      <c r="DG197" s="320"/>
      <c r="DH197" s="320"/>
      <c r="DI197" s="320"/>
      <c r="DJ197" s="320"/>
      <c r="DK197" s="320"/>
      <c r="DL197" s="320"/>
      <c r="DM197" s="320"/>
      <c r="DN197" s="320"/>
      <c r="DO197" s="320"/>
      <c r="DP197" s="320"/>
      <c r="DQ197" s="320"/>
      <c r="DR197" s="320"/>
      <c r="DS197" s="320"/>
      <c r="DT197" s="320"/>
      <c r="DU197" s="320"/>
      <c r="DV197" s="320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</row>
    <row r="198">
      <c r="A198" s="170"/>
      <c r="B198" s="170"/>
      <c r="C198" s="170"/>
      <c r="D198" s="170"/>
      <c r="E198" s="171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0"/>
      <c r="Q198" s="320"/>
      <c r="R198" s="320"/>
      <c r="S198" s="320"/>
      <c r="T198" s="320"/>
      <c r="U198" s="320"/>
      <c r="V198" s="320"/>
      <c r="W198" s="320"/>
      <c r="X198" s="320"/>
      <c r="Y198" s="320"/>
      <c r="Z198" s="320"/>
      <c r="AA198" s="320"/>
      <c r="AB198" s="320"/>
      <c r="AC198" s="320"/>
      <c r="AD198" s="320"/>
      <c r="AE198" s="320"/>
      <c r="AF198" s="320"/>
      <c r="AG198" s="320"/>
      <c r="AH198" s="320"/>
      <c r="AI198" s="320"/>
      <c r="AJ198" s="320"/>
      <c r="AK198" s="320"/>
      <c r="AL198" s="320"/>
      <c r="AM198" s="320"/>
      <c r="AN198" s="320"/>
      <c r="AO198" s="320"/>
      <c r="AP198" s="320"/>
      <c r="AQ198" s="320"/>
      <c r="AR198" s="320"/>
      <c r="AS198" s="320"/>
      <c r="AT198" s="320"/>
      <c r="AU198" s="320"/>
      <c r="AV198" s="320"/>
      <c r="AW198" s="320"/>
      <c r="AX198" s="320"/>
      <c r="AY198" s="320"/>
      <c r="AZ198" s="320"/>
      <c r="BA198" s="320"/>
      <c r="BB198" s="320"/>
      <c r="BC198" s="320"/>
      <c r="BD198" s="320"/>
      <c r="BE198" s="320"/>
      <c r="BF198" s="320"/>
      <c r="BG198" s="320"/>
      <c r="BH198" s="320"/>
      <c r="BI198" s="320"/>
      <c r="BJ198" s="320"/>
      <c r="BK198" s="320"/>
      <c r="BL198" s="320"/>
      <c r="BM198" s="320"/>
      <c r="BN198" s="320"/>
      <c r="BO198" s="320"/>
      <c r="BP198" s="320"/>
      <c r="BQ198" s="320"/>
      <c r="BR198" s="320"/>
      <c r="BS198" s="320"/>
      <c r="BT198" s="320"/>
      <c r="BU198" s="320"/>
      <c r="BV198" s="320"/>
      <c r="BW198" s="320"/>
      <c r="BX198" s="320"/>
      <c r="BY198" s="320"/>
      <c r="BZ198" s="320"/>
      <c r="CA198" s="320"/>
      <c r="CB198" s="320"/>
      <c r="CC198" s="320"/>
      <c r="CD198" s="320"/>
      <c r="CE198" s="320"/>
      <c r="CF198" s="320"/>
      <c r="CG198" s="320"/>
      <c r="CH198" s="320"/>
      <c r="CI198" s="320"/>
      <c r="CJ198" s="320"/>
      <c r="CK198" s="320"/>
      <c r="CL198" s="320"/>
      <c r="CM198" s="320"/>
      <c r="CN198" s="320"/>
      <c r="CO198" s="320"/>
      <c r="CP198" s="320"/>
      <c r="CQ198" s="320"/>
      <c r="CR198" s="320"/>
      <c r="CS198" s="320"/>
      <c r="CT198" s="320"/>
      <c r="CU198" s="320"/>
      <c r="CV198" s="320"/>
      <c r="CW198" s="320"/>
      <c r="CX198" s="320"/>
      <c r="CY198" s="320"/>
      <c r="CZ198" s="320"/>
      <c r="DA198" s="320"/>
      <c r="DB198" s="320"/>
      <c r="DC198" s="320"/>
      <c r="DD198" s="320"/>
      <c r="DE198" s="320"/>
      <c r="DF198" s="320"/>
      <c r="DG198" s="320"/>
      <c r="DH198" s="320"/>
      <c r="DI198" s="320"/>
      <c r="DJ198" s="320"/>
      <c r="DK198" s="320"/>
      <c r="DL198" s="320"/>
      <c r="DM198" s="320"/>
      <c r="DN198" s="320"/>
      <c r="DO198" s="320"/>
      <c r="DP198" s="320"/>
      <c r="DQ198" s="320"/>
      <c r="DR198" s="320"/>
      <c r="DS198" s="320"/>
      <c r="DT198" s="320"/>
      <c r="DU198" s="320"/>
      <c r="DV198" s="320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</row>
    <row r="199">
      <c r="A199" s="170"/>
      <c r="B199" s="170"/>
      <c r="C199" s="170"/>
      <c r="D199" s="170"/>
      <c r="E199" s="171"/>
      <c r="F199" s="320"/>
      <c r="G199" s="320"/>
      <c r="H199" s="320"/>
      <c r="I199" s="320"/>
      <c r="J199" s="320"/>
      <c r="K199" s="320"/>
      <c r="L199" s="320"/>
      <c r="M199" s="320"/>
      <c r="N199" s="320"/>
      <c r="O199" s="320"/>
      <c r="P199" s="320"/>
      <c r="Q199" s="320"/>
      <c r="R199" s="320"/>
      <c r="S199" s="320"/>
      <c r="T199" s="320"/>
      <c r="U199" s="320"/>
      <c r="V199" s="320"/>
      <c r="W199" s="320"/>
      <c r="X199" s="320"/>
      <c r="Y199" s="320"/>
      <c r="Z199" s="320"/>
      <c r="AA199" s="320"/>
      <c r="AB199" s="320"/>
      <c r="AC199" s="320"/>
      <c r="AD199" s="320"/>
      <c r="AE199" s="320"/>
      <c r="AF199" s="320"/>
      <c r="AG199" s="320"/>
      <c r="AH199" s="320"/>
      <c r="AI199" s="320"/>
      <c r="AJ199" s="320"/>
      <c r="AK199" s="320"/>
      <c r="AL199" s="320"/>
      <c r="AM199" s="320"/>
      <c r="AN199" s="320"/>
      <c r="AO199" s="320"/>
      <c r="AP199" s="320"/>
      <c r="AQ199" s="320"/>
      <c r="AR199" s="320"/>
      <c r="AS199" s="320"/>
      <c r="AT199" s="320"/>
      <c r="AU199" s="320"/>
      <c r="AV199" s="320"/>
      <c r="AW199" s="320"/>
      <c r="AX199" s="320"/>
      <c r="AY199" s="320"/>
      <c r="AZ199" s="320"/>
      <c r="BA199" s="320"/>
      <c r="BB199" s="320"/>
      <c r="BC199" s="320"/>
      <c r="BD199" s="320"/>
      <c r="BE199" s="320"/>
      <c r="BF199" s="320"/>
      <c r="BG199" s="320"/>
      <c r="BH199" s="320"/>
      <c r="BI199" s="320"/>
      <c r="BJ199" s="320"/>
      <c r="BK199" s="320"/>
      <c r="BL199" s="320"/>
      <c r="BM199" s="320"/>
      <c r="BN199" s="320"/>
      <c r="BO199" s="320"/>
      <c r="BP199" s="320"/>
      <c r="BQ199" s="320"/>
      <c r="BR199" s="320"/>
      <c r="BS199" s="320"/>
      <c r="BT199" s="320"/>
      <c r="BU199" s="320"/>
      <c r="BV199" s="320"/>
      <c r="BW199" s="320"/>
      <c r="BX199" s="320"/>
      <c r="BY199" s="320"/>
      <c r="BZ199" s="320"/>
      <c r="CA199" s="320"/>
      <c r="CB199" s="320"/>
      <c r="CC199" s="320"/>
      <c r="CD199" s="320"/>
      <c r="CE199" s="320"/>
      <c r="CF199" s="320"/>
      <c r="CG199" s="320"/>
      <c r="CH199" s="320"/>
      <c r="CI199" s="320"/>
      <c r="CJ199" s="320"/>
      <c r="CK199" s="320"/>
      <c r="CL199" s="320"/>
      <c r="CM199" s="320"/>
      <c r="CN199" s="320"/>
      <c r="CO199" s="320"/>
      <c r="CP199" s="320"/>
      <c r="CQ199" s="320"/>
      <c r="CR199" s="320"/>
      <c r="CS199" s="320"/>
      <c r="CT199" s="320"/>
      <c r="CU199" s="320"/>
      <c r="CV199" s="320"/>
      <c r="CW199" s="320"/>
      <c r="CX199" s="320"/>
      <c r="CY199" s="320"/>
      <c r="CZ199" s="320"/>
      <c r="DA199" s="320"/>
      <c r="DB199" s="320"/>
      <c r="DC199" s="320"/>
      <c r="DD199" s="320"/>
      <c r="DE199" s="320"/>
      <c r="DF199" s="320"/>
      <c r="DG199" s="320"/>
      <c r="DH199" s="320"/>
      <c r="DI199" s="320"/>
      <c r="DJ199" s="320"/>
      <c r="DK199" s="320"/>
      <c r="DL199" s="320"/>
      <c r="DM199" s="320"/>
      <c r="DN199" s="320"/>
      <c r="DO199" s="320"/>
      <c r="DP199" s="320"/>
      <c r="DQ199" s="320"/>
      <c r="DR199" s="320"/>
      <c r="DS199" s="320"/>
      <c r="DT199" s="320"/>
      <c r="DU199" s="320"/>
      <c r="DV199" s="320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</row>
    <row r="200">
      <c r="A200" s="170"/>
      <c r="B200" s="170"/>
      <c r="C200" s="170"/>
      <c r="D200" s="170"/>
      <c r="E200" s="171"/>
      <c r="F200" s="320"/>
      <c r="G200" s="320"/>
      <c r="H200" s="320"/>
      <c r="I200" s="320"/>
      <c r="J200" s="320"/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20"/>
      <c r="X200" s="320"/>
      <c r="Y200" s="320"/>
      <c r="Z200" s="320"/>
      <c r="AA200" s="320"/>
      <c r="AB200" s="320"/>
      <c r="AC200" s="320"/>
      <c r="AD200" s="320"/>
      <c r="AE200" s="320"/>
      <c r="AF200" s="320"/>
      <c r="AG200" s="320"/>
      <c r="AH200" s="320"/>
      <c r="AI200" s="320"/>
      <c r="AJ200" s="320"/>
      <c r="AK200" s="320"/>
      <c r="AL200" s="320"/>
      <c r="AM200" s="320"/>
      <c r="AN200" s="320"/>
      <c r="AO200" s="320"/>
      <c r="AP200" s="320"/>
      <c r="AQ200" s="320"/>
      <c r="AR200" s="320"/>
      <c r="AS200" s="320"/>
      <c r="AT200" s="320"/>
      <c r="AU200" s="320"/>
      <c r="AV200" s="320"/>
      <c r="AW200" s="320"/>
      <c r="AX200" s="320"/>
      <c r="AY200" s="320"/>
      <c r="AZ200" s="320"/>
      <c r="BA200" s="320"/>
      <c r="BB200" s="320"/>
      <c r="BC200" s="320"/>
      <c r="BD200" s="320"/>
      <c r="BE200" s="320"/>
      <c r="BF200" s="320"/>
      <c r="BG200" s="320"/>
      <c r="BH200" s="320"/>
      <c r="BI200" s="320"/>
      <c r="BJ200" s="320"/>
      <c r="BK200" s="320"/>
      <c r="BL200" s="320"/>
      <c r="BM200" s="320"/>
      <c r="BN200" s="320"/>
      <c r="BO200" s="320"/>
      <c r="BP200" s="320"/>
      <c r="BQ200" s="320"/>
      <c r="BR200" s="320"/>
      <c r="BS200" s="320"/>
      <c r="BT200" s="320"/>
      <c r="BU200" s="320"/>
      <c r="BV200" s="320"/>
      <c r="BW200" s="320"/>
      <c r="BX200" s="320"/>
      <c r="BY200" s="320"/>
      <c r="BZ200" s="320"/>
      <c r="CA200" s="320"/>
      <c r="CB200" s="320"/>
      <c r="CC200" s="320"/>
      <c r="CD200" s="320"/>
      <c r="CE200" s="320"/>
      <c r="CF200" s="320"/>
      <c r="CG200" s="320"/>
      <c r="CH200" s="320"/>
      <c r="CI200" s="320"/>
      <c r="CJ200" s="320"/>
      <c r="CK200" s="320"/>
      <c r="CL200" s="320"/>
      <c r="CM200" s="320"/>
      <c r="CN200" s="320"/>
      <c r="CO200" s="320"/>
      <c r="CP200" s="320"/>
      <c r="CQ200" s="320"/>
      <c r="CR200" s="320"/>
      <c r="CS200" s="320"/>
      <c r="CT200" s="320"/>
      <c r="CU200" s="320"/>
      <c r="CV200" s="320"/>
      <c r="CW200" s="320"/>
      <c r="CX200" s="320"/>
      <c r="CY200" s="320"/>
      <c r="CZ200" s="320"/>
      <c r="DA200" s="320"/>
      <c r="DB200" s="320"/>
      <c r="DC200" s="320"/>
      <c r="DD200" s="320"/>
      <c r="DE200" s="320"/>
      <c r="DF200" s="320"/>
      <c r="DG200" s="320"/>
      <c r="DH200" s="320"/>
      <c r="DI200" s="320"/>
      <c r="DJ200" s="320"/>
      <c r="DK200" s="320"/>
      <c r="DL200" s="320"/>
      <c r="DM200" s="320"/>
      <c r="DN200" s="320"/>
      <c r="DO200" s="320"/>
      <c r="DP200" s="320"/>
      <c r="DQ200" s="320"/>
      <c r="DR200" s="320"/>
      <c r="DS200" s="320"/>
      <c r="DT200" s="320"/>
      <c r="DU200" s="320"/>
      <c r="DV200" s="320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</row>
    <row r="201">
      <c r="A201" s="170"/>
      <c r="B201" s="170"/>
      <c r="C201" s="170"/>
      <c r="D201" s="170"/>
      <c r="E201" s="171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320"/>
      <c r="AP201" s="320"/>
      <c r="AQ201" s="320"/>
      <c r="AR201" s="320"/>
      <c r="AS201" s="320"/>
      <c r="AT201" s="320"/>
      <c r="AU201" s="320"/>
      <c r="AV201" s="320"/>
      <c r="AW201" s="320"/>
      <c r="AX201" s="320"/>
      <c r="AY201" s="320"/>
      <c r="AZ201" s="320"/>
      <c r="BA201" s="320"/>
      <c r="BB201" s="320"/>
      <c r="BC201" s="320"/>
      <c r="BD201" s="320"/>
      <c r="BE201" s="320"/>
      <c r="BF201" s="320"/>
      <c r="BG201" s="320"/>
      <c r="BH201" s="320"/>
      <c r="BI201" s="320"/>
      <c r="BJ201" s="320"/>
      <c r="BK201" s="320"/>
      <c r="BL201" s="320"/>
      <c r="BM201" s="320"/>
      <c r="BN201" s="320"/>
      <c r="BO201" s="320"/>
      <c r="BP201" s="320"/>
      <c r="BQ201" s="320"/>
      <c r="BR201" s="320"/>
      <c r="BS201" s="320"/>
      <c r="BT201" s="320"/>
      <c r="BU201" s="320"/>
      <c r="BV201" s="320"/>
      <c r="BW201" s="320"/>
      <c r="BX201" s="320"/>
      <c r="BY201" s="320"/>
      <c r="BZ201" s="320"/>
      <c r="CA201" s="320"/>
      <c r="CB201" s="320"/>
      <c r="CC201" s="320"/>
      <c r="CD201" s="320"/>
      <c r="CE201" s="320"/>
      <c r="CF201" s="320"/>
      <c r="CG201" s="320"/>
      <c r="CH201" s="320"/>
      <c r="CI201" s="320"/>
      <c r="CJ201" s="320"/>
      <c r="CK201" s="320"/>
      <c r="CL201" s="320"/>
      <c r="CM201" s="320"/>
      <c r="CN201" s="320"/>
      <c r="CO201" s="320"/>
      <c r="CP201" s="320"/>
      <c r="CQ201" s="320"/>
      <c r="CR201" s="320"/>
      <c r="CS201" s="320"/>
      <c r="CT201" s="320"/>
      <c r="CU201" s="320"/>
      <c r="CV201" s="320"/>
      <c r="CW201" s="320"/>
      <c r="CX201" s="320"/>
      <c r="CY201" s="320"/>
      <c r="CZ201" s="320"/>
      <c r="DA201" s="320"/>
      <c r="DB201" s="320"/>
      <c r="DC201" s="320"/>
      <c r="DD201" s="320"/>
      <c r="DE201" s="320"/>
      <c r="DF201" s="320"/>
      <c r="DG201" s="320"/>
      <c r="DH201" s="320"/>
      <c r="DI201" s="320"/>
      <c r="DJ201" s="320"/>
      <c r="DK201" s="320"/>
      <c r="DL201" s="320"/>
      <c r="DM201" s="320"/>
      <c r="DN201" s="320"/>
      <c r="DO201" s="320"/>
      <c r="DP201" s="320"/>
      <c r="DQ201" s="320"/>
      <c r="DR201" s="320"/>
      <c r="DS201" s="320"/>
      <c r="DT201" s="320"/>
      <c r="DU201" s="320"/>
      <c r="DV201" s="320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</row>
    <row r="202">
      <c r="A202" s="170"/>
      <c r="B202" s="170"/>
      <c r="C202" s="170"/>
      <c r="D202" s="170"/>
      <c r="E202" s="171"/>
      <c r="F202" s="320"/>
      <c r="G202" s="320"/>
      <c r="H202" s="320"/>
      <c r="I202" s="320"/>
      <c r="J202" s="320"/>
      <c r="K202" s="320"/>
      <c r="L202" s="320"/>
      <c r="M202" s="320"/>
      <c r="N202" s="320"/>
      <c r="O202" s="320"/>
      <c r="P202" s="320"/>
      <c r="Q202" s="320"/>
      <c r="R202" s="320"/>
      <c r="S202" s="320"/>
      <c r="T202" s="320"/>
      <c r="U202" s="320"/>
      <c r="V202" s="320"/>
      <c r="W202" s="320"/>
      <c r="X202" s="320"/>
      <c r="Y202" s="320"/>
      <c r="Z202" s="320"/>
      <c r="AA202" s="320"/>
      <c r="AB202" s="320"/>
      <c r="AC202" s="320"/>
      <c r="AD202" s="320"/>
      <c r="AE202" s="320"/>
      <c r="AF202" s="320"/>
      <c r="AG202" s="320"/>
      <c r="AH202" s="320"/>
      <c r="AI202" s="320"/>
      <c r="AJ202" s="320"/>
      <c r="AK202" s="320"/>
      <c r="AL202" s="320"/>
      <c r="AM202" s="320"/>
      <c r="AN202" s="320"/>
      <c r="AO202" s="320"/>
      <c r="AP202" s="320"/>
      <c r="AQ202" s="320"/>
      <c r="AR202" s="320"/>
      <c r="AS202" s="320"/>
      <c r="AT202" s="320"/>
      <c r="AU202" s="320"/>
      <c r="AV202" s="320"/>
      <c r="AW202" s="320"/>
      <c r="AX202" s="320"/>
      <c r="AY202" s="320"/>
      <c r="AZ202" s="320"/>
      <c r="BA202" s="320"/>
      <c r="BB202" s="320"/>
      <c r="BC202" s="320"/>
      <c r="BD202" s="320"/>
      <c r="BE202" s="320"/>
      <c r="BF202" s="320"/>
      <c r="BG202" s="320"/>
      <c r="BH202" s="320"/>
      <c r="BI202" s="320"/>
      <c r="BJ202" s="320"/>
      <c r="BK202" s="320"/>
      <c r="BL202" s="320"/>
      <c r="BM202" s="320"/>
      <c r="BN202" s="320"/>
      <c r="BO202" s="320"/>
      <c r="BP202" s="320"/>
      <c r="BQ202" s="320"/>
      <c r="BR202" s="320"/>
      <c r="BS202" s="320"/>
      <c r="BT202" s="320"/>
      <c r="BU202" s="320"/>
      <c r="BV202" s="320"/>
      <c r="BW202" s="320"/>
      <c r="BX202" s="320"/>
      <c r="BY202" s="320"/>
      <c r="BZ202" s="320"/>
      <c r="CA202" s="320"/>
      <c r="CB202" s="320"/>
      <c r="CC202" s="320"/>
      <c r="CD202" s="320"/>
      <c r="CE202" s="320"/>
      <c r="CF202" s="320"/>
      <c r="CG202" s="320"/>
      <c r="CH202" s="320"/>
      <c r="CI202" s="320"/>
      <c r="CJ202" s="320"/>
      <c r="CK202" s="320"/>
      <c r="CL202" s="320"/>
      <c r="CM202" s="320"/>
      <c r="CN202" s="320"/>
      <c r="CO202" s="320"/>
      <c r="CP202" s="320"/>
      <c r="CQ202" s="320"/>
      <c r="CR202" s="320"/>
      <c r="CS202" s="320"/>
      <c r="CT202" s="320"/>
      <c r="CU202" s="320"/>
      <c r="CV202" s="320"/>
      <c r="CW202" s="320"/>
      <c r="CX202" s="320"/>
      <c r="CY202" s="320"/>
      <c r="CZ202" s="320"/>
      <c r="DA202" s="320"/>
      <c r="DB202" s="320"/>
      <c r="DC202" s="320"/>
      <c r="DD202" s="320"/>
      <c r="DE202" s="320"/>
      <c r="DF202" s="320"/>
      <c r="DG202" s="320"/>
      <c r="DH202" s="320"/>
      <c r="DI202" s="320"/>
      <c r="DJ202" s="320"/>
      <c r="DK202" s="320"/>
      <c r="DL202" s="320"/>
      <c r="DM202" s="320"/>
      <c r="DN202" s="320"/>
      <c r="DO202" s="320"/>
      <c r="DP202" s="320"/>
      <c r="DQ202" s="320"/>
      <c r="DR202" s="320"/>
      <c r="DS202" s="320"/>
      <c r="DT202" s="320"/>
      <c r="DU202" s="320"/>
      <c r="DV202" s="320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</row>
    <row r="203">
      <c r="A203" s="170"/>
      <c r="B203" s="170"/>
      <c r="C203" s="170"/>
      <c r="D203" s="170"/>
      <c r="E203" s="171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0"/>
      <c r="Z203" s="320"/>
      <c r="AA203" s="320"/>
      <c r="AB203" s="320"/>
      <c r="AC203" s="320"/>
      <c r="AD203" s="320"/>
      <c r="AE203" s="320"/>
      <c r="AF203" s="320"/>
      <c r="AG203" s="320"/>
      <c r="AH203" s="320"/>
      <c r="AI203" s="320"/>
      <c r="AJ203" s="320"/>
      <c r="AK203" s="320"/>
      <c r="AL203" s="320"/>
      <c r="AM203" s="320"/>
      <c r="AN203" s="320"/>
      <c r="AO203" s="320"/>
      <c r="AP203" s="320"/>
      <c r="AQ203" s="320"/>
      <c r="AR203" s="320"/>
      <c r="AS203" s="320"/>
      <c r="AT203" s="320"/>
      <c r="AU203" s="320"/>
      <c r="AV203" s="320"/>
      <c r="AW203" s="320"/>
      <c r="AX203" s="320"/>
      <c r="AY203" s="320"/>
      <c r="AZ203" s="320"/>
      <c r="BA203" s="320"/>
      <c r="BB203" s="320"/>
      <c r="BC203" s="320"/>
      <c r="BD203" s="320"/>
      <c r="BE203" s="320"/>
      <c r="BF203" s="320"/>
      <c r="BG203" s="320"/>
      <c r="BH203" s="320"/>
      <c r="BI203" s="320"/>
      <c r="BJ203" s="320"/>
      <c r="BK203" s="320"/>
      <c r="BL203" s="320"/>
      <c r="BM203" s="320"/>
      <c r="BN203" s="320"/>
      <c r="BO203" s="320"/>
      <c r="BP203" s="320"/>
      <c r="BQ203" s="320"/>
      <c r="BR203" s="320"/>
      <c r="BS203" s="320"/>
      <c r="BT203" s="320"/>
      <c r="BU203" s="320"/>
      <c r="BV203" s="320"/>
      <c r="BW203" s="320"/>
      <c r="BX203" s="320"/>
      <c r="BY203" s="320"/>
      <c r="BZ203" s="320"/>
      <c r="CA203" s="320"/>
      <c r="CB203" s="320"/>
      <c r="CC203" s="320"/>
      <c r="CD203" s="320"/>
      <c r="CE203" s="320"/>
      <c r="CF203" s="320"/>
      <c r="CG203" s="320"/>
      <c r="CH203" s="320"/>
      <c r="CI203" s="320"/>
      <c r="CJ203" s="320"/>
      <c r="CK203" s="320"/>
      <c r="CL203" s="320"/>
      <c r="CM203" s="320"/>
      <c r="CN203" s="320"/>
      <c r="CO203" s="320"/>
      <c r="CP203" s="320"/>
      <c r="CQ203" s="320"/>
      <c r="CR203" s="320"/>
      <c r="CS203" s="320"/>
      <c r="CT203" s="320"/>
      <c r="CU203" s="320"/>
      <c r="CV203" s="320"/>
      <c r="CW203" s="320"/>
      <c r="CX203" s="320"/>
      <c r="CY203" s="320"/>
      <c r="CZ203" s="320"/>
      <c r="DA203" s="320"/>
      <c r="DB203" s="320"/>
      <c r="DC203" s="320"/>
      <c r="DD203" s="320"/>
      <c r="DE203" s="320"/>
      <c r="DF203" s="320"/>
      <c r="DG203" s="320"/>
      <c r="DH203" s="320"/>
      <c r="DI203" s="320"/>
      <c r="DJ203" s="320"/>
      <c r="DK203" s="320"/>
      <c r="DL203" s="320"/>
      <c r="DM203" s="320"/>
      <c r="DN203" s="320"/>
      <c r="DO203" s="320"/>
      <c r="DP203" s="320"/>
      <c r="DQ203" s="320"/>
      <c r="DR203" s="320"/>
      <c r="DS203" s="320"/>
      <c r="DT203" s="320"/>
      <c r="DU203" s="320"/>
      <c r="DV203" s="320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</row>
    <row r="204">
      <c r="A204" s="170"/>
      <c r="B204" s="170"/>
      <c r="C204" s="170"/>
      <c r="D204" s="170"/>
      <c r="E204" s="171"/>
      <c r="F204" s="320"/>
      <c r="G204" s="320"/>
      <c r="H204" s="320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0"/>
      <c r="Z204" s="320"/>
      <c r="AA204" s="320"/>
      <c r="AB204" s="320"/>
      <c r="AC204" s="320"/>
      <c r="AD204" s="320"/>
      <c r="AE204" s="320"/>
      <c r="AF204" s="320"/>
      <c r="AG204" s="320"/>
      <c r="AH204" s="320"/>
      <c r="AI204" s="320"/>
      <c r="AJ204" s="320"/>
      <c r="AK204" s="320"/>
      <c r="AL204" s="320"/>
      <c r="AM204" s="320"/>
      <c r="AN204" s="320"/>
      <c r="AO204" s="320"/>
      <c r="AP204" s="320"/>
      <c r="AQ204" s="320"/>
      <c r="AR204" s="320"/>
      <c r="AS204" s="320"/>
      <c r="AT204" s="320"/>
      <c r="AU204" s="320"/>
      <c r="AV204" s="320"/>
      <c r="AW204" s="320"/>
      <c r="AX204" s="320"/>
      <c r="AY204" s="320"/>
      <c r="AZ204" s="320"/>
      <c r="BA204" s="320"/>
      <c r="BB204" s="320"/>
      <c r="BC204" s="320"/>
      <c r="BD204" s="320"/>
      <c r="BE204" s="320"/>
      <c r="BF204" s="320"/>
      <c r="BG204" s="320"/>
      <c r="BH204" s="320"/>
      <c r="BI204" s="320"/>
      <c r="BJ204" s="320"/>
      <c r="BK204" s="320"/>
      <c r="BL204" s="320"/>
      <c r="BM204" s="320"/>
      <c r="BN204" s="320"/>
      <c r="BO204" s="320"/>
      <c r="BP204" s="320"/>
      <c r="BQ204" s="320"/>
      <c r="BR204" s="320"/>
      <c r="BS204" s="320"/>
      <c r="BT204" s="320"/>
      <c r="BU204" s="320"/>
      <c r="BV204" s="320"/>
      <c r="BW204" s="320"/>
      <c r="BX204" s="320"/>
      <c r="BY204" s="320"/>
      <c r="BZ204" s="320"/>
      <c r="CA204" s="320"/>
      <c r="CB204" s="320"/>
      <c r="CC204" s="320"/>
      <c r="CD204" s="320"/>
      <c r="CE204" s="320"/>
      <c r="CF204" s="320"/>
      <c r="CG204" s="320"/>
      <c r="CH204" s="320"/>
      <c r="CI204" s="320"/>
      <c r="CJ204" s="320"/>
      <c r="CK204" s="320"/>
      <c r="CL204" s="320"/>
      <c r="CM204" s="320"/>
      <c r="CN204" s="320"/>
      <c r="CO204" s="320"/>
      <c r="CP204" s="320"/>
      <c r="CQ204" s="320"/>
      <c r="CR204" s="320"/>
      <c r="CS204" s="320"/>
      <c r="CT204" s="320"/>
      <c r="CU204" s="320"/>
      <c r="CV204" s="320"/>
      <c r="CW204" s="320"/>
      <c r="CX204" s="320"/>
      <c r="CY204" s="320"/>
      <c r="CZ204" s="320"/>
      <c r="DA204" s="320"/>
      <c r="DB204" s="320"/>
      <c r="DC204" s="320"/>
      <c r="DD204" s="320"/>
      <c r="DE204" s="320"/>
      <c r="DF204" s="320"/>
      <c r="DG204" s="320"/>
      <c r="DH204" s="320"/>
      <c r="DI204" s="320"/>
      <c r="DJ204" s="320"/>
      <c r="DK204" s="320"/>
      <c r="DL204" s="320"/>
      <c r="DM204" s="320"/>
      <c r="DN204" s="320"/>
      <c r="DO204" s="320"/>
      <c r="DP204" s="320"/>
      <c r="DQ204" s="320"/>
      <c r="DR204" s="320"/>
      <c r="DS204" s="320"/>
      <c r="DT204" s="320"/>
      <c r="DU204" s="320"/>
      <c r="DV204" s="320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</row>
    <row r="205">
      <c r="A205" s="170"/>
      <c r="B205" s="170"/>
      <c r="C205" s="170"/>
      <c r="D205" s="170"/>
      <c r="E205" s="171"/>
      <c r="F205" s="320"/>
      <c r="G205" s="320"/>
      <c r="H205" s="320"/>
      <c r="I205" s="320"/>
      <c r="J205" s="320"/>
      <c r="K205" s="320"/>
      <c r="L205" s="320"/>
      <c r="M205" s="320"/>
      <c r="N205" s="320"/>
      <c r="O205" s="320"/>
      <c r="P205" s="320"/>
      <c r="Q205" s="320"/>
      <c r="R205" s="320"/>
      <c r="S205" s="320"/>
      <c r="T205" s="320"/>
      <c r="U205" s="320"/>
      <c r="V205" s="320"/>
      <c r="W205" s="320"/>
      <c r="X205" s="320"/>
      <c r="Y205" s="320"/>
      <c r="Z205" s="320"/>
      <c r="AA205" s="320"/>
      <c r="AB205" s="320"/>
      <c r="AC205" s="320"/>
      <c r="AD205" s="320"/>
      <c r="AE205" s="320"/>
      <c r="AF205" s="320"/>
      <c r="AG205" s="320"/>
      <c r="AH205" s="320"/>
      <c r="AI205" s="320"/>
      <c r="AJ205" s="320"/>
      <c r="AK205" s="320"/>
      <c r="AL205" s="320"/>
      <c r="AM205" s="320"/>
      <c r="AN205" s="320"/>
      <c r="AO205" s="320"/>
      <c r="AP205" s="320"/>
      <c r="AQ205" s="320"/>
      <c r="AR205" s="320"/>
      <c r="AS205" s="320"/>
      <c r="AT205" s="320"/>
      <c r="AU205" s="320"/>
      <c r="AV205" s="320"/>
      <c r="AW205" s="320"/>
      <c r="AX205" s="320"/>
      <c r="AY205" s="320"/>
      <c r="AZ205" s="320"/>
      <c r="BA205" s="320"/>
      <c r="BB205" s="320"/>
      <c r="BC205" s="320"/>
      <c r="BD205" s="320"/>
      <c r="BE205" s="320"/>
      <c r="BF205" s="320"/>
      <c r="BG205" s="320"/>
      <c r="BH205" s="320"/>
      <c r="BI205" s="320"/>
      <c r="BJ205" s="320"/>
      <c r="BK205" s="320"/>
      <c r="BL205" s="320"/>
      <c r="BM205" s="320"/>
      <c r="BN205" s="320"/>
      <c r="BO205" s="320"/>
      <c r="BP205" s="320"/>
      <c r="BQ205" s="320"/>
      <c r="BR205" s="320"/>
      <c r="BS205" s="320"/>
      <c r="BT205" s="320"/>
      <c r="BU205" s="320"/>
      <c r="BV205" s="320"/>
      <c r="BW205" s="320"/>
      <c r="BX205" s="320"/>
      <c r="BY205" s="320"/>
      <c r="BZ205" s="320"/>
      <c r="CA205" s="320"/>
      <c r="CB205" s="320"/>
      <c r="CC205" s="320"/>
      <c r="CD205" s="320"/>
      <c r="CE205" s="320"/>
      <c r="CF205" s="320"/>
      <c r="CG205" s="320"/>
      <c r="CH205" s="320"/>
      <c r="CI205" s="320"/>
      <c r="CJ205" s="320"/>
      <c r="CK205" s="320"/>
      <c r="CL205" s="320"/>
      <c r="CM205" s="320"/>
      <c r="CN205" s="320"/>
      <c r="CO205" s="320"/>
      <c r="CP205" s="320"/>
      <c r="CQ205" s="320"/>
      <c r="CR205" s="320"/>
      <c r="CS205" s="320"/>
      <c r="CT205" s="320"/>
      <c r="CU205" s="320"/>
      <c r="CV205" s="320"/>
      <c r="CW205" s="320"/>
      <c r="CX205" s="320"/>
      <c r="CY205" s="320"/>
      <c r="CZ205" s="320"/>
      <c r="DA205" s="320"/>
      <c r="DB205" s="320"/>
      <c r="DC205" s="320"/>
      <c r="DD205" s="320"/>
      <c r="DE205" s="320"/>
      <c r="DF205" s="320"/>
      <c r="DG205" s="320"/>
      <c r="DH205" s="320"/>
      <c r="DI205" s="320"/>
      <c r="DJ205" s="320"/>
      <c r="DK205" s="320"/>
      <c r="DL205" s="320"/>
      <c r="DM205" s="320"/>
      <c r="DN205" s="320"/>
      <c r="DO205" s="320"/>
      <c r="DP205" s="320"/>
      <c r="DQ205" s="320"/>
      <c r="DR205" s="320"/>
      <c r="DS205" s="320"/>
      <c r="DT205" s="320"/>
      <c r="DU205" s="320"/>
      <c r="DV205" s="320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</row>
    <row r="206">
      <c r="A206" s="170"/>
      <c r="B206" s="170"/>
      <c r="C206" s="170"/>
      <c r="D206" s="170"/>
      <c r="E206" s="171"/>
      <c r="F206" s="320"/>
      <c r="G206" s="320"/>
      <c r="H206" s="320"/>
      <c r="I206" s="320"/>
      <c r="J206" s="320"/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320"/>
      <c r="W206" s="320"/>
      <c r="X206" s="320"/>
      <c r="Y206" s="320"/>
      <c r="Z206" s="320"/>
      <c r="AA206" s="320"/>
      <c r="AB206" s="320"/>
      <c r="AC206" s="320"/>
      <c r="AD206" s="320"/>
      <c r="AE206" s="320"/>
      <c r="AF206" s="320"/>
      <c r="AG206" s="320"/>
      <c r="AH206" s="320"/>
      <c r="AI206" s="320"/>
      <c r="AJ206" s="320"/>
      <c r="AK206" s="320"/>
      <c r="AL206" s="320"/>
      <c r="AM206" s="320"/>
      <c r="AN206" s="320"/>
      <c r="AO206" s="320"/>
      <c r="AP206" s="320"/>
      <c r="AQ206" s="320"/>
      <c r="AR206" s="320"/>
      <c r="AS206" s="320"/>
      <c r="AT206" s="320"/>
      <c r="AU206" s="320"/>
      <c r="AV206" s="320"/>
      <c r="AW206" s="320"/>
      <c r="AX206" s="320"/>
      <c r="AY206" s="320"/>
      <c r="AZ206" s="320"/>
      <c r="BA206" s="320"/>
      <c r="BB206" s="320"/>
      <c r="BC206" s="320"/>
      <c r="BD206" s="320"/>
      <c r="BE206" s="320"/>
      <c r="BF206" s="320"/>
      <c r="BG206" s="320"/>
      <c r="BH206" s="320"/>
      <c r="BI206" s="320"/>
      <c r="BJ206" s="320"/>
      <c r="BK206" s="320"/>
      <c r="BL206" s="320"/>
      <c r="BM206" s="320"/>
      <c r="BN206" s="320"/>
      <c r="BO206" s="320"/>
      <c r="BP206" s="320"/>
      <c r="BQ206" s="320"/>
      <c r="BR206" s="320"/>
      <c r="BS206" s="320"/>
      <c r="BT206" s="320"/>
      <c r="BU206" s="320"/>
      <c r="BV206" s="320"/>
      <c r="BW206" s="320"/>
      <c r="BX206" s="320"/>
      <c r="BY206" s="320"/>
      <c r="BZ206" s="320"/>
      <c r="CA206" s="320"/>
      <c r="CB206" s="320"/>
      <c r="CC206" s="320"/>
      <c r="CD206" s="320"/>
      <c r="CE206" s="320"/>
      <c r="CF206" s="320"/>
      <c r="CG206" s="320"/>
      <c r="CH206" s="320"/>
      <c r="CI206" s="320"/>
      <c r="CJ206" s="320"/>
      <c r="CK206" s="320"/>
      <c r="CL206" s="320"/>
      <c r="CM206" s="320"/>
      <c r="CN206" s="320"/>
      <c r="CO206" s="320"/>
      <c r="CP206" s="320"/>
      <c r="CQ206" s="320"/>
      <c r="CR206" s="320"/>
      <c r="CS206" s="320"/>
      <c r="CT206" s="320"/>
      <c r="CU206" s="320"/>
      <c r="CV206" s="320"/>
      <c r="CW206" s="320"/>
      <c r="CX206" s="320"/>
      <c r="CY206" s="320"/>
      <c r="CZ206" s="320"/>
      <c r="DA206" s="320"/>
      <c r="DB206" s="320"/>
      <c r="DC206" s="320"/>
      <c r="DD206" s="320"/>
      <c r="DE206" s="320"/>
      <c r="DF206" s="320"/>
      <c r="DG206" s="320"/>
      <c r="DH206" s="320"/>
      <c r="DI206" s="320"/>
      <c r="DJ206" s="320"/>
      <c r="DK206" s="320"/>
      <c r="DL206" s="320"/>
      <c r="DM206" s="320"/>
      <c r="DN206" s="320"/>
      <c r="DO206" s="320"/>
      <c r="DP206" s="320"/>
      <c r="DQ206" s="320"/>
      <c r="DR206" s="320"/>
      <c r="DS206" s="320"/>
      <c r="DT206" s="320"/>
      <c r="DU206" s="320"/>
      <c r="DV206" s="320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</row>
    <row r="207">
      <c r="A207" s="170"/>
      <c r="B207" s="170"/>
      <c r="C207" s="170"/>
      <c r="D207" s="170"/>
      <c r="E207" s="171"/>
      <c r="F207" s="320"/>
      <c r="G207" s="320"/>
      <c r="H207" s="320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20"/>
      <c r="W207" s="320"/>
      <c r="X207" s="320"/>
      <c r="Y207" s="320"/>
      <c r="Z207" s="320"/>
      <c r="AA207" s="320"/>
      <c r="AB207" s="320"/>
      <c r="AC207" s="320"/>
      <c r="AD207" s="320"/>
      <c r="AE207" s="320"/>
      <c r="AF207" s="320"/>
      <c r="AG207" s="320"/>
      <c r="AH207" s="320"/>
      <c r="AI207" s="320"/>
      <c r="AJ207" s="320"/>
      <c r="AK207" s="320"/>
      <c r="AL207" s="320"/>
      <c r="AM207" s="320"/>
      <c r="AN207" s="320"/>
      <c r="AO207" s="320"/>
      <c r="AP207" s="320"/>
      <c r="AQ207" s="320"/>
      <c r="AR207" s="320"/>
      <c r="AS207" s="320"/>
      <c r="AT207" s="320"/>
      <c r="AU207" s="320"/>
      <c r="AV207" s="320"/>
      <c r="AW207" s="320"/>
      <c r="AX207" s="320"/>
      <c r="AY207" s="320"/>
      <c r="AZ207" s="320"/>
      <c r="BA207" s="320"/>
      <c r="BB207" s="320"/>
      <c r="BC207" s="320"/>
      <c r="BD207" s="320"/>
      <c r="BE207" s="320"/>
      <c r="BF207" s="320"/>
      <c r="BG207" s="320"/>
      <c r="BH207" s="320"/>
      <c r="BI207" s="320"/>
      <c r="BJ207" s="320"/>
      <c r="BK207" s="320"/>
      <c r="BL207" s="320"/>
      <c r="BM207" s="320"/>
      <c r="BN207" s="320"/>
      <c r="BO207" s="320"/>
      <c r="BP207" s="320"/>
      <c r="BQ207" s="320"/>
      <c r="BR207" s="320"/>
      <c r="BS207" s="320"/>
      <c r="BT207" s="320"/>
      <c r="BU207" s="320"/>
      <c r="BV207" s="320"/>
      <c r="BW207" s="320"/>
      <c r="BX207" s="320"/>
      <c r="BY207" s="320"/>
      <c r="BZ207" s="320"/>
      <c r="CA207" s="320"/>
      <c r="CB207" s="320"/>
      <c r="CC207" s="320"/>
      <c r="CD207" s="320"/>
      <c r="CE207" s="320"/>
      <c r="CF207" s="320"/>
      <c r="CG207" s="320"/>
      <c r="CH207" s="320"/>
      <c r="CI207" s="320"/>
      <c r="CJ207" s="320"/>
      <c r="CK207" s="320"/>
      <c r="CL207" s="320"/>
      <c r="CM207" s="320"/>
      <c r="CN207" s="320"/>
      <c r="CO207" s="320"/>
      <c r="CP207" s="320"/>
      <c r="CQ207" s="320"/>
      <c r="CR207" s="320"/>
      <c r="CS207" s="320"/>
      <c r="CT207" s="320"/>
      <c r="CU207" s="320"/>
      <c r="CV207" s="320"/>
      <c r="CW207" s="320"/>
      <c r="CX207" s="320"/>
      <c r="CY207" s="320"/>
      <c r="CZ207" s="320"/>
      <c r="DA207" s="320"/>
      <c r="DB207" s="320"/>
      <c r="DC207" s="320"/>
      <c r="DD207" s="320"/>
      <c r="DE207" s="320"/>
      <c r="DF207" s="320"/>
      <c r="DG207" s="320"/>
      <c r="DH207" s="320"/>
      <c r="DI207" s="320"/>
      <c r="DJ207" s="320"/>
      <c r="DK207" s="320"/>
      <c r="DL207" s="320"/>
      <c r="DM207" s="320"/>
      <c r="DN207" s="320"/>
      <c r="DO207" s="320"/>
      <c r="DP207" s="320"/>
      <c r="DQ207" s="320"/>
      <c r="DR207" s="320"/>
      <c r="DS207" s="320"/>
      <c r="DT207" s="320"/>
      <c r="DU207" s="320"/>
      <c r="DV207" s="320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</row>
    <row r="208">
      <c r="A208" s="170"/>
      <c r="B208" s="170"/>
      <c r="C208" s="170"/>
      <c r="D208" s="170"/>
      <c r="E208" s="171"/>
      <c r="F208" s="320"/>
      <c r="G208" s="320"/>
      <c r="H208" s="320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20"/>
      <c r="X208" s="320"/>
      <c r="Y208" s="320"/>
      <c r="Z208" s="320"/>
      <c r="AA208" s="320"/>
      <c r="AB208" s="320"/>
      <c r="AC208" s="320"/>
      <c r="AD208" s="320"/>
      <c r="AE208" s="320"/>
      <c r="AF208" s="320"/>
      <c r="AG208" s="320"/>
      <c r="AH208" s="320"/>
      <c r="AI208" s="320"/>
      <c r="AJ208" s="320"/>
      <c r="AK208" s="320"/>
      <c r="AL208" s="320"/>
      <c r="AM208" s="320"/>
      <c r="AN208" s="320"/>
      <c r="AO208" s="320"/>
      <c r="AP208" s="320"/>
      <c r="AQ208" s="320"/>
      <c r="AR208" s="320"/>
      <c r="AS208" s="320"/>
      <c r="AT208" s="320"/>
      <c r="AU208" s="320"/>
      <c r="AV208" s="320"/>
      <c r="AW208" s="320"/>
      <c r="AX208" s="320"/>
      <c r="AY208" s="320"/>
      <c r="AZ208" s="320"/>
      <c r="BA208" s="320"/>
      <c r="BB208" s="320"/>
      <c r="BC208" s="320"/>
      <c r="BD208" s="320"/>
      <c r="BE208" s="320"/>
      <c r="BF208" s="320"/>
      <c r="BG208" s="320"/>
      <c r="BH208" s="320"/>
      <c r="BI208" s="320"/>
      <c r="BJ208" s="320"/>
      <c r="BK208" s="320"/>
      <c r="BL208" s="320"/>
      <c r="BM208" s="320"/>
      <c r="BN208" s="320"/>
      <c r="BO208" s="320"/>
      <c r="BP208" s="320"/>
      <c r="BQ208" s="320"/>
      <c r="BR208" s="320"/>
      <c r="BS208" s="320"/>
      <c r="BT208" s="320"/>
      <c r="BU208" s="320"/>
      <c r="BV208" s="320"/>
      <c r="BW208" s="320"/>
      <c r="BX208" s="320"/>
      <c r="BY208" s="320"/>
      <c r="BZ208" s="320"/>
      <c r="CA208" s="320"/>
      <c r="CB208" s="320"/>
      <c r="CC208" s="320"/>
      <c r="CD208" s="320"/>
      <c r="CE208" s="320"/>
      <c r="CF208" s="320"/>
      <c r="CG208" s="320"/>
      <c r="CH208" s="320"/>
      <c r="CI208" s="320"/>
      <c r="CJ208" s="320"/>
      <c r="CK208" s="320"/>
      <c r="CL208" s="320"/>
      <c r="CM208" s="320"/>
      <c r="CN208" s="320"/>
      <c r="CO208" s="320"/>
      <c r="CP208" s="320"/>
      <c r="CQ208" s="320"/>
      <c r="CR208" s="320"/>
      <c r="CS208" s="320"/>
      <c r="CT208" s="320"/>
      <c r="CU208" s="320"/>
      <c r="CV208" s="320"/>
      <c r="CW208" s="320"/>
      <c r="CX208" s="320"/>
      <c r="CY208" s="320"/>
      <c r="CZ208" s="320"/>
      <c r="DA208" s="320"/>
      <c r="DB208" s="320"/>
      <c r="DC208" s="320"/>
      <c r="DD208" s="320"/>
      <c r="DE208" s="320"/>
      <c r="DF208" s="320"/>
      <c r="DG208" s="320"/>
      <c r="DH208" s="320"/>
      <c r="DI208" s="320"/>
      <c r="DJ208" s="320"/>
      <c r="DK208" s="320"/>
      <c r="DL208" s="320"/>
      <c r="DM208" s="320"/>
      <c r="DN208" s="320"/>
      <c r="DO208" s="320"/>
      <c r="DP208" s="320"/>
      <c r="DQ208" s="320"/>
      <c r="DR208" s="320"/>
      <c r="DS208" s="320"/>
      <c r="DT208" s="320"/>
      <c r="DU208" s="320"/>
      <c r="DV208" s="320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</row>
    <row r="209">
      <c r="A209" s="170"/>
      <c r="B209" s="170"/>
      <c r="C209" s="170"/>
      <c r="D209" s="170"/>
      <c r="E209" s="171"/>
      <c r="F209" s="320"/>
      <c r="G209" s="320"/>
      <c r="H209" s="320"/>
      <c r="I209" s="320"/>
      <c r="J209" s="320"/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20"/>
      <c r="X209" s="320"/>
      <c r="Y209" s="320"/>
      <c r="Z209" s="320"/>
      <c r="AA209" s="320"/>
      <c r="AB209" s="320"/>
      <c r="AC209" s="320"/>
      <c r="AD209" s="320"/>
      <c r="AE209" s="320"/>
      <c r="AF209" s="320"/>
      <c r="AG209" s="320"/>
      <c r="AH209" s="320"/>
      <c r="AI209" s="320"/>
      <c r="AJ209" s="320"/>
      <c r="AK209" s="320"/>
      <c r="AL209" s="320"/>
      <c r="AM209" s="320"/>
      <c r="AN209" s="320"/>
      <c r="AO209" s="320"/>
      <c r="AP209" s="320"/>
      <c r="AQ209" s="320"/>
      <c r="AR209" s="320"/>
      <c r="AS209" s="320"/>
      <c r="AT209" s="320"/>
      <c r="AU209" s="320"/>
      <c r="AV209" s="320"/>
      <c r="AW209" s="320"/>
      <c r="AX209" s="320"/>
      <c r="AY209" s="320"/>
      <c r="AZ209" s="320"/>
      <c r="BA209" s="320"/>
      <c r="BB209" s="320"/>
      <c r="BC209" s="320"/>
      <c r="BD209" s="320"/>
      <c r="BE209" s="320"/>
      <c r="BF209" s="320"/>
      <c r="BG209" s="320"/>
      <c r="BH209" s="320"/>
      <c r="BI209" s="320"/>
      <c r="BJ209" s="320"/>
      <c r="BK209" s="320"/>
      <c r="BL209" s="320"/>
      <c r="BM209" s="320"/>
      <c r="BN209" s="320"/>
      <c r="BO209" s="320"/>
      <c r="BP209" s="320"/>
      <c r="BQ209" s="320"/>
      <c r="BR209" s="320"/>
      <c r="BS209" s="320"/>
      <c r="BT209" s="320"/>
      <c r="BU209" s="320"/>
      <c r="BV209" s="320"/>
      <c r="BW209" s="320"/>
      <c r="BX209" s="320"/>
      <c r="BY209" s="320"/>
      <c r="BZ209" s="320"/>
      <c r="CA209" s="320"/>
      <c r="CB209" s="320"/>
      <c r="CC209" s="320"/>
      <c r="CD209" s="320"/>
      <c r="CE209" s="320"/>
      <c r="CF209" s="320"/>
      <c r="CG209" s="320"/>
      <c r="CH209" s="320"/>
      <c r="CI209" s="320"/>
      <c r="CJ209" s="320"/>
      <c r="CK209" s="320"/>
      <c r="CL209" s="320"/>
      <c r="CM209" s="320"/>
      <c r="CN209" s="320"/>
      <c r="CO209" s="320"/>
      <c r="CP209" s="320"/>
      <c r="CQ209" s="320"/>
      <c r="CR209" s="320"/>
      <c r="CS209" s="320"/>
      <c r="CT209" s="320"/>
      <c r="CU209" s="320"/>
      <c r="CV209" s="320"/>
      <c r="CW209" s="320"/>
      <c r="CX209" s="320"/>
      <c r="CY209" s="320"/>
      <c r="CZ209" s="320"/>
      <c r="DA209" s="320"/>
      <c r="DB209" s="320"/>
      <c r="DC209" s="320"/>
      <c r="DD209" s="320"/>
      <c r="DE209" s="320"/>
      <c r="DF209" s="320"/>
      <c r="DG209" s="320"/>
      <c r="DH209" s="320"/>
      <c r="DI209" s="320"/>
      <c r="DJ209" s="320"/>
      <c r="DK209" s="320"/>
      <c r="DL209" s="320"/>
      <c r="DM209" s="320"/>
      <c r="DN209" s="320"/>
      <c r="DO209" s="320"/>
      <c r="DP209" s="320"/>
      <c r="DQ209" s="320"/>
      <c r="DR209" s="320"/>
      <c r="DS209" s="320"/>
      <c r="DT209" s="320"/>
      <c r="DU209" s="320"/>
      <c r="DV209" s="320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</row>
    <row r="210">
      <c r="A210" s="170"/>
      <c r="B210" s="170"/>
      <c r="C210" s="170"/>
      <c r="D210" s="170"/>
      <c r="E210" s="171"/>
      <c r="F210" s="320"/>
      <c r="G210" s="320"/>
      <c r="H210" s="320"/>
      <c r="I210" s="320"/>
      <c r="J210" s="320"/>
      <c r="K210" s="320"/>
      <c r="L210" s="320"/>
      <c r="M210" s="320"/>
      <c r="N210" s="320"/>
      <c r="O210" s="320"/>
      <c r="P210" s="320"/>
      <c r="Q210" s="320"/>
      <c r="R210" s="320"/>
      <c r="S210" s="320"/>
      <c r="T210" s="320"/>
      <c r="U210" s="320"/>
      <c r="V210" s="320"/>
      <c r="W210" s="320"/>
      <c r="X210" s="320"/>
      <c r="Y210" s="320"/>
      <c r="Z210" s="320"/>
      <c r="AA210" s="320"/>
      <c r="AB210" s="320"/>
      <c r="AC210" s="320"/>
      <c r="AD210" s="320"/>
      <c r="AE210" s="320"/>
      <c r="AF210" s="320"/>
      <c r="AG210" s="320"/>
      <c r="AH210" s="320"/>
      <c r="AI210" s="320"/>
      <c r="AJ210" s="320"/>
      <c r="AK210" s="320"/>
      <c r="AL210" s="320"/>
      <c r="AM210" s="320"/>
      <c r="AN210" s="320"/>
      <c r="AO210" s="320"/>
      <c r="AP210" s="320"/>
      <c r="AQ210" s="320"/>
      <c r="AR210" s="320"/>
      <c r="AS210" s="320"/>
      <c r="AT210" s="320"/>
      <c r="AU210" s="320"/>
      <c r="AV210" s="320"/>
      <c r="AW210" s="320"/>
      <c r="AX210" s="320"/>
      <c r="AY210" s="320"/>
      <c r="AZ210" s="320"/>
      <c r="BA210" s="320"/>
      <c r="BB210" s="320"/>
      <c r="BC210" s="320"/>
      <c r="BD210" s="320"/>
      <c r="BE210" s="320"/>
      <c r="BF210" s="320"/>
      <c r="BG210" s="320"/>
      <c r="BH210" s="320"/>
      <c r="BI210" s="320"/>
      <c r="BJ210" s="320"/>
      <c r="BK210" s="320"/>
      <c r="BL210" s="320"/>
      <c r="BM210" s="320"/>
      <c r="BN210" s="320"/>
      <c r="BO210" s="320"/>
      <c r="BP210" s="320"/>
      <c r="BQ210" s="320"/>
      <c r="BR210" s="320"/>
      <c r="BS210" s="320"/>
      <c r="BT210" s="320"/>
      <c r="BU210" s="320"/>
      <c r="BV210" s="320"/>
      <c r="BW210" s="320"/>
      <c r="BX210" s="320"/>
      <c r="BY210" s="320"/>
      <c r="BZ210" s="320"/>
      <c r="CA210" s="320"/>
      <c r="CB210" s="320"/>
      <c r="CC210" s="320"/>
      <c r="CD210" s="320"/>
      <c r="CE210" s="320"/>
      <c r="CF210" s="320"/>
      <c r="CG210" s="320"/>
      <c r="CH210" s="320"/>
      <c r="CI210" s="320"/>
      <c r="CJ210" s="320"/>
      <c r="CK210" s="320"/>
      <c r="CL210" s="320"/>
      <c r="CM210" s="320"/>
      <c r="CN210" s="320"/>
      <c r="CO210" s="320"/>
      <c r="CP210" s="320"/>
      <c r="CQ210" s="320"/>
      <c r="CR210" s="320"/>
      <c r="CS210" s="320"/>
      <c r="CT210" s="320"/>
      <c r="CU210" s="320"/>
      <c r="CV210" s="320"/>
      <c r="CW210" s="320"/>
      <c r="CX210" s="320"/>
      <c r="CY210" s="320"/>
      <c r="CZ210" s="320"/>
      <c r="DA210" s="320"/>
      <c r="DB210" s="320"/>
      <c r="DC210" s="320"/>
      <c r="DD210" s="320"/>
      <c r="DE210" s="320"/>
      <c r="DF210" s="320"/>
      <c r="DG210" s="320"/>
      <c r="DH210" s="320"/>
      <c r="DI210" s="320"/>
      <c r="DJ210" s="320"/>
      <c r="DK210" s="320"/>
      <c r="DL210" s="320"/>
      <c r="DM210" s="320"/>
      <c r="DN210" s="320"/>
      <c r="DO210" s="320"/>
      <c r="DP210" s="320"/>
      <c r="DQ210" s="320"/>
      <c r="DR210" s="320"/>
      <c r="DS210" s="320"/>
      <c r="DT210" s="320"/>
      <c r="DU210" s="320"/>
      <c r="DV210" s="320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</row>
    <row r="211">
      <c r="A211" s="170"/>
      <c r="B211" s="170"/>
      <c r="C211" s="170"/>
      <c r="D211" s="170"/>
      <c r="E211" s="171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20"/>
      <c r="X211" s="320"/>
      <c r="Y211" s="320"/>
      <c r="Z211" s="320"/>
      <c r="AA211" s="320"/>
      <c r="AB211" s="320"/>
      <c r="AC211" s="320"/>
      <c r="AD211" s="320"/>
      <c r="AE211" s="320"/>
      <c r="AF211" s="320"/>
      <c r="AG211" s="320"/>
      <c r="AH211" s="320"/>
      <c r="AI211" s="320"/>
      <c r="AJ211" s="320"/>
      <c r="AK211" s="320"/>
      <c r="AL211" s="320"/>
      <c r="AM211" s="320"/>
      <c r="AN211" s="320"/>
      <c r="AO211" s="320"/>
      <c r="AP211" s="320"/>
      <c r="AQ211" s="320"/>
      <c r="AR211" s="320"/>
      <c r="AS211" s="320"/>
      <c r="AT211" s="320"/>
      <c r="AU211" s="320"/>
      <c r="AV211" s="320"/>
      <c r="AW211" s="320"/>
      <c r="AX211" s="320"/>
      <c r="AY211" s="320"/>
      <c r="AZ211" s="320"/>
      <c r="BA211" s="320"/>
      <c r="BB211" s="320"/>
      <c r="BC211" s="320"/>
      <c r="BD211" s="320"/>
      <c r="BE211" s="320"/>
      <c r="BF211" s="320"/>
      <c r="BG211" s="320"/>
      <c r="BH211" s="320"/>
      <c r="BI211" s="320"/>
      <c r="BJ211" s="320"/>
      <c r="BK211" s="320"/>
      <c r="BL211" s="320"/>
      <c r="BM211" s="320"/>
      <c r="BN211" s="320"/>
      <c r="BO211" s="320"/>
      <c r="BP211" s="320"/>
      <c r="BQ211" s="320"/>
      <c r="BR211" s="320"/>
      <c r="BS211" s="320"/>
      <c r="BT211" s="320"/>
      <c r="BU211" s="320"/>
      <c r="BV211" s="320"/>
      <c r="BW211" s="320"/>
      <c r="BX211" s="320"/>
      <c r="BY211" s="320"/>
      <c r="BZ211" s="320"/>
      <c r="CA211" s="320"/>
      <c r="CB211" s="320"/>
      <c r="CC211" s="320"/>
      <c r="CD211" s="320"/>
      <c r="CE211" s="320"/>
      <c r="CF211" s="320"/>
      <c r="CG211" s="320"/>
      <c r="CH211" s="320"/>
      <c r="CI211" s="320"/>
      <c r="CJ211" s="320"/>
      <c r="CK211" s="320"/>
      <c r="CL211" s="320"/>
      <c r="CM211" s="320"/>
      <c r="CN211" s="320"/>
      <c r="CO211" s="320"/>
      <c r="CP211" s="320"/>
      <c r="CQ211" s="320"/>
      <c r="CR211" s="320"/>
      <c r="CS211" s="320"/>
      <c r="CT211" s="320"/>
      <c r="CU211" s="320"/>
      <c r="CV211" s="320"/>
      <c r="CW211" s="320"/>
      <c r="CX211" s="320"/>
      <c r="CY211" s="320"/>
      <c r="CZ211" s="320"/>
      <c r="DA211" s="320"/>
      <c r="DB211" s="320"/>
      <c r="DC211" s="320"/>
      <c r="DD211" s="320"/>
      <c r="DE211" s="320"/>
      <c r="DF211" s="320"/>
      <c r="DG211" s="320"/>
      <c r="DH211" s="320"/>
      <c r="DI211" s="320"/>
      <c r="DJ211" s="320"/>
      <c r="DK211" s="320"/>
      <c r="DL211" s="320"/>
      <c r="DM211" s="320"/>
      <c r="DN211" s="320"/>
      <c r="DO211" s="320"/>
      <c r="DP211" s="320"/>
      <c r="DQ211" s="320"/>
      <c r="DR211" s="320"/>
      <c r="DS211" s="320"/>
      <c r="DT211" s="320"/>
      <c r="DU211" s="320"/>
      <c r="DV211" s="320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</row>
    <row r="212">
      <c r="A212" s="170"/>
      <c r="B212" s="170"/>
      <c r="C212" s="170"/>
      <c r="D212" s="170"/>
      <c r="E212" s="171"/>
      <c r="F212" s="320"/>
      <c r="G212" s="320"/>
      <c r="H212" s="320"/>
      <c r="I212" s="320"/>
      <c r="J212" s="320"/>
      <c r="K212" s="320"/>
      <c r="L212" s="320"/>
      <c r="M212" s="320"/>
      <c r="N212" s="320"/>
      <c r="O212" s="320"/>
      <c r="P212" s="320"/>
      <c r="Q212" s="320"/>
      <c r="R212" s="320"/>
      <c r="S212" s="320"/>
      <c r="T212" s="320"/>
      <c r="U212" s="320"/>
      <c r="V212" s="320"/>
      <c r="W212" s="320"/>
      <c r="X212" s="320"/>
      <c r="Y212" s="320"/>
      <c r="Z212" s="320"/>
      <c r="AA212" s="320"/>
      <c r="AB212" s="320"/>
      <c r="AC212" s="320"/>
      <c r="AD212" s="320"/>
      <c r="AE212" s="320"/>
      <c r="AF212" s="320"/>
      <c r="AG212" s="320"/>
      <c r="AH212" s="320"/>
      <c r="AI212" s="320"/>
      <c r="AJ212" s="320"/>
      <c r="AK212" s="320"/>
      <c r="AL212" s="320"/>
      <c r="AM212" s="320"/>
      <c r="AN212" s="320"/>
      <c r="AO212" s="320"/>
      <c r="AP212" s="320"/>
      <c r="AQ212" s="320"/>
      <c r="AR212" s="320"/>
      <c r="AS212" s="320"/>
      <c r="AT212" s="320"/>
      <c r="AU212" s="320"/>
      <c r="AV212" s="320"/>
      <c r="AW212" s="320"/>
      <c r="AX212" s="320"/>
      <c r="AY212" s="320"/>
      <c r="AZ212" s="320"/>
      <c r="BA212" s="320"/>
      <c r="BB212" s="320"/>
      <c r="BC212" s="320"/>
      <c r="BD212" s="320"/>
      <c r="BE212" s="320"/>
      <c r="BF212" s="320"/>
      <c r="BG212" s="320"/>
      <c r="BH212" s="320"/>
      <c r="BI212" s="320"/>
      <c r="BJ212" s="320"/>
      <c r="BK212" s="320"/>
      <c r="BL212" s="320"/>
      <c r="BM212" s="320"/>
      <c r="BN212" s="320"/>
      <c r="BO212" s="320"/>
      <c r="BP212" s="320"/>
      <c r="BQ212" s="320"/>
      <c r="BR212" s="320"/>
      <c r="BS212" s="320"/>
      <c r="BT212" s="320"/>
      <c r="BU212" s="320"/>
      <c r="BV212" s="320"/>
      <c r="BW212" s="320"/>
      <c r="BX212" s="320"/>
      <c r="BY212" s="320"/>
      <c r="BZ212" s="320"/>
      <c r="CA212" s="320"/>
      <c r="CB212" s="320"/>
      <c r="CC212" s="320"/>
      <c r="CD212" s="320"/>
      <c r="CE212" s="320"/>
      <c r="CF212" s="320"/>
      <c r="CG212" s="320"/>
      <c r="CH212" s="320"/>
      <c r="CI212" s="320"/>
      <c r="CJ212" s="320"/>
      <c r="CK212" s="320"/>
      <c r="CL212" s="320"/>
      <c r="CM212" s="320"/>
      <c r="CN212" s="320"/>
      <c r="CO212" s="320"/>
      <c r="CP212" s="320"/>
      <c r="CQ212" s="320"/>
      <c r="CR212" s="320"/>
      <c r="CS212" s="320"/>
      <c r="CT212" s="320"/>
      <c r="CU212" s="320"/>
      <c r="CV212" s="320"/>
      <c r="CW212" s="320"/>
      <c r="CX212" s="320"/>
      <c r="CY212" s="320"/>
      <c r="CZ212" s="320"/>
      <c r="DA212" s="320"/>
      <c r="DB212" s="320"/>
      <c r="DC212" s="320"/>
      <c r="DD212" s="320"/>
      <c r="DE212" s="320"/>
      <c r="DF212" s="320"/>
      <c r="DG212" s="320"/>
      <c r="DH212" s="320"/>
      <c r="DI212" s="320"/>
      <c r="DJ212" s="320"/>
      <c r="DK212" s="320"/>
      <c r="DL212" s="320"/>
      <c r="DM212" s="320"/>
      <c r="DN212" s="320"/>
      <c r="DO212" s="320"/>
      <c r="DP212" s="320"/>
      <c r="DQ212" s="320"/>
      <c r="DR212" s="320"/>
      <c r="DS212" s="320"/>
      <c r="DT212" s="320"/>
      <c r="DU212" s="320"/>
      <c r="DV212" s="320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</row>
    <row r="213">
      <c r="A213" s="170"/>
      <c r="B213" s="170"/>
      <c r="C213" s="170"/>
      <c r="D213" s="170"/>
      <c r="E213" s="171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20"/>
      <c r="X213" s="320"/>
      <c r="Y213" s="320"/>
      <c r="Z213" s="320"/>
      <c r="AA213" s="320"/>
      <c r="AB213" s="320"/>
      <c r="AC213" s="320"/>
      <c r="AD213" s="320"/>
      <c r="AE213" s="320"/>
      <c r="AF213" s="320"/>
      <c r="AG213" s="320"/>
      <c r="AH213" s="320"/>
      <c r="AI213" s="320"/>
      <c r="AJ213" s="320"/>
      <c r="AK213" s="320"/>
      <c r="AL213" s="320"/>
      <c r="AM213" s="320"/>
      <c r="AN213" s="320"/>
      <c r="AO213" s="320"/>
      <c r="AP213" s="320"/>
      <c r="AQ213" s="320"/>
      <c r="AR213" s="320"/>
      <c r="AS213" s="320"/>
      <c r="AT213" s="320"/>
      <c r="AU213" s="320"/>
      <c r="AV213" s="320"/>
      <c r="AW213" s="320"/>
      <c r="AX213" s="320"/>
      <c r="AY213" s="320"/>
      <c r="AZ213" s="320"/>
      <c r="BA213" s="320"/>
      <c r="BB213" s="320"/>
      <c r="BC213" s="320"/>
      <c r="BD213" s="320"/>
      <c r="BE213" s="320"/>
      <c r="BF213" s="320"/>
      <c r="BG213" s="320"/>
      <c r="BH213" s="320"/>
      <c r="BI213" s="320"/>
      <c r="BJ213" s="320"/>
      <c r="BK213" s="320"/>
      <c r="BL213" s="320"/>
      <c r="BM213" s="320"/>
      <c r="BN213" s="320"/>
      <c r="BO213" s="320"/>
      <c r="BP213" s="320"/>
      <c r="BQ213" s="320"/>
      <c r="BR213" s="320"/>
      <c r="BS213" s="320"/>
      <c r="BT213" s="320"/>
      <c r="BU213" s="320"/>
      <c r="BV213" s="320"/>
      <c r="BW213" s="320"/>
      <c r="BX213" s="320"/>
      <c r="BY213" s="320"/>
      <c r="BZ213" s="320"/>
      <c r="CA213" s="320"/>
      <c r="CB213" s="320"/>
      <c r="CC213" s="320"/>
      <c r="CD213" s="320"/>
      <c r="CE213" s="320"/>
      <c r="CF213" s="320"/>
      <c r="CG213" s="320"/>
      <c r="CH213" s="320"/>
      <c r="CI213" s="320"/>
      <c r="CJ213" s="320"/>
      <c r="CK213" s="320"/>
      <c r="CL213" s="320"/>
      <c r="CM213" s="320"/>
      <c r="CN213" s="320"/>
      <c r="CO213" s="320"/>
      <c r="CP213" s="320"/>
      <c r="CQ213" s="320"/>
      <c r="CR213" s="320"/>
      <c r="CS213" s="320"/>
      <c r="CT213" s="320"/>
      <c r="CU213" s="320"/>
      <c r="CV213" s="320"/>
      <c r="CW213" s="320"/>
      <c r="CX213" s="320"/>
      <c r="CY213" s="320"/>
      <c r="CZ213" s="320"/>
      <c r="DA213" s="320"/>
      <c r="DB213" s="320"/>
      <c r="DC213" s="320"/>
      <c r="DD213" s="320"/>
      <c r="DE213" s="320"/>
      <c r="DF213" s="320"/>
      <c r="DG213" s="320"/>
      <c r="DH213" s="320"/>
      <c r="DI213" s="320"/>
      <c r="DJ213" s="320"/>
      <c r="DK213" s="320"/>
      <c r="DL213" s="320"/>
      <c r="DM213" s="320"/>
      <c r="DN213" s="320"/>
      <c r="DO213" s="320"/>
      <c r="DP213" s="320"/>
      <c r="DQ213" s="320"/>
      <c r="DR213" s="320"/>
      <c r="DS213" s="320"/>
      <c r="DT213" s="320"/>
      <c r="DU213" s="320"/>
      <c r="DV213" s="320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</row>
    <row r="214">
      <c r="A214" s="170"/>
      <c r="B214" s="170"/>
      <c r="C214" s="170"/>
      <c r="D214" s="170"/>
      <c r="E214" s="171"/>
      <c r="F214" s="320"/>
      <c r="G214" s="320"/>
      <c r="H214" s="320"/>
      <c r="I214" s="320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0"/>
      <c r="Z214" s="320"/>
      <c r="AA214" s="320"/>
      <c r="AB214" s="320"/>
      <c r="AC214" s="320"/>
      <c r="AD214" s="320"/>
      <c r="AE214" s="320"/>
      <c r="AF214" s="320"/>
      <c r="AG214" s="320"/>
      <c r="AH214" s="320"/>
      <c r="AI214" s="320"/>
      <c r="AJ214" s="320"/>
      <c r="AK214" s="320"/>
      <c r="AL214" s="320"/>
      <c r="AM214" s="320"/>
      <c r="AN214" s="320"/>
      <c r="AO214" s="320"/>
      <c r="AP214" s="320"/>
      <c r="AQ214" s="320"/>
      <c r="AR214" s="320"/>
      <c r="AS214" s="320"/>
      <c r="AT214" s="320"/>
      <c r="AU214" s="320"/>
      <c r="AV214" s="320"/>
      <c r="AW214" s="320"/>
      <c r="AX214" s="320"/>
      <c r="AY214" s="320"/>
      <c r="AZ214" s="320"/>
      <c r="BA214" s="320"/>
      <c r="BB214" s="320"/>
      <c r="BC214" s="320"/>
      <c r="BD214" s="320"/>
      <c r="BE214" s="320"/>
      <c r="BF214" s="320"/>
      <c r="BG214" s="320"/>
      <c r="BH214" s="320"/>
      <c r="BI214" s="320"/>
      <c r="BJ214" s="320"/>
      <c r="BK214" s="320"/>
      <c r="BL214" s="320"/>
      <c r="BM214" s="320"/>
      <c r="BN214" s="320"/>
      <c r="BO214" s="320"/>
      <c r="BP214" s="320"/>
      <c r="BQ214" s="320"/>
      <c r="BR214" s="320"/>
      <c r="BS214" s="320"/>
      <c r="BT214" s="320"/>
      <c r="BU214" s="320"/>
      <c r="BV214" s="320"/>
      <c r="BW214" s="320"/>
      <c r="BX214" s="320"/>
      <c r="BY214" s="320"/>
      <c r="BZ214" s="320"/>
      <c r="CA214" s="320"/>
      <c r="CB214" s="320"/>
      <c r="CC214" s="320"/>
      <c r="CD214" s="320"/>
      <c r="CE214" s="320"/>
      <c r="CF214" s="320"/>
      <c r="CG214" s="320"/>
      <c r="CH214" s="320"/>
      <c r="CI214" s="320"/>
      <c r="CJ214" s="320"/>
      <c r="CK214" s="320"/>
      <c r="CL214" s="320"/>
      <c r="CM214" s="320"/>
      <c r="CN214" s="320"/>
      <c r="CO214" s="320"/>
      <c r="CP214" s="320"/>
      <c r="CQ214" s="320"/>
      <c r="CR214" s="320"/>
      <c r="CS214" s="320"/>
      <c r="CT214" s="320"/>
      <c r="CU214" s="320"/>
      <c r="CV214" s="320"/>
      <c r="CW214" s="320"/>
      <c r="CX214" s="320"/>
      <c r="CY214" s="320"/>
      <c r="CZ214" s="320"/>
      <c r="DA214" s="320"/>
      <c r="DB214" s="320"/>
      <c r="DC214" s="320"/>
      <c r="DD214" s="320"/>
      <c r="DE214" s="320"/>
      <c r="DF214" s="320"/>
      <c r="DG214" s="320"/>
      <c r="DH214" s="320"/>
      <c r="DI214" s="320"/>
      <c r="DJ214" s="320"/>
      <c r="DK214" s="320"/>
      <c r="DL214" s="320"/>
      <c r="DM214" s="320"/>
      <c r="DN214" s="320"/>
      <c r="DO214" s="320"/>
      <c r="DP214" s="320"/>
      <c r="DQ214" s="320"/>
      <c r="DR214" s="320"/>
      <c r="DS214" s="320"/>
      <c r="DT214" s="320"/>
      <c r="DU214" s="320"/>
      <c r="DV214" s="320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</row>
    <row r="215">
      <c r="A215" s="170"/>
      <c r="B215" s="170"/>
      <c r="C215" s="170"/>
      <c r="D215" s="170"/>
      <c r="E215" s="171"/>
      <c r="F215" s="320"/>
      <c r="G215" s="320"/>
      <c r="H215" s="320"/>
      <c r="I215" s="320"/>
      <c r="J215" s="320"/>
      <c r="K215" s="320"/>
      <c r="L215" s="320"/>
      <c r="M215" s="320"/>
      <c r="N215" s="320"/>
      <c r="O215" s="320"/>
      <c r="P215" s="320"/>
      <c r="Q215" s="320"/>
      <c r="R215" s="320"/>
      <c r="S215" s="320"/>
      <c r="T215" s="320"/>
      <c r="U215" s="320"/>
      <c r="V215" s="320"/>
      <c r="W215" s="320"/>
      <c r="X215" s="320"/>
      <c r="Y215" s="320"/>
      <c r="Z215" s="320"/>
      <c r="AA215" s="320"/>
      <c r="AB215" s="320"/>
      <c r="AC215" s="320"/>
      <c r="AD215" s="320"/>
      <c r="AE215" s="320"/>
      <c r="AF215" s="320"/>
      <c r="AG215" s="320"/>
      <c r="AH215" s="320"/>
      <c r="AI215" s="320"/>
      <c r="AJ215" s="320"/>
      <c r="AK215" s="320"/>
      <c r="AL215" s="320"/>
      <c r="AM215" s="320"/>
      <c r="AN215" s="320"/>
      <c r="AO215" s="320"/>
      <c r="AP215" s="320"/>
      <c r="AQ215" s="320"/>
      <c r="AR215" s="320"/>
      <c r="AS215" s="320"/>
      <c r="AT215" s="320"/>
      <c r="AU215" s="320"/>
      <c r="AV215" s="320"/>
      <c r="AW215" s="320"/>
      <c r="AX215" s="320"/>
      <c r="AY215" s="320"/>
      <c r="AZ215" s="320"/>
      <c r="BA215" s="320"/>
      <c r="BB215" s="320"/>
      <c r="BC215" s="320"/>
      <c r="BD215" s="320"/>
      <c r="BE215" s="320"/>
      <c r="BF215" s="320"/>
      <c r="BG215" s="320"/>
      <c r="BH215" s="320"/>
      <c r="BI215" s="320"/>
      <c r="BJ215" s="320"/>
      <c r="BK215" s="320"/>
      <c r="BL215" s="320"/>
      <c r="BM215" s="320"/>
      <c r="BN215" s="320"/>
      <c r="BO215" s="320"/>
      <c r="BP215" s="320"/>
      <c r="BQ215" s="320"/>
      <c r="BR215" s="320"/>
      <c r="BS215" s="320"/>
      <c r="BT215" s="320"/>
      <c r="BU215" s="320"/>
      <c r="BV215" s="320"/>
      <c r="BW215" s="320"/>
      <c r="BX215" s="320"/>
      <c r="BY215" s="320"/>
      <c r="BZ215" s="320"/>
      <c r="CA215" s="320"/>
      <c r="CB215" s="320"/>
      <c r="CC215" s="320"/>
      <c r="CD215" s="320"/>
      <c r="CE215" s="320"/>
      <c r="CF215" s="320"/>
      <c r="CG215" s="320"/>
      <c r="CH215" s="320"/>
      <c r="CI215" s="320"/>
      <c r="CJ215" s="320"/>
      <c r="CK215" s="320"/>
      <c r="CL215" s="320"/>
      <c r="CM215" s="320"/>
      <c r="CN215" s="320"/>
      <c r="CO215" s="320"/>
      <c r="CP215" s="320"/>
      <c r="CQ215" s="320"/>
      <c r="CR215" s="320"/>
      <c r="CS215" s="320"/>
      <c r="CT215" s="320"/>
      <c r="CU215" s="320"/>
      <c r="CV215" s="320"/>
      <c r="CW215" s="320"/>
      <c r="CX215" s="320"/>
      <c r="CY215" s="320"/>
      <c r="CZ215" s="320"/>
      <c r="DA215" s="320"/>
      <c r="DB215" s="320"/>
      <c r="DC215" s="320"/>
      <c r="DD215" s="320"/>
      <c r="DE215" s="320"/>
      <c r="DF215" s="320"/>
      <c r="DG215" s="320"/>
      <c r="DH215" s="320"/>
      <c r="DI215" s="320"/>
      <c r="DJ215" s="320"/>
      <c r="DK215" s="320"/>
      <c r="DL215" s="320"/>
      <c r="DM215" s="320"/>
      <c r="DN215" s="320"/>
      <c r="DO215" s="320"/>
      <c r="DP215" s="320"/>
      <c r="DQ215" s="320"/>
      <c r="DR215" s="320"/>
      <c r="DS215" s="320"/>
      <c r="DT215" s="320"/>
      <c r="DU215" s="320"/>
      <c r="DV215" s="320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</row>
    <row r="216">
      <c r="A216" s="170"/>
      <c r="B216" s="170"/>
      <c r="C216" s="170"/>
      <c r="D216" s="170"/>
      <c r="E216" s="171"/>
      <c r="F216" s="320"/>
      <c r="G216" s="320"/>
      <c r="H216" s="320"/>
      <c r="I216" s="320"/>
      <c r="J216" s="320"/>
      <c r="K216" s="320"/>
      <c r="L216" s="320"/>
      <c r="M216" s="320"/>
      <c r="N216" s="320"/>
      <c r="O216" s="320"/>
      <c r="P216" s="320"/>
      <c r="Q216" s="320"/>
      <c r="R216" s="320"/>
      <c r="S216" s="320"/>
      <c r="T216" s="320"/>
      <c r="U216" s="320"/>
      <c r="V216" s="320"/>
      <c r="W216" s="320"/>
      <c r="X216" s="320"/>
      <c r="Y216" s="320"/>
      <c r="Z216" s="320"/>
      <c r="AA216" s="320"/>
      <c r="AB216" s="320"/>
      <c r="AC216" s="320"/>
      <c r="AD216" s="320"/>
      <c r="AE216" s="320"/>
      <c r="AF216" s="320"/>
      <c r="AG216" s="320"/>
      <c r="AH216" s="320"/>
      <c r="AI216" s="320"/>
      <c r="AJ216" s="320"/>
      <c r="AK216" s="320"/>
      <c r="AL216" s="320"/>
      <c r="AM216" s="320"/>
      <c r="AN216" s="320"/>
      <c r="AO216" s="320"/>
      <c r="AP216" s="320"/>
      <c r="AQ216" s="320"/>
      <c r="AR216" s="320"/>
      <c r="AS216" s="320"/>
      <c r="AT216" s="320"/>
      <c r="AU216" s="320"/>
      <c r="AV216" s="320"/>
      <c r="AW216" s="320"/>
      <c r="AX216" s="320"/>
      <c r="AY216" s="320"/>
      <c r="AZ216" s="320"/>
      <c r="BA216" s="320"/>
      <c r="BB216" s="320"/>
      <c r="BC216" s="320"/>
      <c r="BD216" s="320"/>
      <c r="BE216" s="320"/>
      <c r="BF216" s="320"/>
      <c r="BG216" s="320"/>
      <c r="BH216" s="320"/>
      <c r="BI216" s="320"/>
      <c r="BJ216" s="320"/>
      <c r="BK216" s="320"/>
      <c r="BL216" s="320"/>
      <c r="BM216" s="320"/>
      <c r="BN216" s="320"/>
      <c r="BO216" s="320"/>
      <c r="BP216" s="320"/>
      <c r="BQ216" s="320"/>
      <c r="BR216" s="320"/>
      <c r="BS216" s="320"/>
      <c r="BT216" s="320"/>
      <c r="BU216" s="320"/>
      <c r="BV216" s="320"/>
      <c r="BW216" s="320"/>
      <c r="BX216" s="320"/>
      <c r="BY216" s="320"/>
      <c r="BZ216" s="320"/>
      <c r="CA216" s="320"/>
      <c r="CB216" s="320"/>
      <c r="CC216" s="320"/>
      <c r="CD216" s="320"/>
      <c r="CE216" s="320"/>
      <c r="CF216" s="320"/>
      <c r="CG216" s="320"/>
      <c r="CH216" s="320"/>
      <c r="CI216" s="320"/>
      <c r="CJ216" s="320"/>
      <c r="CK216" s="320"/>
      <c r="CL216" s="320"/>
      <c r="CM216" s="320"/>
      <c r="CN216" s="320"/>
      <c r="CO216" s="320"/>
      <c r="CP216" s="320"/>
      <c r="CQ216" s="320"/>
      <c r="CR216" s="320"/>
      <c r="CS216" s="320"/>
      <c r="CT216" s="320"/>
      <c r="CU216" s="320"/>
      <c r="CV216" s="320"/>
      <c r="CW216" s="320"/>
      <c r="CX216" s="320"/>
      <c r="CY216" s="320"/>
      <c r="CZ216" s="320"/>
      <c r="DA216" s="320"/>
      <c r="DB216" s="320"/>
      <c r="DC216" s="320"/>
      <c r="DD216" s="320"/>
      <c r="DE216" s="320"/>
      <c r="DF216" s="320"/>
      <c r="DG216" s="320"/>
      <c r="DH216" s="320"/>
      <c r="DI216" s="320"/>
      <c r="DJ216" s="320"/>
      <c r="DK216" s="320"/>
      <c r="DL216" s="320"/>
      <c r="DM216" s="320"/>
      <c r="DN216" s="320"/>
      <c r="DO216" s="320"/>
      <c r="DP216" s="320"/>
      <c r="DQ216" s="320"/>
      <c r="DR216" s="320"/>
      <c r="DS216" s="320"/>
      <c r="DT216" s="320"/>
      <c r="DU216" s="320"/>
      <c r="DV216" s="320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</row>
    <row r="217">
      <c r="A217" s="170"/>
      <c r="B217" s="170"/>
      <c r="C217" s="170"/>
      <c r="D217" s="170"/>
      <c r="E217" s="171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0"/>
      <c r="Z217" s="320"/>
      <c r="AA217" s="320"/>
      <c r="AB217" s="320"/>
      <c r="AC217" s="320"/>
      <c r="AD217" s="320"/>
      <c r="AE217" s="320"/>
      <c r="AF217" s="320"/>
      <c r="AG217" s="320"/>
      <c r="AH217" s="320"/>
      <c r="AI217" s="320"/>
      <c r="AJ217" s="320"/>
      <c r="AK217" s="320"/>
      <c r="AL217" s="320"/>
      <c r="AM217" s="320"/>
      <c r="AN217" s="320"/>
      <c r="AO217" s="320"/>
      <c r="AP217" s="320"/>
      <c r="AQ217" s="320"/>
      <c r="AR217" s="320"/>
      <c r="AS217" s="320"/>
      <c r="AT217" s="320"/>
      <c r="AU217" s="320"/>
      <c r="AV217" s="320"/>
      <c r="AW217" s="320"/>
      <c r="AX217" s="320"/>
      <c r="AY217" s="320"/>
      <c r="AZ217" s="320"/>
      <c r="BA217" s="320"/>
      <c r="BB217" s="320"/>
      <c r="BC217" s="320"/>
      <c r="BD217" s="320"/>
      <c r="BE217" s="320"/>
      <c r="BF217" s="320"/>
      <c r="BG217" s="320"/>
      <c r="BH217" s="320"/>
      <c r="BI217" s="320"/>
      <c r="BJ217" s="320"/>
      <c r="BK217" s="320"/>
      <c r="BL217" s="320"/>
      <c r="BM217" s="320"/>
      <c r="BN217" s="320"/>
      <c r="BO217" s="320"/>
      <c r="BP217" s="320"/>
      <c r="BQ217" s="320"/>
      <c r="BR217" s="320"/>
      <c r="BS217" s="320"/>
      <c r="BT217" s="320"/>
      <c r="BU217" s="320"/>
      <c r="BV217" s="320"/>
      <c r="BW217" s="320"/>
      <c r="BX217" s="320"/>
      <c r="BY217" s="320"/>
      <c r="BZ217" s="320"/>
      <c r="CA217" s="320"/>
      <c r="CB217" s="320"/>
      <c r="CC217" s="320"/>
      <c r="CD217" s="320"/>
      <c r="CE217" s="320"/>
      <c r="CF217" s="320"/>
      <c r="CG217" s="320"/>
      <c r="CH217" s="320"/>
      <c r="CI217" s="320"/>
      <c r="CJ217" s="320"/>
      <c r="CK217" s="320"/>
      <c r="CL217" s="320"/>
      <c r="CM217" s="320"/>
      <c r="CN217" s="320"/>
      <c r="CO217" s="320"/>
      <c r="CP217" s="320"/>
      <c r="CQ217" s="320"/>
      <c r="CR217" s="320"/>
      <c r="CS217" s="320"/>
      <c r="CT217" s="320"/>
      <c r="CU217" s="320"/>
      <c r="CV217" s="320"/>
      <c r="CW217" s="320"/>
      <c r="CX217" s="320"/>
      <c r="CY217" s="320"/>
      <c r="CZ217" s="320"/>
      <c r="DA217" s="320"/>
      <c r="DB217" s="320"/>
      <c r="DC217" s="320"/>
      <c r="DD217" s="320"/>
      <c r="DE217" s="320"/>
      <c r="DF217" s="320"/>
      <c r="DG217" s="320"/>
      <c r="DH217" s="320"/>
      <c r="DI217" s="320"/>
      <c r="DJ217" s="320"/>
      <c r="DK217" s="320"/>
      <c r="DL217" s="320"/>
      <c r="DM217" s="320"/>
      <c r="DN217" s="320"/>
      <c r="DO217" s="320"/>
      <c r="DP217" s="320"/>
      <c r="DQ217" s="320"/>
      <c r="DR217" s="320"/>
      <c r="DS217" s="320"/>
      <c r="DT217" s="320"/>
      <c r="DU217" s="320"/>
      <c r="DV217" s="320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</row>
    <row r="218">
      <c r="A218" s="170"/>
      <c r="B218" s="170"/>
      <c r="C218" s="170"/>
      <c r="D218" s="170"/>
      <c r="E218" s="171"/>
      <c r="F218" s="320"/>
      <c r="G218" s="320"/>
      <c r="H218" s="320"/>
      <c r="I218" s="320"/>
      <c r="J218" s="320"/>
      <c r="K218" s="320"/>
      <c r="L218" s="320"/>
      <c r="M218" s="320"/>
      <c r="N218" s="320"/>
      <c r="O218" s="320"/>
      <c r="P218" s="320"/>
      <c r="Q218" s="320"/>
      <c r="R218" s="320"/>
      <c r="S218" s="320"/>
      <c r="T218" s="320"/>
      <c r="U218" s="320"/>
      <c r="V218" s="320"/>
      <c r="W218" s="320"/>
      <c r="X218" s="320"/>
      <c r="Y218" s="320"/>
      <c r="Z218" s="320"/>
      <c r="AA218" s="320"/>
      <c r="AB218" s="320"/>
      <c r="AC218" s="320"/>
      <c r="AD218" s="320"/>
      <c r="AE218" s="320"/>
      <c r="AF218" s="320"/>
      <c r="AG218" s="320"/>
      <c r="AH218" s="320"/>
      <c r="AI218" s="320"/>
      <c r="AJ218" s="320"/>
      <c r="AK218" s="320"/>
      <c r="AL218" s="320"/>
      <c r="AM218" s="320"/>
      <c r="AN218" s="320"/>
      <c r="AO218" s="320"/>
      <c r="AP218" s="320"/>
      <c r="AQ218" s="320"/>
      <c r="AR218" s="320"/>
      <c r="AS218" s="320"/>
      <c r="AT218" s="320"/>
      <c r="AU218" s="320"/>
      <c r="AV218" s="320"/>
      <c r="AW218" s="320"/>
      <c r="AX218" s="320"/>
      <c r="AY218" s="320"/>
      <c r="AZ218" s="320"/>
      <c r="BA218" s="320"/>
      <c r="BB218" s="320"/>
      <c r="BC218" s="320"/>
      <c r="BD218" s="320"/>
      <c r="BE218" s="320"/>
      <c r="BF218" s="320"/>
      <c r="BG218" s="320"/>
      <c r="BH218" s="320"/>
      <c r="BI218" s="320"/>
      <c r="BJ218" s="320"/>
      <c r="BK218" s="320"/>
      <c r="BL218" s="320"/>
      <c r="BM218" s="320"/>
      <c r="BN218" s="320"/>
      <c r="BO218" s="320"/>
      <c r="BP218" s="320"/>
      <c r="BQ218" s="320"/>
      <c r="BR218" s="320"/>
      <c r="BS218" s="320"/>
      <c r="BT218" s="320"/>
      <c r="BU218" s="320"/>
      <c r="BV218" s="320"/>
      <c r="BW218" s="320"/>
      <c r="BX218" s="320"/>
      <c r="BY218" s="320"/>
      <c r="BZ218" s="320"/>
      <c r="CA218" s="320"/>
      <c r="CB218" s="320"/>
      <c r="CC218" s="320"/>
      <c r="CD218" s="320"/>
      <c r="CE218" s="320"/>
      <c r="CF218" s="320"/>
      <c r="CG218" s="320"/>
      <c r="CH218" s="320"/>
      <c r="CI218" s="320"/>
      <c r="CJ218" s="320"/>
      <c r="CK218" s="320"/>
      <c r="CL218" s="320"/>
      <c r="CM218" s="320"/>
      <c r="CN218" s="320"/>
      <c r="CO218" s="320"/>
      <c r="CP218" s="320"/>
      <c r="CQ218" s="320"/>
      <c r="CR218" s="320"/>
      <c r="CS218" s="320"/>
      <c r="CT218" s="320"/>
      <c r="CU218" s="320"/>
      <c r="CV218" s="320"/>
      <c r="CW218" s="320"/>
      <c r="CX218" s="320"/>
      <c r="CY218" s="320"/>
      <c r="CZ218" s="320"/>
      <c r="DA218" s="320"/>
      <c r="DB218" s="320"/>
      <c r="DC218" s="320"/>
      <c r="DD218" s="320"/>
      <c r="DE218" s="320"/>
      <c r="DF218" s="320"/>
      <c r="DG218" s="320"/>
      <c r="DH218" s="320"/>
      <c r="DI218" s="320"/>
      <c r="DJ218" s="320"/>
      <c r="DK218" s="320"/>
      <c r="DL218" s="320"/>
      <c r="DM218" s="320"/>
      <c r="DN218" s="320"/>
      <c r="DO218" s="320"/>
      <c r="DP218" s="320"/>
      <c r="DQ218" s="320"/>
      <c r="DR218" s="320"/>
      <c r="DS218" s="320"/>
      <c r="DT218" s="320"/>
      <c r="DU218" s="320"/>
      <c r="DV218" s="320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</row>
    <row r="219">
      <c r="A219" s="170"/>
      <c r="B219" s="170"/>
      <c r="C219" s="170"/>
      <c r="D219" s="170"/>
      <c r="E219" s="171"/>
      <c r="F219" s="320"/>
      <c r="G219" s="320"/>
      <c r="H219" s="320"/>
      <c r="I219" s="320"/>
      <c r="J219" s="320"/>
      <c r="K219" s="320"/>
      <c r="L219" s="320"/>
      <c r="M219" s="320"/>
      <c r="N219" s="320"/>
      <c r="O219" s="320"/>
      <c r="P219" s="320"/>
      <c r="Q219" s="320"/>
      <c r="R219" s="320"/>
      <c r="S219" s="320"/>
      <c r="T219" s="320"/>
      <c r="U219" s="320"/>
      <c r="V219" s="320"/>
      <c r="W219" s="320"/>
      <c r="X219" s="320"/>
      <c r="Y219" s="320"/>
      <c r="Z219" s="320"/>
      <c r="AA219" s="320"/>
      <c r="AB219" s="320"/>
      <c r="AC219" s="320"/>
      <c r="AD219" s="320"/>
      <c r="AE219" s="320"/>
      <c r="AF219" s="320"/>
      <c r="AG219" s="320"/>
      <c r="AH219" s="320"/>
      <c r="AI219" s="320"/>
      <c r="AJ219" s="320"/>
      <c r="AK219" s="320"/>
      <c r="AL219" s="320"/>
      <c r="AM219" s="320"/>
      <c r="AN219" s="320"/>
      <c r="AO219" s="320"/>
      <c r="AP219" s="320"/>
      <c r="AQ219" s="320"/>
      <c r="AR219" s="320"/>
      <c r="AS219" s="320"/>
      <c r="AT219" s="320"/>
      <c r="AU219" s="320"/>
      <c r="AV219" s="320"/>
      <c r="AW219" s="320"/>
      <c r="AX219" s="320"/>
      <c r="AY219" s="320"/>
      <c r="AZ219" s="320"/>
      <c r="BA219" s="320"/>
      <c r="BB219" s="320"/>
      <c r="BC219" s="320"/>
      <c r="BD219" s="320"/>
      <c r="BE219" s="320"/>
      <c r="BF219" s="320"/>
      <c r="BG219" s="320"/>
      <c r="BH219" s="320"/>
      <c r="BI219" s="320"/>
      <c r="BJ219" s="320"/>
      <c r="BK219" s="320"/>
      <c r="BL219" s="320"/>
      <c r="BM219" s="320"/>
      <c r="BN219" s="320"/>
      <c r="BO219" s="320"/>
      <c r="BP219" s="320"/>
      <c r="BQ219" s="320"/>
      <c r="BR219" s="320"/>
      <c r="BS219" s="320"/>
      <c r="BT219" s="320"/>
      <c r="BU219" s="320"/>
      <c r="BV219" s="320"/>
      <c r="BW219" s="320"/>
      <c r="BX219" s="320"/>
      <c r="BY219" s="320"/>
      <c r="BZ219" s="320"/>
      <c r="CA219" s="320"/>
      <c r="CB219" s="320"/>
      <c r="CC219" s="320"/>
      <c r="CD219" s="320"/>
      <c r="CE219" s="320"/>
      <c r="CF219" s="320"/>
      <c r="CG219" s="320"/>
      <c r="CH219" s="320"/>
      <c r="CI219" s="320"/>
      <c r="CJ219" s="320"/>
      <c r="CK219" s="320"/>
      <c r="CL219" s="320"/>
      <c r="CM219" s="320"/>
      <c r="CN219" s="320"/>
      <c r="CO219" s="320"/>
      <c r="CP219" s="320"/>
      <c r="CQ219" s="320"/>
      <c r="CR219" s="320"/>
      <c r="CS219" s="320"/>
      <c r="CT219" s="320"/>
      <c r="CU219" s="320"/>
      <c r="CV219" s="320"/>
      <c r="CW219" s="320"/>
      <c r="CX219" s="320"/>
      <c r="CY219" s="320"/>
      <c r="CZ219" s="320"/>
      <c r="DA219" s="320"/>
      <c r="DB219" s="320"/>
      <c r="DC219" s="320"/>
      <c r="DD219" s="320"/>
      <c r="DE219" s="320"/>
      <c r="DF219" s="320"/>
      <c r="DG219" s="320"/>
      <c r="DH219" s="320"/>
      <c r="DI219" s="320"/>
      <c r="DJ219" s="320"/>
      <c r="DK219" s="320"/>
      <c r="DL219" s="320"/>
      <c r="DM219" s="320"/>
      <c r="DN219" s="320"/>
      <c r="DO219" s="320"/>
      <c r="DP219" s="320"/>
      <c r="DQ219" s="320"/>
      <c r="DR219" s="320"/>
      <c r="DS219" s="320"/>
      <c r="DT219" s="320"/>
      <c r="DU219" s="320"/>
      <c r="DV219" s="320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</row>
    <row r="220">
      <c r="A220" s="170"/>
      <c r="B220" s="170"/>
      <c r="C220" s="170"/>
      <c r="D220" s="170"/>
      <c r="E220" s="171"/>
      <c r="F220" s="320"/>
      <c r="G220" s="320"/>
      <c r="H220" s="320"/>
      <c r="I220" s="320"/>
      <c r="J220" s="320"/>
      <c r="K220" s="320"/>
      <c r="L220" s="320"/>
      <c r="M220" s="320"/>
      <c r="N220" s="320"/>
      <c r="O220" s="320"/>
      <c r="P220" s="320"/>
      <c r="Q220" s="320"/>
      <c r="R220" s="320"/>
      <c r="S220" s="320"/>
      <c r="T220" s="320"/>
      <c r="U220" s="320"/>
      <c r="V220" s="320"/>
      <c r="W220" s="320"/>
      <c r="X220" s="320"/>
      <c r="Y220" s="320"/>
      <c r="Z220" s="320"/>
      <c r="AA220" s="320"/>
      <c r="AB220" s="320"/>
      <c r="AC220" s="320"/>
      <c r="AD220" s="320"/>
      <c r="AE220" s="320"/>
      <c r="AF220" s="320"/>
      <c r="AG220" s="320"/>
      <c r="AH220" s="320"/>
      <c r="AI220" s="320"/>
      <c r="AJ220" s="320"/>
      <c r="AK220" s="320"/>
      <c r="AL220" s="320"/>
      <c r="AM220" s="320"/>
      <c r="AN220" s="320"/>
      <c r="AO220" s="320"/>
      <c r="AP220" s="320"/>
      <c r="AQ220" s="320"/>
      <c r="AR220" s="320"/>
      <c r="AS220" s="320"/>
      <c r="AT220" s="320"/>
      <c r="AU220" s="320"/>
      <c r="AV220" s="320"/>
      <c r="AW220" s="320"/>
      <c r="AX220" s="320"/>
      <c r="AY220" s="320"/>
      <c r="AZ220" s="320"/>
      <c r="BA220" s="320"/>
      <c r="BB220" s="320"/>
      <c r="BC220" s="320"/>
      <c r="BD220" s="320"/>
      <c r="BE220" s="320"/>
      <c r="BF220" s="320"/>
      <c r="BG220" s="320"/>
      <c r="BH220" s="320"/>
      <c r="BI220" s="320"/>
      <c r="BJ220" s="320"/>
      <c r="BK220" s="320"/>
      <c r="BL220" s="320"/>
      <c r="BM220" s="320"/>
      <c r="BN220" s="320"/>
      <c r="BO220" s="320"/>
      <c r="BP220" s="320"/>
      <c r="BQ220" s="320"/>
      <c r="BR220" s="320"/>
      <c r="BS220" s="320"/>
      <c r="BT220" s="320"/>
      <c r="BU220" s="320"/>
      <c r="BV220" s="320"/>
      <c r="BW220" s="320"/>
      <c r="BX220" s="320"/>
      <c r="BY220" s="320"/>
      <c r="BZ220" s="320"/>
      <c r="CA220" s="320"/>
      <c r="CB220" s="320"/>
      <c r="CC220" s="320"/>
      <c r="CD220" s="320"/>
      <c r="CE220" s="320"/>
      <c r="CF220" s="320"/>
      <c r="CG220" s="320"/>
      <c r="CH220" s="320"/>
      <c r="CI220" s="320"/>
      <c r="CJ220" s="320"/>
      <c r="CK220" s="320"/>
      <c r="CL220" s="320"/>
      <c r="CM220" s="320"/>
      <c r="CN220" s="320"/>
      <c r="CO220" s="320"/>
      <c r="CP220" s="320"/>
      <c r="CQ220" s="320"/>
      <c r="CR220" s="320"/>
      <c r="CS220" s="320"/>
      <c r="CT220" s="320"/>
      <c r="CU220" s="320"/>
      <c r="CV220" s="320"/>
      <c r="CW220" s="320"/>
      <c r="CX220" s="320"/>
      <c r="CY220" s="320"/>
      <c r="CZ220" s="320"/>
      <c r="DA220" s="320"/>
      <c r="DB220" s="320"/>
      <c r="DC220" s="320"/>
      <c r="DD220" s="320"/>
      <c r="DE220" s="320"/>
      <c r="DF220" s="320"/>
      <c r="DG220" s="320"/>
      <c r="DH220" s="320"/>
      <c r="DI220" s="320"/>
      <c r="DJ220" s="320"/>
      <c r="DK220" s="320"/>
      <c r="DL220" s="320"/>
      <c r="DM220" s="320"/>
      <c r="DN220" s="320"/>
      <c r="DO220" s="320"/>
      <c r="DP220" s="320"/>
      <c r="DQ220" s="320"/>
      <c r="DR220" s="320"/>
      <c r="DS220" s="320"/>
      <c r="DT220" s="320"/>
      <c r="DU220" s="320"/>
      <c r="DV220" s="320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</row>
    <row r="221">
      <c r="A221" s="170"/>
      <c r="B221" s="170"/>
      <c r="C221" s="170"/>
      <c r="D221" s="170"/>
      <c r="E221" s="171"/>
      <c r="F221" s="320"/>
      <c r="G221" s="320"/>
      <c r="H221" s="320"/>
      <c r="I221" s="320"/>
      <c r="J221" s="320"/>
      <c r="K221" s="320"/>
      <c r="L221" s="320"/>
      <c r="M221" s="320"/>
      <c r="N221" s="320"/>
      <c r="O221" s="320"/>
      <c r="P221" s="320"/>
      <c r="Q221" s="320"/>
      <c r="R221" s="320"/>
      <c r="S221" s="320"/>
      <c r="T221" s="320"/>
      <c r="U221" s="320"/>
      <c r="V221" s="320"/>
      <c r="W221" s="320"/>
      <c r="X221" s="320"/>
      <c r="Y221" s="320"/>
      <c r="Z221" s="320"/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/>
      <c r="AK221" s="320"/>
      <c r="AL221" s="320"/>
      <c r="AM221" s="320"/>
      <c r="AN221" s="320"/>
      <c r="AO221" s="320"/>
      <c r="AP221" s="320"/>
      <c r="AQ221" s="320"/>
      <c r="AR221" s="320"/>
      <c r="AS221" s="320"/>
      <c r="AT221" s="320"/>
      <c r="AU221" s="320"/>
      <c r="AV221" s="320"/>
      <c r="AW221" s="320"/>
      <c r="AX221" s="320"/>
      <c r="AY221" s="320"/>
      <c r="AZ221" s="320"/>
      <c r="BA221" s="320"/>
      <c r="BB221" s="320"/>
      <c r="BC221" s="320"/>
      <c r="BD221" s="320"/>
      <c r="BE221" s="320"/>
      <c r="BF221" s="320"/>
      <c r="BG221" s="320"/>
      <c r="BH221" s="320"/>
      <c r="BI221" s="320"/>
      <c r="BJ221" s="320"/>
      <c r="BK221" s="320"/>
      <c r="BL221" s="320"/>
      <c r="BM221" s="320"/>
      <c r="BN221" s="320"/>
      <c r="BO221" s="320"/>
      <c r="BP221" s="320"/>
      <c r="BQ221" s="320"/>
      <c r="BR221" s="320"/>
      <c r="BS221" s="320"/>
      <c r="BT221" s="320"/>
      <c r="BU221" s="320"/>
      <c r="BV221" s="320"/>
      <c r="BW221" s="320"/>
      <c r="BX221" s="320"/>
      <c r="BY221" s="320"/>
      <c r="BZ221" s="320"/>
      <c r="CA221" s="320"/>
      <c r="CB221" s="320"/>
      <c r="CC221" s="320"/>
      <c r="CD221" s="320"/>
      <c r="CE221" s="320"/>
      <c r="CF221" s="320"/>
      <c r="CG221" s="320"/>
      <c r="CH221" s="320"/>
      <c r="CI221" s="320"/>
      <c r="CJ221" s="320"/>
      <c r="CK221" s="320"/>
      <c r="CL221" s="320"/>
      <c r="CM221" s="320"/>
      <c r="CN221" s="320"/>
      <c r="CO221" s="320"/>
      <c r="CP221" s="320"/>
      <c r="CQ221" s="320"/>
      <c r="CR221" s="320"/>
      <c r="CS221" s="320"/>
      <c r="CT221" s="320"/>
      <c r="CU221" s="320"/>
      <c r="CV221" s="320"/>
      <c r="CW221" s="320"/>
      <c r="CX221" s="320"/>
      <c r="CY221" s="320"/>
      <c r="CZ221" s="320"/>
      <c r="DA221" s="320"/>
      <c r="DB221" s="320"/>
      <c r="DC221" s="320"/>
      <c r="DD221" s="320"/>
      <c r="DE221" s="320"/>
      <c r="DF221" s="320"/>
      <c r="DG221" s="320"/>
      <c r="DH221" s="320"/>
      <c r="DI221" s="320"/>
      <c r="DJ221" s="320"/>
      <c r="DK221" s="320"/>
      <c r="DL221" s="320"/>
      <c r="DM221" s="320"/>
      <c r="DN221" s="320"/>
      <c r="DO221" s="320"/>
      <c r="DP221" s="320"/>
      <c r="DQ221" s="320"/>
      <c r="DR221" s="320"/>
      <c r="DS221" s="320"/>
      <c r="DT221" s="320"/>
      <c r="DU221" s="320"/>
      <c r="DV221" s="320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</row>
    <row r="222">
      <c r="A222" s="170"/>
      <c r="B222" s="170"/>
      <c r="C222" s="170"/>
      <c r="D222" s="170"/>
      <c r="E222" s="171"/>
      <c r="F222" s="320"/>
      <c r="G222" s="320"/>
      <c r="H222" s="320"/>
      <c r="I222" s="320"/>
      <c r="J222" s="320"/>
      <c r="K222" s="320"/>
      <c r="L222" s="320"/>
      <c r="M222" s="320"/>
      <c r="N222" s="320"/>
      <c r="O222" s="320"/>
      <c r="P222" s="320"/>
      <c r="Q222" s="320"/>
      <c r="R222" s="320"/>
      <c r="S222" s="320"/>
      <c r="T222" s="320"/>
      <c r="U222" s="320"/>
      <c r="V222" s="320"/>
      <c r="W222" s="320"/>
      <c r="X222" s="320"/>
      <c r="Y222" s="320"/>
      <c r="Z222" s="320"/>
      <c r="AA222" s="320"/>
      <c r="AB222" s="320"/>
      <c r="AC222" s="320"/>
      <c r="AD222" s="320"/>
      <c r="AE222" s="320"/>
      <c r="AF222" s="320"/>
      <c r="AG222" s="320"/>
      <c r="AH222" s="320"/>
      <c r="AI222" s="320"/>
      <c r="AJ222" s="320"/>
      <c r="AK222" s="320"/>
      <c r="AL222" s="320"/>
      <c r="AM222" s="320"/>
      <c r="AN222" s="320"/>
      <c r="AO222" s="320"/>
      <c r="AP222" s="320"/>
      <c r="AQ222" s="320"/>
      <c r="AR222" s="320"/>
      <c r="AS222" s="320"/>
      <c r="AT222" s="320"/>
      <c r="AU222" s="320"/>
      <c r="AV222" s="320"/>
      <c r="AW222" s="320"/>
      <c r="AX222" s="320"/>
      <c r="AY222" s="320"/>
      <c r="AZ222" s="320"/>
      <c r="BA222" s="320"/>
      <c r="BB222" s="320"/>
      <c r="BC222" s="320"/>
      <c r="BD222" s="320"/>
      <c r="BE222" s="320"/>
      <c r="BF222" s="320"/>
      <c r="BG222" s="320"/>
      <c r="BH222" s="320"/>
      <c r="BI222" s="320"/>
      <c r="BJ222" s="320"/>
      <c r="BK222" s="320"/>
      <c r="BL222" s="320"/>
      <c r="BM222" s="320"/>
      <c r="BN222" s="320"/>
      <c r="BO222" s="320"/>
      <c r="BP222" s="320"/>
      <c r="BQ222" s="320"/>
      <c r="BR222" s="320"/>
      <c r="BS222" s="320"/>
      <c r="BT222" s="320"/>
      <c r="BU222" s="320"/>
      <c r="BV222" s="320"/>
      <c r="BW222" s="320"/>
      <c r="BX222" s="320"/>
      <c r="BY222" s="320"/>
      <c r="BZ222" s="320"/>
      <c r="CA222" s="320"/>
      <c r="CB222" s="320"/>
      <c r="CC222" s="320"/>
      <c r="CD222" s="320"/>
      <c r="CE222" s="320"/>
      <c r="CF222" s="320"/>
      <c r="CG222" s="320"/>
      <c r="CH222" s="320"/>
      <c r="CI222" s="320"/>
      <c r="CJ222" s="320"/>
      <c r="CK222" s="320"/>
      <c r="CL222" s="320"/>
      <c r="CM222" s="320"/>
      <c r="CN222" s="320"/>
      <c r="CO222" s="320"/>
      <c r="CP222" s="320"/>
      <c r="CQ222" s="320"/>
      <c r="CR222" s="320"/>
      <c r="CS222" s="320"/>
      <c r="CT222" s="320"/>
      <c r="CU222" s="320"/>
      <c r="CV222" s="320"/>
      <c r="CW222" s="320"/>
      <c r="CX222" s="320"/>
      <c r="CY222" s="320"/>
      <c r="CZ222" s="320"/>
      <c r="DA222" s="320"/>
      <c r="DB222" s="320"/>
      <c r="DC222" s="320"/>
      <c r="DD222" s="320"/>
      <c r="DE222" s="320"/>
      <c r="DF222" s="320"/>
      <c r="DG222" s="320"/>
      <c r="DH222" s="320"/>
      <c r="DI222" s="320"/>
      <c r="DJ222" s="320"/>
      <c r="DK222" s="320"/>
      <c r="DL222" s="320"/>
      <c r="DM222" s="320"/>
      <c r="DN222" s="320"/>
      <c r="DO222" s="320"/>
      <c r="DP222" s="320"/>
      <c r="DQ222" s="320"/>
      <c r="DR222" s="320"/>
      <c r="DS222" s="320"/>
      <c r="DT222" s="320"/>
      <c r="DU222" s="320"/>
      <c r="DV222" s="320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</row>
    <row r="223">
      <c r="A223" s="170"/>
      <c r="B223" s="170"/>
      <c r="C223" s="170"/>
      <c r="D223" s="170"/>
      <c r="E223" s="171"/>
      <c r="F223" s="320"/>
      <c r="G223" s="320"/>
      <c r="H223" s="320"/>
      <c r="I223" s="320"/>
      <c r="J223" s="320"/>
      <c r="K223" s="320"/>
      <c r="L223" s="320"/>
      <c r="M223" s="320"/>
      <c r="N223" s="320"/>
      <c r="O223" s="320"/>
      <c r="P223" s="320"/>
      <c r="Q223" s="320"/>
      <c r="R223" s="320"/>
      <c r="S223" s="320"/>
      <c r="T223" s="320"/>
      <c r="U223" s="320"/>
      <c r="V223" s="320"/>
      <c r="W223" s="320"/>
      <c r="X223" s="320"/>
      <c r="Y223" s="320"/>
      <c r="Z223" s="320"/>
      <c r="AA223" s="320"/>
      <c r="AB223" s="320"/>
      <c r="AC223" s="320"/>
      <c r="AD223" s="320"/>
      <c r="AE223" s="320"/>
      <c r="AF223" s="320"/>
      <c r="AG223" s="320"/>
      <c r="AH223" s="320"/>
      <c r="AI223" s="320"/>
      <c r="AJ223" s="320"/>
      <c r="AK223" s="320"/>
      <c r="AL223" s="320"/>
      <c r="AM223" s="320"/>
      <c r="AN223" s="320"/>
      <c r="AO223" s="320"/>
      <c r="AP223" s="320"/>
      <c r="AQ223" s="320"/>
      <c r="AR223" s="320"/>
      <c r="AS223" s="320"/>
      <c r="AT223" s="320"/>
      <c r="AU223" s="320"/>
      <c r="AV223" s="320"/>
      <c r="AW223" s="320"/>
      <c r="AX223" s="320"/>
      <c r="AY223" s="320"/>
      <c r="AZ223" s="320"/>
      <c r="BA223" s="320"/>
      <c r="BB223" s="320"/>
      <c r="BC223" s="320"/>
      <c r="BD223" s="320"/>
      <c r="BE223" s="320"/>
      <c r="BF223" s="320"/>
      <c r="BG223" s="320"/>
      <c r="BH223" s="320"/>
      <c r="BI223" s="320"/>
      <c r="BJ223" s="320"/>
      <c r="BK223" s="320"/>
      <c r="BL223" s="320"/>
      <c r="BM223" s="320"/>
      <c r="BN223" s="320"/>
      <c r="BO223" s="320"/>
      <c r="BP223" s="320"/>
      <c r="BQ223" s="320"/>
      <c r="BR223" s="320"/>
      <c r="BS223" s="320"/>
      <c r="BT223" s="320"/>
      <c r="BU223" s="320"/>
      <c r="BV223" s="320"/>
      <c r="BW223" s="320"/>
      <c r="BX223" s="320"/>
      <c r="BY223" s="320"/>
      <c r="BZ223" s="320"/>
      <c r="CA223" s="320"/>
      <c r="CB223" s="320"/>
      <c r="CC223" s="320"/>
      <c r="CD223" s="320"/>
      <c r="CE223" s="320"/>
      <c r="CF223" s="320"/>
      <c r="CG223" s="320"/>
      <c r="CH223" s="320"/>
      <c r="CI223" s="320"/>
      <c r="CJ223" s="320"/>
      <c r="CK223" s="320"/>
      <c r="CL223" s="320"/>
      <c r="CM223" s="320"/>
      <c r="CN223" s="320"/>
      <c r="CO223" s="320"/>
      <c r="CP223" s="320"/>
      <c r="CQ223" s="320"/>
      <c r="CR223" s="320"/>
      <c r="CS223" s="320"/>
      <c r="CT223" s="320"/>
      <c r="CU223" s="320"/>
      <c r="CV223" s="320"/>
      <c r="CW223" s="320"/>
      <c r="CX223" s="320"/>
      <c r="CY223" s="320"/>
      <c r="CZ223" s="320"/>
      <c r="DA223" s="320"/>
      <c r="DB223" s="320"/>
      <c r="DC223" s="320"/>
      <c r="DD223" s="320"/>
      <c r="DE223" s="320"/>
      <c r="DF223" s="320"/>
      <c r="DG223" s="320"/>
      <c r="DH223" s="320"/>
      <c r="DI223" s="320"/>
      <c r="DJ223" s="320"/>
      <c r="DK223" s="320"/>
      <c r="DL223" s="320"/>
      <c r="DM223" s="320"/>
      <c r="DN223" s="320"/>
      <c r="DO223" s="320"/>
      <c r="DP223" s="320"/>
      <c r="DQ223" s="320"/>
      <c r="DR223" s="320"/>
      <c r="DS223" s="320"/>
      <c r="DT223" s="320"/>
      <c r="DU223" s="320"/>
      <c r="DV223" s="320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</row>
    <row r="224">
      <c r="A224" s="170"/>
      <c r="B224" s="170"/>
      <c r="C224" s="170"/>
      <c r="D224" s="170"/>
      <c r="E224" s="171"/>
      <c r="F224" s="320"/>
      <c r="G224" s="320"/>
      <c r="H224" s="320"/>
      <c r="I224" s="320"/>
      <c r="J224" s="320"/>
      <c r="K224" s="320"/>
      <c r="L224" s="320"/>
      <c r="M224" s="320"/>
      <c r="N224" s="320"/>
      <c r="O224" s="320"/>
      <c r="P224" s="320"/>
      <c r="Q224" s="320"/>
      <c r="R224" s="320"/>
      <c r="S224" s="320"/>
      <c r="T224" s="320"/>
      <c r="U224" s="320"/>
      <c r="V224" s="320"/>
      <c r="W224" s="320"/>
      <c r="X224" s="320"/>
      <c r="Y224" s="320"/>
      <c r="Z224" s="320"/>
      <c r="AA224" s="320"/>
      <c r="AB224" s="320"/>
      <c r="AC224" s="320"/>
      <c r="AD224" s="320"/>
      <c r="AE224" s="320"/>
      <c r="AF224" s="320"/>
      <c r="AG224" s="320"/>
      <c r="AH224" s="320"/>
      <c r="AI224" s="320"/>
      <c r="AJ224" s="320"/>
      <c r="AK224" s="320"/>
      <c r="AL224" s="320"/>
      <c r="AM224" s="320"/>
      <c r="AN224" s="320"/>
      <c r="AO224" s="320"/>
      <c r="AP224" s="320"/>
      <c r="AQ224" s="320"/>
      <c r="AR224" s="320"/>
      <c r="AS224" s="320"/>
      <c r="AT224" s="320"/>
      <c r="AU224" s="320"/>
      <c r="AV224" s="320"/>
      <c r="AW224" s="320"/>
      <c r="AX224" s="320"/>
      <c r="AY224" s="320"/>
      <c r="AZ224" s="320"/>
      <c r="BA224" s="320"/>
      <c r="BB224" s="320"/>
      <c r="BC224" s="320"/>
      <c r="BD224" s="320"/>
      <c r="BE224" s="320"/>
      <c r="BF224" s="320"/>
      <c r="BG224" s="320"/>
      <c r="BH224" s="320"/>
      <c r="BI224" s="320"/>
      <c r="BJ224" s="320"/>
      <c r="BK224" s="320"/>
      <c r="BL224" s="320"/>
      <c r="BM224" s="320"/>
      <c r="BN224" s="320"/>
      <c r="BO224" s="320"/>
      <c r="BP224" s="320"/>
      <c r="BQ224" s="320"/>
      <c r="BR224" s="320"/>
      <c r="BS224" s="320"/>
      <c r="BT224" s="320"/>
      <c r="BU224" s="320"/>
      <c r="BV224" s="320"/>
      <c r="BW224" s="320"/>
      <c r="BX224" s="320"/>
      <c r="BY224" s="320"/>
      <c r="BZ224" s="320"/>
      <c r="CA224" s="320"/>
      <c r="CB224" s="320"/>
      <c r="CC224" s="320"/>
      <c r="CD224" s="320"/>
      <c r="CE224" s="320"/>
      <c r="CF224" s="320"/>
      <c r="CG224" s="320"/>
      <c r="CH224" s="320"/>
      <c r="CI224" s="320"/>
      <c r="CJ224" s="320"/>
      <c r="CK224" s="320"/>
      <c r="CL224" s="320"/>
      <c r="CM224" s="320"/>
      <c r="CN224" s="320"/>
      <c r="CO224" s="320"/>
      <c r="CP224" s="320"/>
      <c r="CQ224" s="320"/>
      <c r="CR224" s="320"/>
      <c r="CS224" s="320"/>
      <c r="CT224" s="320"/>
      <c r="CU224" s="320"/>
      <c r="CV224" s="320"/>
      <c r="CW224" s="320"/>
      <c r="CX224" s="320"/>
      <c r="CY224" s="320"/>
      <c r="CZ224" s="320"/>
      <c r="DA224" s="320"/>
      <c r="DB224" s="320"/>
      <c r="DC224" s="320"/>
      <c r="DD224" s="320"/>
      <c r="DE224" s="320"/>
      <c r="DF224" s="320"/>
      <c r="DG224" s="320"/>
      <c r="DH224" s="320"/>
      <c r="DI224" s="320"/>
      <c r="DJ224" s="320"/>
      <c r="DK224" s="320"/>
      <c r="DL224" s="320"/>
      <c r="DM224" s="320"/>
      <c r="DN224" s="320"/>
      <c r="DO224" s="320"/>
      <c r="DP224" s="320"/>
      <c r="DQ224" s="320"/>
      <c r="DR224" s="320"/>
      <c r="DS224" s="320"/>
      <c r="DT224" s="320"/>
      <c r="DU224" s="320"/>
      <c r="DV224" s="320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</row>
    <row r="225">
      <c r="A225" s="170"/>
      <c r="B225" s="170"/>
      <c r="C225" s="170"/>
      <c r="D225" s="170"/>
      <c r="E225" s="171"/>
      <c r="F225" s="320"/>
      <c r="G225" s="320"/>
      <c r="H225" s="320"/>
      <c r="I225" s="320"/>
      <c r="J225" s="320"/>
      <c r="K225" s="320"/>
      <c r="L225" s="320"/>
      <c r="M225" s="320"/>
      <c r="N225" s="320"/>
      <c r="O225" s="320"/>
      <c r="P225" s="320"/>
      <c r="Q225" s="320"/>
      <c r="R225" s="320"/>
      <c r="S225" s="320"/>
      <c r="T225" s="320"/>
      <c r="U225" s="320"/>
      <c r="V225" s="320"/>
      <c r="W225" s="320"/>
      <c r="X225" s="320"/>
      <c r="Y225" s="320"/>
      <c r="Z225" s="320"/>
      <c r="AA225" s="320"/>
      <c r="AB225" s="320"/>
      <c r="AC225" s="320"/>
      <c r="AD225" s="320"/>
      <c r="AE225" s="320"/>
      <c r="AF225" s="320"/>
      <c r="AG225" s="320"/>
      <c r="AH225" s="320"/>
      <c r="AI225" s="320"/>
      <c r="AJ225" s="320"/>
      <c r="AK225" s="320"/>
      <c r="AL225" s="320"/>
      <c r="AM225" s="320"/>
      <c r="AN225" s="320"/>
      <c r="AO225" s="320"/>
      <c r="AP225" s="320"/>
      <c r="AQ225" s="320"/>
      <c r="AR225" s="320"/>
      <c r="AS225" s="320"/>
      <c r="AT225" s="320"/>
      <c r="AU225" s="320"/>
      <c r="AV225" s="320"/>
      <c r="AW225" s="320"/>
      <c r="AX225" s="320"/>
      <c r="AY225" s="320"/>
      <c r="AZ225" s="320"/>
      <c r="BA225" s="320"/>
      <c r="BB225" s="320"/>
      <c r="BC225" s="320"/>
      <c r="BD225" s="320"/>
      <c r="BE225" s="320"/>
      <c r="BF225" s="320"/>
      <c r="BG225" s="320"/>
      <c r="BH225" s="320"/>
      <c r="BI225" s="320"/>
      <c r="BJ225" s="320"/>
      <c r="BK225" s="320"/>
      <c r="BL225" s="320"/>
      <c r="BM225" s="320"/>
      <c r="BN225" s="320"/>
      <c r="BO225" s="320"/>
      <c r="BP225" s="320"/>
      <c r="BQ225" s="320"/>
      <c r="BR225" s="320"/>
      <c r="BS225" s="320"/>
      <c r="BT225" s="320"/>
      <c r="BU225" s="320"/>
      <c r="BV225" s="320"/>
      <c r="BW225" s="320"/>
      <c r="BX225" s="320"/>
      <c r="BY225" s="320"/>
      <c r="BZ225" s="320"/>
      <c r="CA225" s="320"/>
      <c r="CB225" s="320"/>
      <c r="CC225" s="320"/>
      <c r="CD225" s="320"/>
      <c r="CE225" s="320"/>
      <c r="CF225" s="320"/>
      <c r="CG225" s="320"/>
      <c r="CH225" s="320"/>
      <c r="CI225" s="320"/>
      <c r="CJ225" s="320"/>
      <c r="CK225" s="320"/>
      <c r="CL225" s="320"/>
      <c r="CM225" s="320"/>
      <c r="CN225" s="320"/>
      <c r="CO225" s="320"/>
      <c r="CP225" s="320"/>
      <c r="CQ225" s="320"/>
      <c r="CR225" s="320"/>
      <c r="CS225" s="320"/>
      <c r="CT225" s="320"/>
      <c r="CU225" s="320"/>
      <c r="CV225" s="320"/>
      <c r="CW225" s="320"/>
      <c r="CX225" s="320"/>
      <c r="CY225" s="320"/>
      <c r="CZ225" s="320"/>
      <c r="DA225" s="320"/>
      <c r="DB225" s="320"/>
      <c r="DC225" s="320"/>
      <c r="DD225" s="320"/>
      <c r="DE225" s="320"/>
      <c r="DF225" s="320"/>
      <c r="DG225" s="320"/>
      <c r="DH225" s="320"/>
      <c r="DI225" s="320"/>
      <c r="DJ225" s="320"/>
      <c r="DK225" s="320"/>
      <c r="DL225" s="320"/>
      <c r="DM225" s="320"/>
      <c r="DN225" s="320"/>
      <c r="DO225" s="320"/>
      <c r="DP225" s="320"/>
      <c r="DQ225" s="320"/>
      <c r="DR225" s="320"/>
      <c r="DS225" s="320"/>
      <c r="DT225" s="320"/>
      <c r="DU225" s="320"/>
      <c r="DV225" s="320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</row>
    <row r="226">
      <c r="A226" s="170"/>
      <c r="B226" s="170"/>
      <c r="C226" s="170"/>
      <c r="D226" s="170"/>
      <c r="E226" s="171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20"/>
      <c r="X226" s="320"/>
      <c r="Y226" s="320"/>
      <c r="Z226" s="320"/>
      <c r="AA226" s="320"/>
      <c r="AB226" s="320"/>
      <c r="AC226" s="320"/>
      <c r="AD226" s="320"/>
      <c r="AE226" s="320"/>
      <c r="AF226" s="320"/>
      <c r="AG226" s="320"/>
      <c r="AH226" s="320"/>
      <c r="AI226" s="320"/>
      <c r="AJ226" s="320"/>
      <c r="AK226" s="320"/>
      <c r="AL226" s="320"/>
      <c r="AM226" s="320"/>
      <c r="AN226" s="320"/>
      <c r="AO226" s="320"/>
      <c r="AP226" s="320"/>
      <c r="AQ226" s="320"/>
      <c r="AR226" s="320"/>
      <c r="AS226" s="320"/>
      <c r="AT226" s="320"/>
      <c r="AU226" s="320"/>
      <c r="AV226" s="320"/>
      <c r="AW226" s="320"/>
      <c r="AX226" s="320"/>
      <c r="AY226" s="320"/>
      <c r="AZ226" s="320"/>
      <c r="BA226" s="320"/>
      <c r="BB226" s="320"/>
      <c r="BC226" s="320"/>
      <c r="BD226" s="320"/>
      <c r="BE226" s="320"/>
      <c r="BF226" s="320"/>
      <c r="BG226" s="320"/>
      <c r="BH226" s="320"/>
      <c r="BI226" s="320"/>
      <c r="BJ226" s="320"/>
      <c r="BK226" s="320"/>
      <c r="BL226" s="320"/>
      <c r="BM226" s="320"/>
      <c r="BN226" s="320"/>
      <c r="BO226" s="320"/>
      <c r="BP226" s="320"/>
      <c r="BQ226" s="320"/>
      <c r="BR226" s="320"/>
      <c r="BS226" s="320"/>
      <c r="BT226" s="320"/>
      <c r="BU226" s="320"/>
      <c r="BV226" s="320"/>
      <c r="BW226" s="320"/>
      <c r="BX226" s="320"/>
      <c r="BY226" s="320"/>
      <c r="BZ226" s="320"/>
      <c r="CA226" s="320"/>
      <c r="CB226" s="320"/>
      <c r="CC226" s="320"/>
      <c r="CD226" s="320"/>
      <c r="CE226" s="320"/>
      <c r="CF226" s="320"/>
      <c r="CG226" s="320"/>
      <c r="CH226" s="320"/>
      <c r="CI226" s="320"/>
      <c r="CJ226" s="320"/>
      <c r="CK226" s="320"/>
      <c r="CL226" s="320"/>
      <c r="CM226" s="320"/>
      <c r="CN226" s="320"/>
      <c r="CO226" s="320"/>
      <c r="CP226" s="320"/>
      <c r="CQ226" s="320"/>
      <c r="CR226" s="320"/>
      <c r="CS226" s="320"/>
      <c r="CT226" s="320"/>
      <c r="CU226" s="320"/>
      <c r="CV226" s="320"/>
      <c r="CW226" s="320"/>
      <c r="CX226" s="320"/>
      <c r="CY226" s="320"/>
      <c r="CZ226" s="320"/>
      <c r="DA226" s="320"/>
      <c r="DB226" s="320"/>
      <c r="DC226" s="320"/>
      <c r="DD226" s="320"/>
      <c r="DE226" s="320"/>
      <c r="DF226" s="320"/>
      <c r="DG226" s="320"/>
      <c r="DH226" s="320"/>
      <c r="DI226" s="320"/>
      <c r="DJ226" s="320"/>
      <c r="DK226" s="320"/>
      <c r="DL226" s="320"/>
      <c r="DM226" s="320"/>
      <c r="DN226" s="320"/>
      <c r="DO226" s="320"/>
      <c r="DP226" s="320"/>
      <c r="DQ226" s="320"/>
      <c r="DR226" s="320"/>
      <c r="DS226" s="320"/>
      <c r="DT226" s="320"/>
      <c r="DU226" s="320"/>
      <c r="DV226" s="320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</row>
    <row r="227">
      <c r="A227" s="170"/>
      <c r="B227" s="170"/>
      <c r="C227" s="170"/>
      <c r="D227" s="170"/>
      <c r="E227" s="171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320"/>
      <c r="Z227" s="320"/>
      <c r="AA227" s="320"/>
      <c r="AB227" s="320"/>
      <c r="AC227" s="320"/>
      <c r="AD227" s="320"/>
      <c r="AE227" s="320"/>
      <c r="AF227" s="320"/>
      <c r="AG227" s="320"/>
      <c r="AH227" s="320"/>
      <c r="AI227" s="320"/>
      <c r="AJ227" s="320"/>
      <c r="AK227" s="320"/>
      <c r="AL227" s="320"/>
      <c r="AM227" s="320"/>
      <c r="AN227" s="320"/>
      <c r="AO227" s="320"/>
      <c r="AP227" s="320"/>
      <c r="AQ227" s="320"/>
      <c r="AR227" s="320"/>
      <c r="AS227" s="320"/>
      <c r="AT227" s="320"/>
      <c r="AU227" s="320"/>
      <c r="AV227" s="320"/>
      <c r="AW227" s="320"/>
      <c r="AX227" s="320"/>
      <c r="AY227" s="320"/>
      <c r="AZ227" s="320"/>
      <c r="BA227" s="320"/>
      <c r="BB227" s="320"/>
      <c r="BC227" s="320"/>
      <c r="BD227" s="320"/>
      <c r="BE227" s="320"/>
      <c r="BF227" s="320"/>
      <c r="BG227" s="320"/>
      <c r="BH227" s="320"/>
      <c r="BI227" s="320"/>
      <c r="BJ227" s="320"/>
      <c r="BK227" s="320"/>
      <c r="BL227" s="320"/>
      <c r="BM227" s="320"/>
      <c r="BN227" s="320"/>
      <c r="BO227" s="320"/>
      <c r="BP227" s="320"/>
      <c r="BQ227" s="320"/>
      <c r="BR227" s="320"/>
      <c r="BS227" s="320"/>
      <c r="BT227" s="320"/>
      <c r="BU227" s="320"/>
      <c r="BV227" s="320"/>
      <c r="BW227" s="320"/>
      <c r="BX227" s="320"/>
      <c r="BY227" s="320"/>
      <c r="BZ227" s="320"/>
      <c r="CA227" s="320"/>
      <c r="CB227" s="320"/>
      <c r="CC227" s="320"/>
      <c r="CD227" s="320"/>
      <c r="CE227" s="320"/>
      <c r="CF227" s="320"/>
      <c r="CG227" s="320"/>
      <c r="CH227" s="320"/>
      <c r="CI227" s="320"/>
      <c r="CJ227" s="320"/>
      <c r="CK227" s="320"/>
      <c r="CL227" s="320"/>
      <c r="CM227" s="320"/>
      <c r="CN227" s="320"/>
      <c r="CO227" s="320"/>
      <c r="CP227" s="320"/>
      <c r="CQ227" s="320"/>
      <c r="CR227" s="320"/>
      <c r="CS227" s="320"/>
      <c r="CT227" s="320"/>
      <c r="CU227" s="320"/>
      <c r="CV227" s="320"/>
      <c r="CW227" s="320"/>
      <c r="CX227" s="320"/>
      <c r="CY227" s="320"/>
      <c r="CZ227" s="320"/>
      <c r="DA227" s="320"/>
      <c r="DB227" s="320"/>
      <c r="DC227" s="320"/>
      <c r="DD227" s="320"/>
      <c r="DE227" s="320"/>
      <c r="DF227" s="320"/>
      <c r="DG227" s="320"/>
      <c r="DH227" s="320"/>
      <c r="DI227" s="320"/>
      <c r="DJ227" s="320"/>
      <c r="DK227" s="320"/>
      <c r="DL227" s="320"/>
      <c r="DM227" s="320"/>
      <c r="DN227" s="320"/>
      <c r="DO227" s="320"/>
      <c r="DP227" s="320"/>
      <c r="DQ227" s="320"/>
      <c r="DR227" s="320"/>
      <c r="DS227" s="320"/>
      <c r="DT227" s="320"/>
      <c r="DU227" s="320"/>
      <c r="DV227" s="320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</row>
    <row r="228">
      <c r="A228" s="170"/>
      <c r="B228" s="170"/>
      <c r="C228" s="170"/>
      <c r="D228" s="170"/>
      <c r="E228" s="171"/>
      <c r="F228" s="320"/>
      <c r="G228" s="320"/>
      <c r="H228" s="320"/>
      <c r="I228" s="320"/>
      <c r="J228" s="320"/>
      <c r="K228" s="320"/>
      <c r="L228" s="320"/>
      <c r="M228" s="320"/>
      <c r="N228" s="320"/>
      <c r="O228" s="320"/>
      <c r="P228" s="320"/>
      <c r="Q228" s="320"/>
      <c r="R228" s="320"/>
      <c r="S228" s="320"/>
      <c r="T228" s="320"/>
      <c r="U228" s="320"/>
      <c r="V228" s="320"/>
      <c r="W228" s="320"/>
      <c r="X228" s="320"/>
      <c r="Y228" s="320"/>
      <c r="Z228" s="320"/>
      <c r="AA228" s="320"/>
      <c r="AB228" s="320"/>
      <c r="AC228" s="320"/>
      <c r="AD228" s="320"/>
      <c r="AE228" s="320"/>
      <c r="AF228" s="320"/>
      <c r="AG228" s="320"/>
      <c r="AH228" s="320"/>
      <c r="AI228" s="320"/>
      <c r="AJ228" s="320"/>
      <c r="AK228" s="320"/>
      <c r="AL228" s="320"/>
      <c r="AM228" s="320"/>
      <c r="AN228" s="320"/>
      <c r="AO228" s="320"/>
      <c r="AP228" s="320"/>
      <c r="AQ228" s="320"/>
      <c r="AR228" s="320"/>
      <c r="AS228" s="320"/>
      <c r="AT228" s="320"/>
      <c r="AU228" s="320"/>
      <c r="AV228" s="320"/>
      <c r="AW228" s="320"/>
      <c r="AX228" s="320"/>
      <c r="AY228" s="320"/>
      <c r="AZ228" s="320"/>
      <c r="BA228" s="320"/>
      <c r="BB228" s="320"/>
      <c r="BC228" s="320"/>
      <c r="BD228" s="320"/>
      <c r="BE228" s="320"/>
      <c r="BF228" s="320"/>
      <c r="BG228" s="320"/>
      <c r="BH228" s="320"/>
      <c r="BI228" s="320"/>
      <c r="BJ228" s="320"/>
      <c r="BK228" s="320"/>
      <c r="BL228" s="320"/>
      <c r="BM228" s="320"/>
      <c r="BN228" s="320"/>
      <c r="BO228" s="320"/>
      <c r="BP228" s="320"/>
      <c r="BQ228" s="320"/>
      <c r="BR228" s="320"/>
      <c r="BS228" s="320"/>
      <c r="BT228" s="320"/>
      <c r="BU228" s="320"/>
      <c r="BV228" s="320"/>
      <c r="BW228" s="320"/>
      <c r="BX228" s="320"/>
      <c r="BY228" s="320"/>
      <c r="BZ228" s="320"/>
      <c r="CA228" s="320"/>
      <c r="CB228" s="320"/>
      <c r="CC228" s="320"/>
      <c r="CD228" s="320"/>
      <c r="CE228" s="320"/>
      <c r="CF228" s="320"/>
      <c r="CG228" s="320"/>
      <c r="CH228" s="320"/>
      <c r="CI228" s="320"/>
      <c r="CJ228" s="320"/>
      <c r="CK228" s="320"/>
      <c r="CL228" s="320"/>
      <c r="CM228" s="320"/>
      <c r="CN228" s="320"/>
      <c r="CO228" s="320"/>
      <c r="CP228" s="320"/>
      <c r="CQ228" s="320"/>
      <c r="CR228" s="320"/>
      <c r="CS228" s="320"/>
      <c r="CT228" s="320"/>
      <c r="CU228" s="320"/>
      <c r="CV228" s="320"/>
      <c r="CW228" s="320"/>
      <c r="CX228" s="320"/>
      <c r="CY228" s="320"/>
      <c r="CZ228" s="320"/>
      <c r="DA228" s="320"/>
      <c r="DB228" s="320"/>
      <c r="DC228" s="320"/>
      <c r="DD228" s="320"/>
      <c r="DE228" s="320"/>
      <c r="DF228" s="320"/>
      <c r="DG228" s="320"/>
      <c r="DH228" s="320"/>
      <c r="DI228" s="320"/>
      <c r="DJ228" s="320"/>
      <c r="DK228" s="320"/>
      <c r="DL228" s="320"/>
      <c r="DM228" s="320"/>
      <c r="DN228" s="320"/>
      <c r="DO228" s="320"/>
      <c r="DP228" s="320"/>
      <c r="DQ228" s="320"/>
      <c r="DR228" s="320"/>
      <c r="DS228" s="320"/>
      <c r="DT228" s="320"/>
      <c r="DU228" s="320"/>
      <c r="DV228" s="320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</row>
    <row r="229">
      <c r="A229" s="170"/>
      <c r="B229" s="170"/>
      <c r="C229" s="170"/>
      <c r="D229" s="170"/>
      <c r="E229" s="171"/>
      <c r="F229" s="320"/>
      <c r="G229" s="320"/>
      <c r="H229" s="320"/>
      <c r="I229" s="320"/>
      <c r="J229" s="320"/>
      <c r="K229" s="320"/>
      <c r="L229" s="320"/>
      <c r="M229" s="320"/>
      <c r="N229" s="320"/>
      <c r="O229" s="320"/>
      <c r="P229" s="320"/>
      <c r="Q229" s="320"/>
      <c r="R229" s="320"/>
      <c r="S229" s="320"/>
      <c r="T229" s="320"/>
      <c r="U229" s="320"/>
      <c r="V229" s="320"/>
      <c r="W229" s="320"/>
      <c r="X229" s="320"/>
      <c r="Y229" s="320"/>
      <c r="Z229" s="320"/>
      <c r="AA229" s="320"/>
      <c r="AB229" s="320"/>
      <c r="AC229" s="320"/>
      <c r="AD229" s="320"/>
      <c r="AE229" s="320"/>
      <c r="AF229" s="320"/>
      <c r="AG229" s="320"/>
      <c r="AH229" s="320"/>
      <c r="AI229" s="320"/>
      <c r="AJ229" s="320"/>
      <c r="AK229" s="320"/>
      <c r="AL229" s="320"/>
      <c r="AM229" s="320"/>
      <c r="AN229" s="320"/>
      <c r="AO229" s="320"/>
      <c r="AP229" s="320"/>
      <c r="AQ229" s="320"/>
      <c r="AR229" s="320"/>
      <c r="AS229" s="320"/>
      <c r="AT229" s="320"/>
      <c r="AU229" s="320"/>
      <c r="AV229" s="320"/>
      <c r="AW229" s="320"/>
      <c r="AX229" s="320"/>
      <c r="AY229" s="320"/>
      <c r="AZ229" s="320"/>
      <c r="BA229" s="320"/>
      <c r="BB229" s="320"/>
      <c r="BC229" s="320"/>
      <c r="BD229" s="320"/>
      <c r="BE229" s="320"/>
      <c r="BF229" s="320"/>
      <c r="BG229" s="320"/>
      <c r="BH229" s="320"/>
      <c r="BI229" s="320"/>
      <c r="BJ229" s="320"/>
      <c r="BK229" s="320"/>
      <c r="BL229" s="320"/>
      <c r="BM229" s="320"/>
      <c r="BN229" s="320"/>
      <c r="BO229" s="320"/>
      <c r="BP229" s="320"/>
      <c r="BQ229" s="320"/>
      <c r="BR229" s="320"/>
      <c r="BS229" s="320"/>
      <c r="BT229" s="320"/>
      <c r="BU229" s="320"/>
      <c r="BV229" s="320"/>
      <c r="BW229" s="320"/>
      <c r="BX229" s="320"/>
      <c r="BY229" s="320"/>
      <c r="BZ229" s="320"/>
      <c r="CA229" s="320"/>
      <c r="CB229" s="320"/>
      <c r="CC229" s="320"/>
      <c r="CD229" s="320"/>
      <c r="CE229" s="320"/>
      <c r="CF229" s="320"/>
      <c r="CG229" s="320"/>
      <c r="CH229" s="320"/>
      <c r="CI229" s="320"/>
      <c r="CJ229" s="320"/>
      <c r="CK229" s="320"/>
      <c r="CL229" s="320"/>
      <c r="CM229" s="320"/>
      <c r="CN229" s="320"/>
      <c r="CO229" s="320"/>
      <c r="CP229" s="320"/>
      <c r="CQ229" s="320"/>
      <c r="CR229" s="320"/>
      <c r="CS229" s="320"/>
      <c r="CT229" s="320"/>
      <c r="CU229" s="320"/>
      <c r="CV229" s="320"/>
      <c r="CW229" s="320"/>
      <c r="CX229" s="320"/>
      <c r="CY229" s="320"/>
      <c r="CZ229" s="320"/>
      <c r="DA229" s="320"/>
      <c r="DB229" s="320"/>
      <c r="DC229" s="320"/>
      <c r="DD229" s="320"/>
      <c r="DE229" s="320"/>
      <c r="DF229" s="320"/>
      <c r="DG229" s="320"/>
      <c r="DH229" s="320"/>
      <c r="DI229" s="320"/>
      <c r="DJ229" s="320"/>
      <c r="DK229" s="320"/>
      <c r="DL229" s="320"/>
      <c r="DM229" s="320"/>
      <c r="DN229" s="320"/>
      <c r="DO229" s="320"/>
      <c r="DP229" s="320"/>
      <c r="DQ229" s="320"/>
      <c r="DR229" s="320"/>
      <c r="DS229" s="320"/>
      <c r="DT229" s="320"/>
      <c r="DU229" s="320"/>
      <c r="DV229" s="320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</row>
    <row r="230">
      <c r="A230" s="170"/>
      <c r="B230" s="170"/>
      <c r="C230" s="170"/>
      <c r="D230" s="170"/>
      <c r="E230" s="171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0"/>
      <c r="AA230" s="320"/>
      <c r="AB230" s="320"/>
      <c r="AC230" s="320"/>
      <c r="AD230" s="320"/>
      <c r="AE230" s="320"/>
      <c r="AF230" s="320"/>
      <c r="AG230" s="320"/>
      <c r="AH230" s="320"/>
      <c r="AI230" s="320"/>
      <c r="AJ230" s="320"/>
      <c r="AK230" s="320"/>
      <c r="AL230" s="320"/>
      <c r="AM230" s="320"/>
      <c r="AN230" s="320"/>
      <c r="AO230" s="320"/>
      <c r="AP230" s="320"/>
      <c r="AQ230" s="320"/>
      <c r="AR230" s="320"/>
      <c r="AS230" s="320"/>
      <c r="AT230" s="320"/>
      <c r="AU230" s="320"/>
      <c r="AV230" s="320"/>
      <c r="AW230" s="320"/>
      <c r="AX230" s="320"/>
      <c r="AY230" s="320"/>
      <c r="AZ230" s="320"/>
      <c r="BA230" s="320"/>
      <c r="BB230" s="320"/>
      <c r="BC230" s="320"/>
      <c r="BD230" s="320"/>
      <c r="BE230" s="320"/>
      <c r="BF230" s="320"/>
      <c r="BG230" s="320"/>
      <c r="BH230" s="320"/>
      <c r="BI230" s="320"/>
      <c r="BJ230" s="320"/>
      <c r="BK230" s="320"/>
      <c r="BL230" s="320"/>
      <c r="BM230" s="320"/>
      <c r="BN230" s="320"/>
      <c r="BO230" s="320"/>
      <c r="BP230" s="320"/>
      <c r="BQ230" s="320"/>
      <c r="BR230" s="320"/>
      <c r="BS230" s="320"/>
      <c r="BT230" s="320"/>
      <c r="BU230" s="320"/>
      <c r="BV230" s="320"/>
      <c r="BW230" s="320"/>
      <c r="BX230" s="320"/>
      <c r="BY230" s="320"/>
      <c r="BZ230" s="320"/>
      <c r="CA230" s="320"/>
      <c r="CB230" s="320"/>
      <c r="CC230" s="320"/>
      <c r="CD230" s="320"/>
      <c r="CE230" s="320"/>
      <c r="CF230" s="320"/>
      <c r="CG230" s="320"/>
      <c r="CH230" s="320"/>
      <c r="CI230" s="320"/>
      <c r="CJ230" s="320"/>
      <c r="CK230" s="320"/>
      <c r="CL230" s="320"/>
      <c r="CM230" s="320"/>
      <c r="CN230" s="320"/>
      <c r="CO230" s="320"/>
      <c r="CP230" s="320"/>
      <c r="CQ230" s="320"/>
      <c r="CR230" s="320"/>
      <c r="CS230" s="320"/>
      <c r="CT230" s="320"/>
      <c r="CU230" s="320"/>
      <c r="CV230" s="320"/>
      <c r="CW230" s="320"/>
      <c r="CX230" s="320"/>
      <c r="CY230" s="320"/>
      <c r="CZ230" s="320"/>
      <c r="DA230" s="320"/>
      <c r="DB230" s="320"/>
      <c r="DC230" s="320"/>
      <c r="DD230" s="320"/>
      <c r="DE230" s="320"/>
      <c r="DF230" s="320"/>
      <c r="DG230" s="320"/>
      <c r="DH230" s="320"/>
      <c r="DI230" s="320"/>
      <c r="DJ230" s="320"/>
      <c r="DK230" s="320"/>
      <c r="DL230" s="320"/>
      <c r="DM230" s="320"/>
      <c r="DN230" s="320"/>
      <c r="DO230" s="320"/>
      <c r="DP230" s="320"/>
      <c r="DQ230" s="320"/>
      <c r="DR230" s="320"/>
      <c r="DS230" s="320"/>
      <c r="DT230" s="320"/>
      <c r="DU230" s="320"/>
      <c r="DV230" s="320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</row>
    <row r="231">
      <c r="A231" s="170"/>
      <c r="B231" s="170"/>
      <c r="C231" s="170"/>
      <c r="D231" s="170"/>
      <c r="E231" s="171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  <c r="AA231" s="320"/>
      <c r="AB231" s="320"/>
      <c r="AC231" s="320"/>
      <c r="AD231" s="320"/>
      <c r="AE231" s="320"/>
      <c r="AF231" s="320"/>
      <c r="AG231" s="320"/>
      <c r="AH231" s="320"/>
      <c r="AI231" s="320"/>
      <c r="AJ231" s="320"/>
      <c r="AK231" s="320"/>
      <c r="AL231" s="320"/>
      <c r="AM231" s="320"/>
      <c r="AN231" s="320"/>
      <c r="AO231" s="320"/>
      <c r="AP231" s="320"/>
      <c r="AQ231" s="320"/>
      <c r="AR231" s="320"/>
      <c r="AS231" s="320"/>
      <c r="AT231" s="320"/>
      <c r="AU231" s="320"/>
      <c r="AV231" s="320"/>
      <c r="AW231" s="320"/>
      <c r="AX231" s="320"/>
      <c r="AY231" s="320"/>
      <c r="AZ231" s="320"/>
      <c r="BA231" s="320"/>
      <c r="BB231" s="320"/>
      <c r="BC231" s="320"/>
      <c r="BD231" s="320"/>
      <c r="BE231" s="320"/>
      <c r="BF231" s="320"/>
      <c r="BG231" s="320"/>
      <c r="BH231" s="320"/>
      <c r="BI231" s="320"/>
      <c r="BJ231" s="320"/>
      <c r="BK231" s="320"/>
      <c r="BL231" s="320"/>
      <c r="BM231" s="320"/>
      <c r="BN231" s="320"/>
      <c r="BO231" s="320"/>
      <c r="BP231" s="320"/>
      <c r="BQ231" s="320"/>
      <c r="BR231" s="320"/>
      <c r="BS231" s="320"/>
      <c r="BT231" s="320"/>
      <c r="BU231" s="320"/>
      <c r="BV231" s="320"/>
      <c r="BW231" s="320"/>
      <c r="BX231" s="320"/>
      <c r="BY231" s="320"/>
      <c r="BZ231" s="320"/>
      <c r="CA231" s="320"/>
      <c r="CB231" s="320"/>
      <c r="CC231" s="320"/>
      <c r="CD231" s="320"/>
      <c r="CE231" s="320"/>
      <c r="CF231" s="320"/>
      <c r="CG231" s="320"/>
      <c r="CH231" s="320"/>
      <c r="CI231" s="320"/>
      <c r="CJ231" s="320"/>
      <c r="CK231" s="320"/>
      <c r="CL231" s="320"/>
      <c r="CM231" s="320"/>
      <c r="CN231" s="320"/>
      <c r="CO231" s="320"/>
      <c r="CP231" s="320"/>
      <c r="CQ231" s="320"/>
      <c r="CR231" s="320"/>
      <c r="CS231" s="320"/>
      <c r="CT231" s="320"/>
      <c r="CU231" s="320"/>
      <c r="CV231" s="320"/>
      <c r="CW231" s="320"/>
      <c r="CX231" s="320"/>
      <c r="CY231" s="320"/>
      <c r="CZ231" s="320"/>
      <c r="DA231" s="320"/>
      <c r="DB231" s="320"/>
      <c r="DC231" s="320"/>
      <c r="DD231" s="320"/>
      <c r="DE231" s="320"/>
      <c r="DF231" s="320"/>
      <c r="DG231" s="320"/>
      <c r="DH231" s="320"/>
      <c r="DI231" s="320"/>
      <c r="DJ231" s="320"/>
      <c r="DK231" s="320"/>
      <c r="DL231" s="320"/>
      <c r="DM231" s="320"/>
      <c r="DN231" s="320"/>
      <c r="DO231" s="320"/>
      <c r="DP231" s="320"/>
      <c r="DQ231" s="320"/>
      <c r="DR231" s="320"/>
      <c r="DS231" s="320"/>
      <c r="DT231" s="320"/>
      <c r="DU231" s="320"/>
      <c r="DV231" s="320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</row>
    <row r="232">
      <c r="A232" s="170"/>
      <c r="B232" s="170"/>
      <c r="C232" s="170"/>
      <c r="D232" s="170"/>
      <c r="E232" s="171"/>
      <c r="F232" s="320"/>
      <c r="G232" s="320"/>
      <c r="H232" s="320"/>
      <c r="I232" s="320"/>
      <c r="J232" s="320"/>
      <c r="K232" s="320"/>
      <c r="L232" s="320"/>
      <c r="M232" s="320"/>
      <c r="N232" s="320"/>
      <c r="O232" s="320"/>
      <c r="P232" s="320"/>
      <c r="Q232" s="320"/>
      <c r="R232" s="320"/>
      <c r="S232" s="320"/>
      <c r="T232" s="320"/>
      <c r="U232" s="320"/>
      <c r="V232" s="320"/>
      <c r="W232" s="320"/>
      <c r="X232" s="320"/>
      <c r="Y232" s="320"/>
      <c r="Z232" s="320"/>
      <c r="AA232" s="320"/>
      <c r="AB232" s="320"/>
      <c r="AC232" s="320"/>
      <c r="AD232" s="320"/>
      <c r="AE232" s="320"/>
      <c r="AF232" s="320"/>
      <c r="AG232" s="320"/>
      <c r="AH232" s="320"/>
      <c r="AI232" s="320"/>
      <c r="AJ232" s="320"/>
      <c r="AK232" s="320"/>
      <c r="AL232" s="320"/>
      <c r="AM232" s="320"/>
      <c r="AN232" s="320"/>
      <c r="AO232" s="320"/>
      <c r="AP232" s="320"/>
      <c r="AQ232" s="320"/>
      <c r="AR232" s="320"/>
      <c r="AS232" s="320"/>
      <c r="AT232" s="320"/>
      <c r="AU232" s="320"/>
      <c r="AV232" s="320"/>
      <c r="AW232" s="320"/>
      <c r="AX232" s="320"/>
      <c r="AY232" s="320"/>
      <c r="AZ232" s="320"/>
      <c r="BA232" s="320"/>
      <c r="BB232" s="320"/>
      <c r="BC232" s="320"/>
      <c r="BD232" s="320"/>
      <c r="BE232" s="320"/>
      <c r="BF232" s="320"/>
      <c r="BG232" s="320"/>
      <c r="BH232" s="320"/>
      <c r="BI232" s="320"/>
      <c r="BJ232" s="320"/>
      <c r="BK232" s="320"/>
      <c r="BL232" s="320"/>
      <c r="BM232" s="320"/>
      <c r="BN232" s="320"/>
      <c r="BO232" s="320"/>
      <c r="BP232" s="320"/>
      <c r="BQ232" s="320"/>
      <c r="BR232" s="320"/>
      <c r="BS232" s="320"/>
      <c r="BT232" s="320"/>
      <c r="BU232" s="320"/>
      <c r="BV232" s="320"/>
      <c r="BW232" s="320"/>
      <c r="BX232" s="320"/>
      <c r="BY232" s="320"/>
      <c r="BZ232" s="320"/>
      <c r="CA232" s="320"/>
      <c r="CB232" s="320"/>
      <c r="CC232" s="320"/>
      <c r="CD232" s="320"/>
      <c r="CE232" s="320"/>
      <c r="CF232" s="320"/>
      <c r="CG232" s="320"/>
      <c r="CH232" s="320"/>
      <c r="CI232" s="320"/>
      <c r="CJ232" s="320"/>
      <c r="CK232" s="320"/>
      <c r="CL232" s="320"/>
      <c r="CM232" s="320"/>
      <c r="CN232" s="320"/>
      <c r="CO232" s="320"/>
      <c r="CP232" s="320"/>
      <c r="CQ232" s="320"/>
      <c r="CR232" s="320"/>
      <c r="CS232" s="320"/>
      <c r="CT232" s="320"/>
      <c r="CU232" s="320"/>
      <c r="CV232" s="320"/>
      <c r="CW232" s="320"/>
      <c r="CX232" s="320"/>
      <c r="CY232" s="320"/>
      <c r="CZ232" s="320"/>
      <c r="DA232" s="320"/>
      <c r="DB232" s="320"/>
      <c r="DC232" s="320"/>
      <c r="DD232" s="320"/>
      <c r="DE232" s="320"/>
      <c r="DF232" s="320"/>
      <c r="DG232" s="320"/>
      <c r="DH232" s="320"/>
      <c r="DI232" s="320"/>
      <c r="DJ232" s="320"/>
      <c r="DK232" s="320"/>
      <c r="DL232" s="320"/>
      <c r="DM232" s="320"/>
      <c r="DN232" s="320"/>
      <c r="DO232" s="320"/>
      <c r="DP232" s="320"/>
      <c r="DQ232" s="320"/>
      <c r="DR232" s="320"/>
      <c r="DS232" s="320"/>
      <c r="DT232" s="320"/>
      <c r="DU232" s="320"/>
      <c r="DV232" s="320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</row>
    <row r="233">
      <c r="A233" s="170"/>
      <c r="B233" s="170"/>
      <c r="C233" s="170"/>
      <c r="D233" s="170"/>
      <c r="E233" s="171"/>
      <c r="F233" s="320"/>
      <c r="G233" s="320"/>
      <c r="H233" s="320"/>
      <c r="I233" s="320"/>
      <c r="J233" s="320"/>
      <c r="K233" s="320"/>
      <c r="L233" s="320"/>
      <c r="M233" s="320"/>
      <c r="N233" s="320"/>
      <c r="O233" s="320"/>
      <c r="P233" s="320"/>
      <c r="Q233" s="320"/>
      <c r="R233" s="320"/>
      <c r="S233" s="320"/>
      <c r="T233" s="320"/>
      <c r="U233" s="320"/>
      <c r="V233" s="320"/>
      <c r="W233" s="320"/>
      <c r="X233" s="320"/>
      <c r="Y233" s="320"/>
      <c r="Z233" s="320"/>
      <c r="AA233" s="320"/>
      <c r="AB233" s="320"/>
      <c r="AC233" s="320"/>
      <c r="AD233" s="320"/>
      <c r="AE233" s="320"/>
      <c r="AF233" s="320"/>
      <c r="AG233" s="320"/>
      <c r="AH233" s="320"/>
      <c r="AI233" s="320"/>
      <c r="AJ233" s="320"/>
      <c r="AK233" s="320"/>
      <c r="AL233" s="320"/>
      <c r="AM233" s="320"/>
      <c r="AN233" s="320"/>
      <c r="AO233" s="320"/>
      <c r="AP233" s="320"/>
      <c r="AQ233" s="320"/>
      <c r="AR233" s="320"/>
      <c r="AS233" s="320"/>
      <c r="AT233" s="320"/>
      <c r="AU233" s="320"/>
      <c r="AV233" s="320"/>
      <c r="AW233" s="320"/>
      <c r="AX233" s="320"/>
      <c r="AY233" s="320"/>
      <c r="AZ233" s="320"/>
      <c r="BA233" s="320"/>
      <c r="BB233" s="320"/>
      <c r="BC233" s="320"/>
      <c r="BD233" s="320"/>
      <c r="BE233" s="320"/>
      <c r="BF233" s="320"/>
      <c r="BG233" s="320"/>
      <c r="BH233" s="320"/>
      <c r="BI233" s="320"/>
      <c r="BJ233" s="320"/>
      <c r="BK233" s="320"/>
      <c r="BL233" s="320"/>
      <c r="BM233" s="320"/>
      <c r="BN233" s="320"/>
      <c r="BO233" s="320"/>
      <c r="BP233" s="320"/>
      <c r="BQ233" s="320"/>
      <c r="BR233" s="320"/>
      <c r="BS233" s="320"/>
      <c r="BT233" s="320"/>
      <c r="BU233" s="320"/>
      <c r="BV233" s="320"/>
      <c r="BW233" s="320"/>
      <c r="BX233" s="320"/>
      <c r="BY233" s="320"/>
      <c r="BZ233" s="320"/>
      <c r="CA233" s="320"/>
      <c r="CB233" s="320"/>
      <c r="CC233" s="320"/>
      <c r="CD233" s="320"/>
      <c r="CE233" s="320"/>
      <c r="CF233" s="320"/>
      <c r="CG233" s="320"/>
      <c r="CH233" s="320"/>
      <c r="CI233" s="320"/>
      <c r="CJ233" s="320"/>
      <c r="CK233" s="320"/>
      <c r="CL233" s="320"/>
      <c r="CM233" s="320"/>
      <c r="CN233" s="320"/>
      <c r="CO233" s="320"/>
      <c r="CP233" s="320"/>
      <c r="CQ233" s="320"/>
      <c r="CR233" s="320"/>
      <c r="CS233" s="320"/>
      <c r="CT233" s="320"/>
      <c r="CU233" s="320"/>
      <c r="CV233" s="320"/>
      <c r="CW233" s="320"/>
      <c r="CX233" s="320"/>
      <c r="CY233" s="320"/>
      <c r="CZ233" s="320"/>
      <c r="DA233" s="320"/>
      <c r="DB233" s="320"/>
      <c r="DC233" s="320"/>
      <c r="DD233" s="320"/>
      <c r="DE233" s="320"/>
      <c r="DF233" s="320"/>
      <c r="DG233" s="320"/>
      <c r="DH233" s="320"/>
      <c r="DI233" s="320"/>
      <c r="DJ233" s="320"/>
      <c r="DK233" s="320"/>
      <c r="DL233" s="320"/>
      <c r="DM233" s="320"/>
      <c r="DN233" s="320"/>
      <c r="DO233" s="320"/>
      <c r="DP233" s="320"/>
      <c r="DQ233" s="320"/>
      <c r="DR233" s="320"/>
      <c r="DS233" s="320"/>
      <c r="DT233" s="320"/>
      <c r="DU233" s="320"/>
      <c r="DV233" s="320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</row>
    <row r="234">
      <c r="A234" s="170"/>
      <c r="B234" s="170"/>
      <c r="C234" s="170"/>
      <c r="D234" s="170"/>
      <c r="E234" s="171"/>
      <c r="F234" s="320"/>
      <c r="G234" s="320"/>
      <c r="H234" s="320"/>
      <c r="I234" s="320"/>
      <c r="J234" s="320"/>
      <c r="K234" s="320"/>
      <c r="L234" s="320"/>
      <c r="M234" s="320"/>
      <c r="N234" s="320"/>
      <c r="O234" s="320"/>
      <c r="P234" s="320"/>
      <c r="Q234" s="320"/>
      <c r="R234" s="320"/>
      <c r="S234" s="320"/>
      <c r="T234" s="320"/>
      <c r="U234" s="320"/>
      <c r="V234" s="320"/>
      <c r="W234" s="320"/>
      <c r="X234" s="320"/>
      <c r="Y234" s="320"/>
      <c r="Z234" s="320"/>
      <c r="AA234" s="320"/>
      <c r="AB234" s="320"/>
      <c r="AC234" s="320"/>
      <c r="AD234" s="320"/>
      <c r="AE234" s="320"/>
      <c r="AF234" s="320"/>
      <c r="AG234" s="320"/>
      <c r="AH234" s="320"/>
      <c r="AI234" s="320"/>
      <c r="AJ234" s="320"/>
      <c r="AK234" s="320"/>
      <c r="AL234" s="320"/>
      <c r="AM234" s="320"/>
      <c r="AN234" s="320"/>
      <c r="AO234" s="320"/>
      <c r="AP234" s="320"/>
      <c r="AQ234" s="320"/>
      <c r="AR234" s="320"/>
      <c r="AS234" s="320"/>
      <c r="AT234" s="320"/>
      <c r="AU234" s="320"/>
      <c r="AV234" s="320"/>
      <c r="AW234" s="320"/>
      <c r="AX234" s="320"/>
      <c r="AY234" s="320"/>
      <c r="AZ234" s="320"/>
      <c r="BA234" s="320"/>
      <c r="BB234" s="320"/>
      <c r="BC234" s="320"/>
      <c r="BD234" s="320"/>
      <c r="BE234" s="320"/>
      <c r="BF234" s="320"/>
      <c r="BG234" s="320"/>
      <c r="BH234" s="320"/>
      <c r="BI234" s="320"/>
      <c r="BJ234" s="320"/>
      <c r="BK234" s="320"/>
      <c r="BL234" s="320"/>
      <c r="BM234" s="320"/>
      <c r="BN234" s="320"/>
      <c r="BO234" s="320"/>
      <c r="BP234" s="320"/>
      <c r="BQ234" s="320"/>
      <c r="BR234" s="320"/>
      <c r="BS234" s="320"/>
      <c r="BT234" s="320"/>
      <c r="BU234" s="320"/>
      <c r="BV234" s="320"/>
      <c r="BW234" s="320"/>
      <c r="BX234" s="320"/>
      <c r="BY234" s="320"/>
      <c r="BZ234" s="320"/>
      <c r="CA234" s="320"/>
      <c r="CB234" s="320"/>
      <c r="CC234" s="320"/>
      <c r="CD234" s="320"/>
      <c r="CE234" s="320"/>
      <c r="CF234" s="320"/>
      <c r="CG234" s="320"/>
      <c r="CH234" s="320"/>
      <c r="CI234" s="320"/>
      <c r="CJ234" s="320"/>
      <c r="CK234" s="320"/>
      <c r="CL234" s="320"/>
      <c r="CM234" s="320"/>
      <c r="CN234" s="320"/>
      <c r="CO234" s="320"/>
      <c r="CP234" s="320"/>
      <c r="CQ234" s="320"/>
      <c r="CR234" s="320"/>
      <c r="CS234" s="320"/>
      <c r="CT234" s="320"/>
      <c r="CU234" s="320"/>
      <c r="CV234" s="320"/>
      <c r="CW234" s="320"/>
      <c r="CX234" s="320"/>
      <c r="CY234" s="320"/>
      <c r="CZ234" s="320"/>
      <c r="DA234" s="320"/>
      <c r="DB234" s="320"/>
      <c r="DC234" s="320"/>
      <c r="DD234" s="320"/>
      <c r="DE234" s="320"/>
      <c r="DF234" s="320"/>
      <c r="DG234" s="320"/>
      <c r="DH234" s="320"/>
      <c r="DI234" s="320"/>
      <c r="DJ234" s="320"/>
      <c r="DK234" s="320"/>
      <c r="DL234" s="320"/>
      <c r="DM234" s="320"/>
      <c r="DN234" s="320"/>
      <c r="DO234" s="320"/>
      <c r="DP234" s="320"/>
      <c r="DQ234" s="320"/>
      <c r="DR234" s="320"/>
      <c r="DS234" s="320"/>
      <c r="DT234" s="320"/>
      <c r="DU234" s="320"/>
      <c r="DV234" s="320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</row>
    <row r="235">
      <c r="A235" s="170"/>
      <c r="B235" s="170"/>
      <c r="C235" s="170"/>
      <c r="D235" s="170"/>
      <c r="E235" s="171"/>
      <c r="F235" s="320"/>
      <c r="G235" s="320"/>
      <c r="H235" s="320"/>
      <c r="I235" s="320"/>
      <c r="J235" s="320"/>
      <c r="K235" s="320"/>
      <c r="L235" s="320"/>
      <c r="M235" s="320"/>
      <c r="N235" s="320"/>
      <c r="O235" s="320"/>
      <c r="P235" s="320"/>
      <c r="Q235" s="320"/>
      <c r="R235" s="320"/>
      <c r="S235" s="320"/>
      <c r="T235" s="320"/>
      <c r="U235" s="320"/>
      <c r="V235" s="320"/>
      <c r="W235" s="320"/>
      <c r="X235" s="320"/>
      <c r="Y235" s="320"/>
      <c r="Z235" s="320"/>
      <c r="AA235" s="320"/>
      <c r="AB235" s="320"/>
      <c r="AC235" s="320"/>
      <c r="AD235" s="320"/>
      <c r="AE235" s="320"/>
      <c r="AF235" s="320"/>
      <c r="AG235" s="320"/>
      <c r="AH235" s="320"/>
      <c r="AI235" s="320"/>
      <c r="AJ235" s="320"/>
      <c r="AK235" s="320"/>
      <c r="AL235" s="320"/>
      <c r="AM235" s="320"/>
      <c r="AN235" s="320"/>
      <c r="AO235" s="320"/>
      <c r="AP235" s="320"/>
      <c r="AQ235" s="320"/>
      <c r="AR235" s="320"/>
      <c r="AS235" s="320"/>
      <c r="AT235" s="320"/>
      <c r="AU235" s="320"/>
      <c r="AV235" s="320"/>
      <c r="AW235" s="320"/>
      <c r="AX235" s="320"/>
      <c r="AY235" s="320"/>
      <c r="AZ235" s="320"/>
      <c r="BA235" s="320"/>
      <c r="BB235" s="320"/>
      <c r="BC235" s="320"/>
      <c r="BD235" s="320"/>
      <c r="BE235" s="320"/>
      <c r="BF235" s="320"/>
      <c r="BG235" s="320"/>
      <c r="BH235" s="320"/>
      <c r="BI235" s="320"/>
      <c r="BJ235" s="320"/>
      <c r="BK235" s="320"/>
      <c r="BL235" s="320"/>
      <c r="BM235" s="320"/>
      <c r="BN235" s="320"/>
      <c r="BO235" s="320"/>
      <c r="BP235" s="320"/>
      <c r="BQ235" s="320"/>
      <c r="BR235" s="320"/>
      <c r="BS235" s="320"/>
      <c r="BT235" s="320"/>
      <c r="BU235" s="320"/>
      <c r="BV235" s="320"/>
      <c r="BW235" s="320"/>
      <c r="BX235" s="320"/>
      <c r="BY235" s="320"/>
      <c r="BZ235" s="320"/>
      <c r="CA235" s="320"/>
      <c r="CB235" s="320"/>
      <c r="CC235" s="320"/>
      <c r="CD235" s="320"/>
      <c r="CE235" s="320"/>
      <c r="CF235" s="320"/>
      <c r="CG235" s="320"/>
      <c r="CH235" s="320"/>
      <c r="CI235" s="320"/>
      <c r="CJ235" s="320"/>
      <c r="CK235" s="320"/>
      <c r="CL235" s="320"/>
      <c r="CM235" s="320"/>
      <c r="CN235" s="320"/>
      <c r="CO235" s="320"/>
      <c r="CP235" s="320"/>
      <c r="CQ235" s="320"/>
      <c r="CR235" s="320"/>
      <c r="CS235" s="320"/>
      <c r="CT235" s="320"/>
      <c r="CU235" s="320"/>
      <c r="CV235" s="320"/>
      <c r="CW235" s="320"/>
      <c r="CX235" s="320"/>
      <c r="CY235" s="320"/>
      <c r="CZ235" s="320"/>
      <c r="DA235" s="320"/>
      <c r="DB235" s="320"/>
      <c r="DC235" s="320"/>
      <c r="DD235" s="320"/>
      <c r="DE235" s="320"/>
      <c r="DF235" s="320"/>
      <c r="DG235" s="320"/>
      <c r="DH235" s="320"/>
      <c r="DI235" s="320"/>
      <c r="DJ235" s="320"/>
      <c r="DK235" s="320"/>
      <c r="DL235" s="320"/>
      <c r="DM235" s="320"/>
      <c r="DN235" s="320"/>
      <c r="DO235" s="320"/>
      <c r="DP235" s="320"/>
      <c r="DQ235" s="320"/>
      <c r="DR235" s="320"/>
      <c r="DS235" s="320"/>
      <c r="DT235" s="320"/>
      <c r="DU235" s="320"/>
      <c r="DV235" s="320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</row>
    <row r="236">
      <c r="A236" s="170"/>
      <c r="B236" s="170"/>
      <c r="C236" s="170"/>
      <c r="D236" s="170"/>
      <c r="E236" s="171"/>
      <c r="F236" s="320"/>
      <c r="G236" s="320"/>
      <c r="H236" s="320"/>
      <c r="I236" s="320"/>
      <c r="J236" s="320"/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20"/>
      <c r="W236" s="320"/>
      <c r="X236" s="320"/>
      <c r="Y236" s="320"/>
      <c r="Z236" s="320"/>
      <c r="AA236" s="320"/>
      <c r="AB236" s="320"/>
      <c r="AC236" s="320"/>
      <c r="AD236" s="320"/>
      <c r="AE236" s="320"/>
      <c r="AF236" s="320"/>
      <c r="AG236" s="320"/>
      <c r="AH236" s="320"/>
      <c r="AI236" s="320"/>
      <c r="AJ236" s="320"/>
      <c r="AK236" s="320"/>
      <c r="AL236" s="320"/>
      <c r="AM236" s="320"/>
      <c r="AN236" s="320"/>
      <c r="AO236" s="320"/>
      <c r="AP236" s="320"/>
      <c r="AQ236" s="320"/>
      <c r="AR236" s="320"/>
      <c r="AS236" s="320"/>
      <c r="AT236" s="320"/>
      <c r="AU236" s="320"/>
      <c r="AV236" s="320"/>
      <c r="AW236" s="320"/>
      <c r="AX236" s="320"/>
      <c r="AY236" s="320"/>
      <c r="AZ236" s="320"/>
      <c r="BA236" s="320"/>
      <c r="BB236" s="320"/>
      <c r="BC236" s="320"/>
      <c r="BD236" s="320"/>
      <c r="BE236" s="320"/>
      <c r="BF236" s="320"/>
      <c r="BG236" s="320"/>
      <c r="BH236" s="320"/>
      <c r="BI236" s="320"/>
      <c r="BJ236" s="320"/>
      <c r="BK236" s="320"/>
      <c r="BL236" s="320"/>
      <c r="BM236" s="320"/>
      <c r="BN236" s="320"/>
      <c r="BO236" s="320"/>
      <c r="BP236" s="320"/>
      <c r="BQ236" s="320"/>
      <c r="BR236" s="320"/>
      <c r="BS236" s="320"/>
      <c r="BT236" s="320"/>
      <c r="BU236" s="320"/>
      <c r="BV236" s="320"/>
      <c r="BW236" s="320"/>
      <c r="BX236" s="320"/>
      <c r="BY236" s="320"/>
      <c r="BZ236" s="320"/>
      <c r="CA236" s="320"/>
      <c r="CB236" s="320"/>
      <c r="CC236" s="320"/>
      <c r="CD236" s="320"/>
      <c r="CE236" s="320"/>
      <c r="CF236" s="320"/>
      <c r="CG236" s="320"/>
      <c r="CH236" s="320"/>
      <c r="CI236" s="320"/>
      <c r="CJ236" s="320"/>
      <c r="CK236" s="320"/>
      <c r="CL236" s="320"/>
      <c r="CM236" s="320"/>
      <c r="CN236" s="320"/>
      <c r="CO236" s="320"/>
      <c r="CP236" s="320"/>
      <c r="CQ236" s="320"/>
      <c r="CR236" s="320"/>
      <c r="CS236" s="320"/>
      <c r="CT236" s="320"/>
      <c r="CU236" s="320"/>
      <c r="CV236" s="320"/>
      <c r="CW236" s="320"/>
      <c r="CX236" s="320"/>
      <c r="CY236" s="320"/>
      <c r="CZ236" s="320"/>
      <c r="DA236" s="320"/>
      <c r="DB236" s="320"/>
      <c r="DC236" s="320"/>
      <c r="DD236" s="320"/>
      <c r="DE236" s="320"/>
      <c r="DF236" s="320"/>
      <c r="DG236" s="320"/>
      <c r="DH236" s="320"/>
      <c r="DI236" s="320"/>
      <c r="DJ236" s="320"/>
      <c r="DK236" s="320"/>
      <c r="DL236" s="320"/>
      <c r="DM236" s="320"/>
      <c r="DN236" s="320"/>
      <c r="DO236" s="320"/>
      <c r="DP236" s="320"/>
      <c r="DQ236" s="320"/>
      <c r="DR236" s="320"/>
      <c r="DS236" s="320"/>
      <c r="DT236" s="320"/>
      <c r="DU236" s="320"/>
      <c r="DV236" s="320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</row>
    <row r="237">
      <c r="A237" s="170"/>
      <c r="B237" s="170"/>
      <c r="C237" s="170"/>
      <c r="D237" s="170"/>
      <c r="E237" s="171"/>
      <c r="F237" s="320"/>
      <c r="G237" s="320"/>
      <c r="H237" s="320"/>
      <c r="I237" s="320"/>
      <c r="J237" s="320"/>
      <c r="K237" s="320"/>
      <c r="L237" s="320"/>
      <c r="M237" s="320"/>
      <c r="N237" s="320"/>
      <c r="O237" s="320"/>
      <c r="P237" s="320"/>
      <c r="Q237" s="320"/>
      <c r="R237" s="320"/>
      <c r="S237" s="320"/>
      <c r="T237" s="320"/>
      <c r="U237" s="320"/>
      <c r="V237" s="320"/>
      <c r="W237" s="320"/>
      <c r="X237" s="320"/>
      <c r="Y237" s="320"/>
      <c r="Z237" s="320"/>
      <c r="AA237" s="320"/>
      <c r="AB237" s="320"/>
      <c r="AC237" s="320"/>
      <c r="AD237" s="320"/>
      <c r="AE237" s="320"/>
      <c r="AF237" s="320"/>
      <c r="AG237" s="320"/>
      <c r="AH237" s="320"/>
      <c r="AI237" s="320"/>
      <c r="AJ237" s="320"/>
      <c r="AK237" s="320"/>
      <c r="AL237" s="320"/>
      <c r="AM237" s="320"/>
      <c r="AN237" s="320"/>
      <c r="AO237" s="320"/>
      <c r="AP237" s="320"/>
      <c r="AQ237" s="320"/>
      <c r="AR237" s="320"/>
      <c r="AS237" s="320"/>
      <c r="AT237" s="320"/>
      <c r="AU237" s="320"/>
      <c r="AV237" s="320"/>
      <c r="AW237" s="320"/>
      <c r="AX237" s="320"/>
      <c r="AY237" s="320"/>
      <c r="AZ237" s="320"/>
      <c r="BA237" s="320"/>
      <c r="BB237" s="320"/>
      <c r="BC237" s="320"/>
      <c r="BD237" s="320"/>
      <c r="BE237" s="320"/>
      <c r="BF237" s="320"/>
      <c r="BG237" s="320"/>
      <c r="BH237" s="320"/>
      <c r="BI237" s="320"/>
      <c r="BJ237" s="320"/>
      <c r="BK237" s="320"/>
      <c r="BL237" s="320"/>
      <c r="BM237" s="320"/>
      <c r="BN237" s="320"/>
      <c r="BO237" s="320"/>
      <c r="BP237" s="320"/>
      <c r="BQ237" s="320"/>
      <c r="BR237" s="320"/>
      <c r="BS237" s="320"/>
      <c r="BT237" s="320"/>
      <c r="BU237" s="320"/>
      <c r="BV237" s="320"/>
      <c r="BW237" s="320"/>
      <c r="BX237" s="320"/>
      <c r="BY237" s="320"/>
      <c r="BZ237" s="320"/>
      <c r="CA237" s="320"/>
      <c r="CB237" s="320"/>
      <c r="CC237" s="320"/>
      <c r="CD237" s="320"/>
      <c r="CE237" s="320"/>
      <c r="CF237" s="320"/>
      <c r="CG237" s="320"/>
      <c r="CH237" s="320"/>
      <c r="CI237" s="320"/>
      <c r="CJ237" s="320"/>
      <c r="CK237" s="320"/>
      <c r="CL237" s="320"/>
      <c r="CM237" s="320"/>
      <c r="CN237" s="320"/>
      <c r="CO237" s="320"/>
      <c r="CP237" s="320"/>
      <c r="CQ237" s="320"/>
      <c r="CR237" s="320"/>
      <c r="CS237" s="320"/>
      <c r="CT237" s="320"/>
      <c r="CU237" s="320"/>
      <c r="CV237" s="320"/>
      <c r="CW237" s="320"/>
      <c r="CX237" s="320"/>
      <c r="CY237" s="320"/>
      <c r="CZ237" s="320"/>
      <c r="DA237" s="320"/>
      <c r="DB237" s="320"/>
      <c r="DC237" s="320"/>
      <c r="DD237" s="320"/>
      <c r="DE237" s="320"/>
      <c r="DF237" s="320"/>
      <c r="DG237" s="320"/>
      <c r="DH237" s="320"/>
      <c r="DI237" s="320"/>
      <c r="DJ237" s="320"/>
      <c r="DK237" s="320"/>
      <c r="DL237" s="320"/>
      <c r="DM237" s="320"/>
      <c r="DN237" s="320"/>
      <c r="DO237" s="320"/>
      <c r="DP237" s="320"/>
      <c r="DQ237" s="320"/>
      <c r="DR237" s="320"/>
      <c r="DS237" s="320"/>
      <c r="DT237" s="320"/>
      <c r="DU237" s="320"/>
      <c r="DV237" s="320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</row>
    <row r="238">
      <c r="A238" s="170"/>
      <c r="B238" s="170"/>
      <c r="C238" s="170"/>
      <c r="D238" s="170"/>
      <c r="E238" s="171"/>
      <c r="F238" s="320"/>
      <c r="G238" s="320"/>
      <c r="H238" s="320"/>
      <c r="I238" s="320"/>
      <c r="J238" s="320"/>
      <c r="K238" s="320"/>
      <c r="L238" s="320"/>
      <c r="M238" s="320"/>
      <c r="N238" s="320"/>
      <c r="O238" s="320"/>
      <c r="P238" s="320"/>
      <c r="Q238" s="320"/>
      <c r="R238" s="320"/>
      <c r="S238" s="320"/>
      <c r="T238" s="320"/>
      <c r="U238" s="320"/>
      <c r="V238" s="320"/>
      <c r="W238" s="320"/>
      <c r="X238" s="320"/>
      <c r="Y238" s="320"/>
      <c r="Z238" s="320"/>
      <c r="AA238" s="320"/>
      <c r="AB238" s="320"/>
      <c r="AC238" s="320"/>
      <c r="AD238" s="320"/>
      <c r="AE238" s="320"/>
      <c r="AF238" s="320"/>
      <c r="AG238" s="320"/>
      <c r="AH238" s="320"/>
      <c r="AI238" s="320"/>
      <c r="AJ238" s="320"/>
      <c r="AK238" s="320"/>
      <c r="AL238" s="320"/>
      <c r="AM238" s="320"/>
      <c r="AN238" s="320"/>
      <c r="AO238" s="320"/>
      <c r="AP238" s="320"/>
      <c r="AQ238" s="320"/>
      <c r="AR238" s="320"/>
      <c r="AS238" s="320"/>
      <c r="AT238" s="320"/>
      <c r="AU238" s="320"/>
      <c r="AV238" s="320"/>
      <c r="AW238" s="320"/>
      <c r="AX238" s="320"/>
      <c r="AY238" s="320"/>
      <c r="AZ238" s="320"/>
      <c r="BA238" s="320"/>
      <c r="BB238" s="320"/>
      <c r="BC238" s="320"/>
      <c r="BD238" s="320"/>
      <c r="BE238" s="320"/>
      <c r="BF238" s="320"/>
      <c r="BG238" s="320"/>
      <c r="BH238" s="320"/>
      <c r="BI238" s="320"/>
      <c r="BJ238" s="320"/>
      <c r="BK238" s="320"/>
      <c r="BL238" s="320"/>
      <c r="BM238" s="320"/>
      <c r="BN238" s="320"/>
      <c r="BO238" s="320"/>
      <c r="BP238" s="320"/>
      <c r="BQ238" s="320"/>
      <c r="BR238" s="320"/>
      <c r="BS238" s="320"/>
      <c r="BT238" s="320"/>
      <c r="BU238" s="320"/>
      <c r="BV238" s="320"/>
      <c r="BW238" s="320"/>
      <c r="BX238" s="320"/>
      <c r="BY238" s="320"/>
      <c r="BZ238" s="320"/>
      <c r="CA238" s="320"/>
      <c r="CB238" s="320"/>
      <c r="CC238" s="320"/>
      <c r="CD238" s="320"/>
      <c r="CE238" s="320"/>
      <c r="CF238" s="320"/>
      <c r="CG238" s="320"/>
      <c r="CH238" s="320"/>
      <c r="CI238" s="320"/>
      <c r="CJ238" s="320"/>
      <c r="CK238" s="320"/>
      <c r="CL238" s="320"/>
      <c r="CM238" s="320"/>
      <c r="CN238" s="320"/>
      <c r="CO238" s="320"/>
      <c r="CP238" s="320"/>
      <c r="CQ238" s="320"/>
      <c r="CR238" s="320"/>
      <c r="CS238" s="320"/>
      <c r="CT238" s="320"/>
      <c r="CU238" s="320"/>
      <c r="CV238" s="320"/>
      <c r="CW238" s="320"/>
      <c r="CX238" s="320"/>
      <c r="CY238" s="320"/>
      <c r="CZ238" s="320"/>
      <c r="DA238" s="320"/>
      <c r="DB238" s="320"/>
      <c r="DC238" s="320"/>
      <c r="DD238" s="320"/>
      <c r="DE238" s="320"/>
      <c r="DF238" s="320"/>
      <c r="DG238" s="320"/>
      <c r="DH238" s="320"/>
      <c r="DI238" s="320"/>
      <c r="DJ238" s="320"/>
      <c r="DK238" s="320"/>
      <c r="DL238" s="320"/>
      <c r="DM238" s="320"/>
      <c r="DN238" s="320"/>
      <c r="DO238" s="320"/>
      <c r="DP238" s="320"/>
      <c r="DQ238" s="320"/>
      <c r="DR238" s="320"/>
      <c r="DS238" s="320"/>
      <c r="DT238" s="320"/>
      <c r="DU238" s="320"/>
      <c r="DV238" s="320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</row>
    <row r="239">
      <c r="A239" s="170"/>
      <c r="B239" s="170"/>
      <c r="C239" s="170"/>
      <c r="D239" s="170"/>
      <c r="E239" s="171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0"/>
      <c r="T239" s="320"/>
      <c r="U239" s="320"/>
      <c r="V239" s="320"/>
      <c r="W239" s="320"/>
      <c r="X239" s="320"/>
      <c r="Y239" s="320"/>
      <c r="Z239" s="320"/>
      <c r="AA239" s="320"/>
      <c r="AB239" s="320"/>
      <c r="AC239" s="320"/>
      <c r="AD239" s="320"/>
      <c r="AE239" s="320"/>
      <c r="AF239" s="320"/>
      <c r="AG239" s="320"/>
      <c r="AH239" s="320"/>
      <c r="AI239" s="320"/>
      <c r="AJ239" s="320"/>
      <c r="AK239" s="320"/>
      <c r="AL239" s="320"/>
      <c r="AM239" s="320"/>
      <c r="AN239" s="320"/>
      <c r="AO239" s="320"/>
      <c r="AP239" s="320"/>
      <c r="AQ239" s="320"/>
      <c r="AR239" s="320"/>
      <c r="AS239" s="320"/>
      <c r="AT239" s="320"/>
      <c r="AU239" s="320"/>
      <c r="AV239" s="320"/>
      <c r="AW239" s="320"/>
      <c r="AX239" s="320"/>
      <c r="AY239" s="320"/>
      <c r="AZ239" s="320"/>
      <c r="BA239" s="320"/>
      <c r="BB239" s="320"/>
      <c r="BC239" s="320"/>
      <c r="BD239" s="320"/>
      <c r="BE239" s="320"/>
      <c r="BF239" s="320"/>
      <c r="BG239" s="320"/>
      <c r="BH239" s="320"/>
      <c r="BI239" s="320"/>
      <c r="BJ239" s="320"/>
      <c r="BK239" s="320"/>
      <c r="BL239" s="320"/>
      <c r="BM239" s="320"/>
      <c r="BN239" s="320"/>
      <c r="BO239" s="320"/>
      <c r="BP239" s="320"/>
      <c r="BQ239" s="320"/>
      <c r="BR239" s="320"/>
      <c r="BS239" s="320"/>
      <c r="BT239" s="320"/>
      <c r="BU239" s="320"/>
      <c r="BV239" s="320"/>
      <c r="BW239" s="320"/>
      <c r="BX239" s="320"/>
      <c r="BY239" s="320"/>
      <c r="BZ239" s="320"/>
      <c r="CA239" s="320"/>
      <c r="CB239" s="320"/>
      <c r="CC239" s="320"/>
      <c r="CD239" s="320"/>
      <c r="CE239" s="320"/>
      <c r="CF239" s="320"/>
      <c r="CG239" s="320"/>
      <c r="CH239" s="320"/>
      <c r="CI239" s="320"/>
      <c r="CJ239" s="320"/>
      <c r="CK239" s="320"/>
      <c r="CL239" s="320"/>
      <c r="CM239" s="320"/>
      <c r="CN239" s="320"/>
      <c r="CO239" s="320"/>
      <c r="CP239" s="320"/>
      <c r="CQ239" s="320"/>
      <c r="CR239" s="320"/>
      <c r="CS239" s="320"/>
      <c r="CT239" s="320"/>
      <c r="CU239" s="320"/>
      <c r="CV239" s="320"/>
      <c r="CW239" s="320"/>
      <c r="CX239" s="320"/>
      <c r="CY239" s="320"/>
      <c r="CZ239" s="320"/>
      <c r="DA239" s="320"/>
      <c r="DB239" s="320"/>
      <c r="DC239" s="320"/>
      <c r="DD239" s="320"/>
      <c r="DE239" s="320"/>
      <c r="DF239" s="320"/>
      <c r="DG239" s="320"/>
      <c r="DH239" s="320"/>
      <c r="DI239" s="320"/>
      <c r="DJ239" s="320"/>
      <c r="DK239" s="320"/>
      <c r="DL239" s="320"/>
      <c r="DM239" s="320"/>
      <c r="DN239" s="320"/>
      <c r="DO239" s="320"/>
      <c r="DP239" s="320"/>
      <c r="DQ239" s="320"/>
      <c r="DR239" s="320"/>
      <c r="DS239" s="320"/>
      <c r="DT239" s="320"/>
      <c r="DU239" s="320"/>
      <c r="DV239" s="320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</row>
  </sheetData>
  <mergeCells count="45">
    <mergeCell ref="A1:A2"/>
    <mergeCell ref="B1:B2"/>
    <mergeCell ref="C1:C2"/>
    <mergeCell ref="D1:D2"/>
    <mergeCell ref="E1:E2"/>
    <mergeCell ref="F1:I1"/>
    <mergeCell ref="J1:M1"/>
    <mergeCell ref="N1:Q1"/>
    <mergeCell ref="R1:U1"/>
    <mergeCell ref="V1:Y1"/>
    <mergeCell ref="Z1:AB1"/>
    <mergeCell ref="AC1:AF1"/>
    <mergeCell ref="AG1:AJ1"/>
    <mergeCell ref="AK1:AN1"/>
    <mergeCell ref="AO1:AQ1"/>
    <mergeCell ref="AR1:AU1"/>
    <mergeCell ref="AV1:AY1"/>
    <mergeCell ref="AZ1:BB1"/>
    <mergeCell ref="BC1:BL1"/>
    <mergeCell ref="BM1:BV1"/>
    <mergeCell ref="BW1:BY1"/>
    <mergeCell ref="CN1:CN2"/>
    <mergeCell ref="CO1:CO2"/>
    <mergeCell ref="CP1:CP2"/>
    <mergeCell ref="BZ1:CA1"/>
    <mergeCell ref="CB1:CC1"/>
    <mergeCell ref="CD1:CE1"/>
    <mergeCell ref="CF1:CG1"/>
    <mergeCell ref="CH1:CI1"/>
    <mergeCell ref="CJ1:CK1"/>
    <mergeCell ref="CL1:CM1"/>
    <mergeCell ref="DL1:DN1"/>
    <mergeCell ref="DO1:DP1"/>
    <mergeCell ref="DQ1:DQ2"/>
    <mergeCell ref="DR1:DR2"/>
    <mergeCell ref="DS1:DS2"/>
    <mergeCell ref="DT1:DT2"/>
    <mergeCell ref="DU1:DV1"/>
    <mergeCell ref="CQ1:CS1"/>
    <mergeCell ref="CT1:CV1"/>
    <mergeCell ref="CW1:CY1"/>
    <mergeCell ref="CZ1:DB1"/>
    <mergeCell ref="DC1:DE1"/>
    <mergeCell ref="DF1:DH1"/>
    <mergeCell ref="DI1:DK1"/>
  </mergeCells>
  <conditionalFormatting sqref="DS3:DT38">
    <cfRule type="cellIs" dxfId="0" priority="1" stopIfTrue="1" operator="notEqual">
      <formula>0</formula>
    </cfRule>
  </conditionalFormatting>
  <conditionalFormatting sqref="DS3:DT38">
    <cfRule type="cellIs" dxfId="1" priority="2" stopIfTrue="1" operator="notEqual">
      <formula>0</formula>
    </cfRule>
  </conditionalFormatting>
  <conditionalFormatting sqref="DO3:DO38 DU3:DV38">
    <cfRule type="cellIs" dxfId="2" priority="3" stopIfTrue="1" operator="equal">
      <formula>0</formula>
    </cfRule>
  </conditionalFormatting>
  <conditionalFormatting sqref="DO3:DO38 DU3:DV38">
    <cfRule type="cellIs" dxfId="3" priority="4" stopIfTrue="1" operator="equal">
      <formula>0</formula>
    </cfRule>
  </conditionalFormatting>
  <conditionalFormatting sqref="DP3:DP38 DV3:DV38">
    <cfRule type="cellIs" dxfId="2" priority="5" stopIfTrue="1" operator="equal">
      <formula>0</formula>
    </cfRule>
  </conditionalFormatting>
  <printOptions gridLines="1" horizontalCentered="1"/>
  <pageMargins bottom="0.33" footer="0.0" header="0.0" left="0.4" right="0.4" top="0.41"/>
  <pageSetup fitToWidth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5.57"/>
    <col customWidth="1" min="2" max="2" width="25.29"/>
    <col customWidth="1" min="3" max="3" width="7.29"/>
    <col customWidth="1" min="4" max="4" width="10.14"/>
    <col customWidth="1" min="5" max="5" width="7.71"/>
    <col customWidth="1" min="6" max="54" width="7.29"/>
    <col customWidth="1" min="55" max="93" width="8.57"/>
    <col customWidth="1" min="94" max="94" width="10.71"/>
    <col customWidth="1" min="95" max="120" width="8.57"/>
    <col customWidth="1" min="121" max="124" width="13.0"/>
    <col customWidth="1" min="125" max="126" width="8.57"/>
  </cols>
  <sheetData>
    <row r="1" ht="60.75" customHeight="1">
      <c r="A1" s="330" t="s">
        <v>0</v>
      </c>
      <c r="B1" s="175" t="s">
        <v>1</v>
      </c>
      <c r="C1" s="176" t="s">
        <v>2</v>
      </c>
      <c r="D1" s="177" t="s">
        <v>3</v>
      </c>
      <c r="E1" s="178" t="s">
        <v>4</v>
      </c>
      <c r="F1" s="179" t="s">
        <v>5</v>
      </c>
      <c r="G1" s="7"/>
      <c r="H1" s="7"/>
      <c r="I1" s="8"/>
      <c r="J1" s="179" t="s">
        <v>6</v>
      </c>
      <c r="K1" s="7"/>
      <c r="L1" s="7"/>
      <c r="M1" s="8"/>
      <c r="N1" s="179" t="s">
        <v>7</v>
      </c>
      <c r="O1" s="7"/>
      <c r="P1" s="7"/>
      <c r="Q1" s="8"/>
      <c r="R1" s="179" t="s">
        <v>8</v>
      </c>
      <c r="S1" s="7"/>
      <c r="T1" s="7"/>
      <c r="U1" s="8"/>
      <c r="V1" s="180" t="s">
        <v>9</v>
      </c>
      <c r="W1" s="7"/>
      <c r="X1" s="7"/>
      <c r="Y1" s="8"/>
      <c r="Z1" s="179" t="s">
        <v>10</v>
      </c>
      <c r="AA1" s="7"/>
      <c r="AB1" s="8"/>
      <c r="AC1" s="179" t="s">
        <v>11</v>
      </c>
      <c r="AD1" s="7"/>
      <c r="AE1" s="7"/>
      <c r="AF1" s="8"/>
      <c r="AG1" s="179" t="s">
        <v>12</v>
      </c>
      <c r="AH1" s="7"/>
      <c r="AI1" s="7"/>
      <c r="AJ1" s="8"/>
      <c r="AK1" s="179" t="s">
        <v>13</v>
      </c>
      <c r="AL1" s="7"/>
      <c r="AM1" s="7"/>
      <c r="AN1" s="8"/>
      <c r="AO1" s="179" t="s">
        <v>14</v>
      </c>
      <c r="AP1" s="7"/>
      <c r="AQ1" s="8"/>
      <c r="AR1" s="179" t="s">
        <v>15</v>
      </c>
      <c r="AS1" s="7"/>
      <c r="AT1" s="7"/>
      <c r="AU1" s="8"/>
      <c r="AV1" s="179" t="s">
        <v>16</v>
      </c>
      <c r="AW1" s="7"/>
      <c r="AX1" s="7"/>
      <c r="AY1" s="8"/>
      <c r="AZ1" s="179" t="s">
        <v>17</v>
      </c>
      <c r="BA1" s="7"/>
      <c r="BB1" s="8"/>
      <c r="BC1" s="179" t="s">
        <v>18</v>
      </c>
      <c r="BD1" s="7"/>
      <c r="BE1" s="7"/>
      <c r="BF1" s="7"/>
      <c r="BG1" s="7"/>
      <c r="BH1" s="7"/>
      <c r="BI1" s="7"/>
      <c r="BJ1" s="7"/>
      <c r="BK1" s="7"/>
      <c r="BL1" s="8"/>
      <c r="BM1" s="179" t="s">
        <v>19</v>
      </c>
      <c r="BN1" s="7"/>
      <c r="BO1" s="7"/>
      <c r="BP1" s="7"/>
      <c r="BQ1" s="7"/>
      <c r="BR1" s="7"/>
      <c r="BS1" s="7"/>
      <c r="BT1" s="7"/>
      <c r="BU1" s="7"/>
      <c r="BV1" s="8"/>
      <c r="BW1" s="181" t="s">
        <v>20</v>
      </c>
      <c r="BX1" s="7"/>
      <c r="BY1" s="8"/>
      <c r="BZ1" s="179" t="s">
        <v>21</v>
      </c>
      <c r="CA1" s="8"/>
      <c r="CB1" s="179" t="s">
        <v>22</v>
      </c>
      <c r="CC1" s="8"/>
      <c r="CD1" s="179" t="s">
        <v>23</v>
      </c>
      <c r="CE1" s="8"/>
      <c r="CF1" s="179" t="s">
        <v>24</v>
      </c>
      <c r="CG1" s="8"/>
      <c r="CH1" s="179" t="s">
        <v>25</v>
      </c>
      <c r="CI1" s="8"/>
      <c r="CJ1" s="179" t="s">
        <v>26</v>
      </c>
      <c r="CK1" s="8"/>
      <c r="CL1" s="179" t="s">
        <v>27</v>
      </c>
      <c r="CM1" s="8"/>
      <c r="CN1" s="182" t="s">
        <v>28</v>
      </c>
      <c r="CO1" s="182" t="s">
        <v>29</v>
      </c>
      <c r="CP1" s="183" t="s">
        <v>30</v>
      </c>
      <c r="CQ1" s="184" t="s">
        <v>31</v>
      </c>
      <c r="CR1" s="7"/>
      <c r="CS1" s="8"/>
      <c r="CT1" s="179" t="s">
        <v>32</v>
      </c>
      <c r="CU1" s="7"/>
      <c r="CV1" s="8"/>
      <c r="CW1" s="179" t="s">
        <v>33</v>
      </c>
      <c r="CX1" s="7"/>
      <c r="CY1" s="8"/>
      <c r="CZ1" s="179" t="s">
        <v>34</v>
      </c>
      <c r="DA1" s="7"/>
      <c r="DB1" s="8"/>
      <c r="DC1" s="179" t="s">
        <v>35</v>
      </c>
      <c r="DD1" s="7"/>
      <c r="DE1" s="8"/>
      <c r="DF1" s="179" t="s">
        <v>36</v>
      </c>
      <c r="DG1" s="7"/>
      <c r="DH1" s="8"/>
      <c r="DI1" s="179" t="s">
        <v>37</v>
      </c>
      <c r="DJ1" s="7"/>
      <c r="DK1" s="8"/>
      <c r="DL1" s="179" t="s">
        <v>38</v>
      </c>
      <c r="DM1" s="7"/>
      <c r="DN1" s="8"/>
      <c r="DO1" s="179" t="s">
        <v>39</v>
      </c>
      <c r="DP1" s="8"/>
      <c r="DQ1" s="183" t="s">
        <v>40</v>
      </c>
      <c r="DR1" s="183" t="s">
        <v>41</v>
      </c>
      <c r="DS1" s="183" t="s">
        <v>42</v>
      </c>
      <c r="DT1" s="183" t="s">
        <v>43</v>
      </c>
      <c r="DU1" s="179" t="s">
        <v>44</v>
      </c>
      <c r="DV1" s="8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</row>
    <row r="2" ht="65.25" customHeight="1">
      <c r="A2" s="16"/>
      <c r="B2" s="17"/>
      <c r="C2" s="17"/>
      <c r="D2" s="17"/>
      <c r="E2" s="17"/>
      <c r="F2" s="185" t="s">
        <v>45</v>
      </c>
      <c r="G2" s="185" t="s">
        <v>28</v>
      </c>
      <c r="H2" s="185" t="s">
        <v>29</v>
      </c>
      <c r="I2" s="185" t="s">
        <v>46</v>
      </c>
      <c r="J2" s="185" t="s">
        <v>45</v>
      </c>
      <c r="K2" s="185" t="s">
        <v>28</v>
      </c>
      <c r="L2" s="185" t="s">
        <v>29</v>
      </c>
      <c r="M2" s="185" t="s">
        <v>46</v>
      </c>
      <c r="N2" s="185" t="s">
        <v>45</v>
      </c>
      <c r="O2" s="185" t="s">
        <v>28</v>
      </c>
      <c r="P2" s="185" t="s">
        <v>29</v>
      </c>
      <c r="Q2" s="185" t="s">
        <v>46</v>
      </c>
      <c r="R2" s="185" t="s">
        <v>45</v>
      </c>
      <c r="S2" s="185" t="s">
        <v>28</v>
      </c>
      <c r="T2" s="185" t="s">
        <v>29</v>
      </c>
      <c r="U2" s="185" t="s">
        <v>46</v>
      </c>
      <c r="V2" s="185" t="s">
        <v>45</v>
      </c>
      <c r="W2" s="185" t="s">
        <v>28</v>
      </c>
      <c r="X2" s="185" t="s">
        <v>29</v>
      </c>
      <c r="Y2" s="185" t="s">
        <v>46</v>
      </c>
      <c r="Z2" s="185" t="s">
        <v>47</v>
      </c>
      <c r="AA2" s="185" t="s">
        <v>48</v>
      </c>
      <c r="AB2" s="185" t="s">
        <v>46</v>
      </c>
      <c r="AC2" s="185" t="s">
        <v>45</v>
      </c>
      <c r="AD2" s="185" t="s">
        <v>28</v>
      </c>
      <c r="AE2" s="185" t="s">
        <v>29</v>
      </c>
      <c r="AF2" s="185" t="s">
        <v>46</v>
      </c>
      <c r="AG2" s="185" t="s">
        <v>45</v>
      </c>
      <c r="AH2" s="185" t="s">
        <v>28</v>
      </c>
      <c r="AI2" s="186" t="s">
        <v>29</v>
      </c>
      <c r="AJ2" s="185" t="s">
        <v>46</v>
      </c>
      <c r="AK2" s="185" t="s">
        <v>45</v>
      </c>
      <c r="AL2" s="185" t="s">
        <v>28</v>
      </c>
      <c r="AM2" s="186" t="s">
        <v>29</v>
      </c>
      <c r="AN2" s="185" t="s">
        <v>46</v>
      </c>
      <c r="AO2" s="185" t="s">
        <v>47</v>
      </c>
      <c r="AP2" s="185" t="s">
        <v>48</v>
      </c>
      <c r="AQ2" s="185" t="s">
        <v>46</v>
      </c>
      <c r="AR2" s="185" t="s">
        <v>45</v>
      </c>
      <c r="AS2" s="185" t="s">
        <v>28</v>
      </c>
      <c r="AT2" s="186" t="s">
        <v>29</v>
      </c>
      <c r="AU2" s="185" t="s">
        <v>46</v>
      </c>
      <c r="AV2" s="185" t="s">
        <v>45</v>
      </c>
      <c r="AW2" s="185" t="s">
        <v>28</v>
      </c>
      <c r="AX2" s="186" t="s">
        <v>29</v>
      </c>
      <c r="AY2" s="185" t="s">
        <v>46</v>
      </c>
      <c r="AZ2" s="185" t="s">
        <v>47</v>
      </c>
      <c r="BA2" s="185" t="s">
        <v>48</v>
      </c>
      <c r="BB2" s="185" t="s">
        <v>46</v>
      </c>
      <c r="BC2" s="185" t="s">
        <v>49</v>
      </c>
      <c r="BD2" s="186" t="s">
        <v>50</v>
      </c>
      <c r="BE2" s="185" t="s">
        <v>51</v>
      </c>
      <c r="BF2" s="186" t="s">
        <v>52</v>
      </c>
      <c r="BG2" s="185" t="s">
        <v>53</v>
      </c>
      <c r="BH2" s="186" t="s">
        <v>54</v>
      </c>
      <c r="BI2" s="185" t="s">
        <v>46</v>
      </c>
      <c r="BJ2" s="185" t="s">
        <v>28</v>
      </c>
      <c r="BK2" s="186" t="s">
        <v>29</v>
      </c>
      <c r="BL2" s="185" t="s">
        <v>46</v>
      </c>
      <c r="BM2" s="185" t="s">
        <v>49</v>
      </c>
      <c r="BN2" s="186" t="s">
        <v>50</v>
      </c>
      <c r="BO2" s="185" t="s">
        <v>51</v>
      </c>
      <c r="BP2" s="186" t="s">
        <v>52</v>
      </c>
      <c r="BQ2" s="185" t="s">
        <v>53</v>
      </c>
      <c r="BR2" s="186" t="s">
        <v>54</v>
      </c>
      <c r="BS2" s="185" t="s">
        <v>46</v>
      </c>
      <c r="BT2" s="185" t="s">
        <v>28</v>
      </c>
      <c r="BU2" s="186" t="s">
        <v>29</v>
      </c>
      <c r="BV2" s="185" t="s">
        <v>46</v>
      </c>
      <c r="BW2" s="185" t="s">
        <v>47</v>
      </c>
      <c r="BX2" s="185" t="s">
        <v>48</v>
      </c>
      <c r="BY2" s="185" t="s">
        <v>46</v>
      </c>
      <c r="BZ2" s="185" t="s">
        <v>55</v>
      </c>
      <c r="CA2" s="186" t="s">
        <v>48</v>
      </c>
      <c r="CB2" s="185" t="s">
        <v>55</v>
      </c>
      <c r="CC2" s="186" t="s">
        <v>48</v>
      </c>
      <c r="CD2" s="185" t="s">
        <v>55</v>
      </c>
      <c r="CE2" s="186" t="s">
        <v>48</v>
      </c>
      <c r="CF2" s="185" t="s">
        <v>55</v>
      </c>
      <c r="CG2" s="186" t="s">
        <v>48</v>
      </c>
      <c r="CH2" s="185" t="s">
        <v>55</v>
      </c>
      <c r="CI2" s="186" t="s">
        <v>48</v>
      </c>
      <c r="CJ2" s="185" t="s">
        <v>55</v>
      </c>
      <c r="CK2" s="186" t="s">
        <v>48</v>
      </c>
      <c r="CL2" s="185" t="s">
        <v>55</v>
      </c>
      <c r="CM2" s="186" t="s">
        <v>48</v>
      </c>
      <c r="CN2" s="17"/>
      <c r="CO2" s="17"/>
      <c r="CP2" s="17"/>
      <c r="CQ2" s="185" t="s">
        <v>47</v>
      </c>
      <c r="CR2" s="185" t="s">
        <v>48</v>
      </c>
      <c r="CS2" s="185" t="s">
        <v>46</v>
      </c>
      <c r="CT2" s="185" t="s">
        <v>47</v>
      </c>
      <c r="CU2" s="185" t="s">
        <v>48</v>
      </c>
      <c r="CV2" s="185" t="s">
        <v>46</v>
      </c>
      <c r="CW2" s="185" t="s">
        <v>47</v>
      </c>
      <c r="CX2" s="185" t="s">
        <v>48</v>
      </c>
      <c r="CY2" s="185" t="s">
        <v>46</v>
      </c>
      <c r="CZ2" s="185" t="s">
        <v>47</v>
      </c>
      <c r="DA2" s="185" t="s">
        <v>48</v>
      </c>
      <c r="DB2" s="185" t="s">
        <v>46</v>
      </c>
      <c r="DC2" s="185" t="s">
        <v>47</v>
      </c>
      <c r="DD2" s="185" t="s">
        <v>48</v>
      </c>
      <c r="DE2" s="185" t="s">
        <v>46</v>
      </c>
      <c r="DF2" s="185" t="s">
        <v>47</v>
      </c>
      <c r="DG2" s="185" t="s">
        <v>48</v>
      </c>
      <c r="DH2" s="185" t="s">
        <v>46</v>
      </c>
      <c r="DI2" s="185" t="s">
        <v>47</v>
      </c>
      <c r="DJ2" s="185" t="s">
        <v>48</v>
      </c>
      <c r="DK2" s="185" t="s">
        <v>46</v>
      </c>
      <c r="DL2" s="185" t="s">
        <v>47</v>
      </c>
      <c r="DM2" s="185" t="s">
        <v>48</v>
      </c>
      <c r="DN2" s="185" t="s">
        <v>46</v>
      </c>
      <c r="DO2" s="185" t="s">
        <v>47</v>
      </c>
      <c r="DP2" s="185" t="s">
        <v>48</v>
      </c>
      <c r="DQ2" s="17"/>
      <c r="DR2" s="17"/>
      <c r="DS2" s="17"/>
      <c r="DT2" s="17"/>
      <c r="DU2" s="185" t="s">
        <v>47</v>
      </c>
      <c r="DV2" s="185" t="s">
        <v>48</v>
      </c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</row>
    <row r="3" ht="19.5" customHeight="1">
      <c r="A3" s="186">
        <v>1.0</v>
      </c>
      <c r="B3" s="188" t="s">
        <v>56</v>
      </c>
      <c r="C3" s="189">
        <v>1542.0</v>
      </c>
      <c r="D3" s="190" t="s">
        <v>57</v>
      </c>
      <c r="E3" s="191" t="s">
        <v>58</v>
      </c>
      <c r="F3" s="331">
        <v>2.0</v>
      </c>
      <c r="G3" s="332">
        <v>0.0</v>
      </c>
      <c r="H3" s="333">
        <v>0.0</v>
      </c>
      <c r="I3" s="195">
        <f t="shared" ref="I3:I9" si="9">SUM(G3:H3)</f>
        <v>0</v>
      </c>
      <c r="J3" s="334">
        <v>2.0</v>
      </c>
      <c r="K3" s="335">
        <v>50.0</v>
      </c>
      <c r="L3" s="336">
        <v>50.0</v>
      </c>
      <c r="M3" s="195">
        <f t="shared" ref="M3:M9" si="10">SUM(K3:L3)</f>
        <v>100</v>
      </c>
      <c r="N3" s="337">
        <v>2.0</v>
      </c>
      <c r="O3" s="335">
        <v>59.0</v>
      </c>
      <c r="P3" s="336">
        <v>47.0</v>
      </c>
      <c r="Q3" s="195">
        <f t="shared" ref="Q3:Q9" si="11">SUM(O3:P3)</f>
        <v>106</v>
      </c>
      <c r="R3" s="337">
        <v>2.0</v>
      </c>
      <c r="S3" s="335">
        <v>43.0</v>
      </c>
      <c r="T3" s="336">
        <v>42.0</v>
      </c>
      <c r="U3" s="195">
        <f t="shared" ref="U3:U9" si="12">SUM(S3:T3)</f>
        <v>85</v>
      </c>
      <c r="V3" s="337">
        <v>2.0</v>
      </c>
      <c r="W3" s="335">
        <v>52.0</v>
      </c>
      <c r="X3" s="336">
        <v>46.0</v>
      </c>
      <c r="Y3" s="195">
        <f t="shared" ref="Y3:Y9" si="13">SUM(W3:X3)</f>
        <v>98</v>
      </c>
      <c r="Z3" s="200">
        <f t="shared" ref="Z3:AA3" si="1">SUM(G3,K3,O3,S3,W3)</f>
        <v>204</v>
      </c>
      <c r="AA3" s="200">
        <f t="shared" si="1"/>
        <v>185</v>
      </c>
      <c r="AB3" s="195">
        <f t="shared" ref="AB3:AB9" si="15">SUM(Z3:AA3)</f>
        <v>389</v>
      </c>
      <c r="AC3" s="337">
        <v>2.0</v>
      </c>
      <c r="AD3" s="335">
        <v>39.0</v>
      </c>
      <c r="AE3" s="336">
        <v>46.0</v>
      </c>
      <c r="AF3" s="195">
        <f t="shared" ref="AF3:AF9" si="16">SUM(AD3:AE3)</f>
        <v>85</v>
      </c>
      <c r="AG3" s="337">
        <v>2.0</v>
      </c>
      <c r="AH3" s="335">
        <v>54.0</v>
      </c>
      <c r="AI3" s="336">
        <v>46.0</v>
      </c>
      <c r="AJ3" s="195">
        <f t="shared" ref="AJ3:AJ9" si="17">SUM(AH3:AI3)</f>
        <v>100</v>
      </c>
      <c r="AK3" s="337">
        <v>2.0</v>
      </c>
      <c r="AL3" s="335">
        <v>63.0</v>
      </c>
      <c r="AM3" s="336">
        <v>37.0</v>
      </c>
      <c r="AN3" s="195">
        <f t="shared" ref="AN3:AN9" si="18">SUM(AL3:AM3)</f>
        <v>100</v>
      </c>
      <c r="AO3" s="200">
        <f t="shared" ref="AO3:AP3" si="2">SUM(AD3,AH3,AL3)</f>
        <v>156</v>
      </c>
      <c r="AP3" s="201">
        <f t="shared" si="2"/>
        <v>129</v>
      </c>
      <c r="AQ3" s="195">
        <f t="shared" ref="AQ3:AQ9" si="20">SUM(AO3:AP3)</f>
        <v>285</v>
      </c>
      <c r="AR3" s="337">
        <v>2.0</v>
      </c>
      <c r="AS3" s="335">
        <v>61.0</v>
      </c>
      <c r="AT3" s="336">
        <v>32.0</v>
      </c>
      <c r="AU3" s="195">
        <f t="shared" ref="AU3:AU9" si="21">SUM(AS3:AT3)</f>
        <v>93</v>
      </c>
      <c r="AV3" s="337">
        <v>2.0</v>
      </c>
      <c r="AW3" s="335">
        <v>59.0</v>
      </c>
      <c r="AX3" s="336">
        <v>37.0</v>
      </c>
      <c r="AY3" s="195">
        <f t="shared" ref="AY3:AY9" si="22">SUM(AW3:AX3)</f>
        <v>96</v>
      </c>
      <c r="AZ3" s="202">
        <f t="shared" ref="AZ3:AZ9" si="23">Sum(AS3, AW3)</f>
        <v>120</v>
      </c>
      <c r="BA3" s="203">
        <f t="shared" ref="BA3:BA9" si="24">sum(AT3, AX3)</f>
        <v>69</v>
      </c>
      <c r="BB3" s="195">
        <f t="shared" ref="BB3:BB38" si="25">SUM(AZ3:BA3)</f>
        <v>189</v>
      </c>
      <c r="BC3" s="337">
        <v>1.0</v>
      </c>
      <c r="BD3" s="336">
        <v>0.0</v>
      </c>
      <c r="BE3" s="337">
        <v>1.0</v>
      </c>
      <c r="BF3" s="336">
        <v>0.0</v>
      </c>
      <c r="BG3" s="337">
        <v>1.0</v>
      </c>
      <c r="BH3" s="336">
        <v>0.0</v>
      </c>
      <c r="BI3" s="204">
        <f t="shared" ref="BI3:BI9" si="26">SUM(BD3,BF3,BH3)</f>
        <v>0</v>
      </c>
      <c r="BJ3" s="335">
        <v>0.0</v>
      </c>
      <c r="BK3" s="336">
        <v>0.0</v>
      </c>
      <c r="BL3" s="204">
        <f t="shared" ref="BL3:BL9" si="27">SUM(BJ3:BK3)</f>
        <v>0</v>
      </c>
      <c r="BM3" s="337">
        <v>1.0</v>
      </c>
      <c r="BN3" s="336">
        <v>38.0</v>
      </c>
      <c r="BO3" s="337">
        <v>1.0</v>
      </c>
      <c r="BP3" s="336">
        <v>41.0</v>
      </c>
      <c r="BQ3" s="337">
        <v>0.0</v>
      </c>
      <c r="BR3" s="336">
        <v>0.0</v>
      </c>
      <c r="BS3" s="204">
        <f t="shared" ref="BS3:BS9" si="28">SUM(BN3,BP3,BR3)</f>
        <v>79</v>
      </c>
      <c r="BT3" s="335">
        <v>46.0</v>
      </c>
      <c r="BU3" s="336">
        <v>33.0</v>
      </c>
      <c r="BV3" s="204">
        <f t="shared" ref="BV3:BV9" si="29">SUM(BT3:BU3)</f>
        <v>79</v>
      </c>
      <c r="BW3" s="200">
        <f t="shared" ref="BW3:BX3" si="3">SUM(BJ3,BT3)</f>
        <v>46</v>
      </c>
      <c r="BX3" s="201">
        <f t="shared" si="3"/>
        <v>33</v>
      </c>
      <c r="BY3" s="195">
        <f t="shared" ref="BY3:BY38" si="31">SUM(BI3,BS3)</f>
        <v>79</v>
      </c>
      <c r="BZ3" s="338">
        <v>249.0</v>
      </c>
      <c r="CA3" s="336">
        <v>169.0</v>
      </c>
      <c r="CB3" s="338">
        <v>27.0</v>
      </c>
      <c r="CC3" s="336">
        <v>31.0</v>
      </c>
      <c r="CD3" s="338">
        <v>123.0</v>
      </c>
      <c r="CE3" s="336">
        <v>92.0</v>
      </c>
      <c r="CF3" s="338">
        <v>1.0</v>
      </c>
      <c r="CG3" s="336">
        <v>1.0</v>
      </c>
      <c r="CH3" s="338">
        <v>79.0</v>
      </c>
      <c r="CI3" s="336">
        <v>72.0</v>
      </c>
      <c r="CJ3" s="338">
        <v>15.0</v>
      </c>
      <c r="CK3" s="336">
        <v>11.0</v>
      </c>
      <c r="CL3" s="338">
        <v>32.0</v>
      </c>
      <c r="CM3" s="336">
        <v>40.0</v>
      </c>
      <c r="CN3" s="207">
        <f t="shared" ref="CN3:CO3" si="4">SUM(BZ3,CB3,CD3,CF3,CH3,CJ3,CL3)</f>
        <v>526</v>
      </c>
      <c r="CO3" s="207">
        <f t="shared" si="4"/>
        <v>416</v>
      </c>
      <c r="CP3" s="206">
        <f t="shared" ref="CP3:CP38" si="33">SUM(CN3:CO3)</f>
        <v>942</v>
      </c>
      <c r="CQ3" s="207">
        <f t="shared" ref="CQ3:CR3" si="5">SUM(Z3,AO3,AZ3,BW3)</f>
        <v>526</v>
      </c>
      <c r="CR3" s="207">
        <f t="shared" si="5"/>
        <v>416</v>
      </c>
      <c r="CS3" s="185">
        <f t="shared" ref="CS3:CS9" si="35">SUM(I3,M3,Q3,U3,Y3,AF3,AJ3,AN3,AU3,AY3,BI3,BS3)</f>
        <v>942</v>
      </c>
      <c r="CT3" s="339">
        <v>67.0</v>
      </c>
      <c r="CU3" s="340">
        <v>39.0</v>
      </c>
      <c r="CV3" s="210">
        <f t="shared" ref="CV3:CV9" si="36">SUM(CT3+CU3)</f>
        <v>106</v>
      </c>
      <c r="CW3" s="341">
        <v>14.0</v>
      </c>
      <c r="CX3" s="340">
        <v>25.0</v>
      </c>
      <c r="CY3" s="210">
        <f t="shared" ref="CY3:CY9" si="37">SUM(CW3+CX3)</f>
        <v>39</v>
      </c>
      <c r="CZ3" s="341">
        <v>206.0</v>
      </c>
      <c r="DA3" s="340">
        <v>188.0</v>
      </c>
      <c r="DB3" s="210">
        <f t="shared" ref="DB3:DB9" si="38">SUM(CZ3+DA3)</f>
        <v>394</v>
      </c>
      <c r="DC3" s="341">
        <v>20.0</v>
      </c>
      <c r="DD3" s="340">
        <v>11.0</v>
      </c>
      <c r="DE3" s="210">
        <f t="shared" ref="DE3:DE9" si="39">SUM(DC3+DD3)</f>
        <v>31</v>
      </c>
      <c r="DF3" s="341">
        <v>219.0</v>
      </c>
      <c r="DG3" s="340">
        <v>153.0</v>
      </c>
      <c r="DH3" s="210">
        <f t="shared" ref="DH3:DH9" si="40">SUM(DF3+DG3)</f>
        <v>372</v>
      </c>
      <c r="DI3" s="212">
        <v>0.0</v>
      </c>
      <c r="DJ3" s="213">
        <v>0.0</v>
      </c>
      <c r="DK3" s="214">
        <f t="shared" ref="DK3:DK9" si="41">SUM(DI3+DJ3)</f>
        <v>0</v>
      </c>
      <c r="DL3" s="215">
        <f t="shared" ref="DL3:DM3" si="6">SUM(CT3+CW3+CZ3+DC3+DF3+DI3)</f>
        <v>526</v>
      </c>
      <c r="DM3" s="216">
        <f t="shared" si="6"/>
        <v>416</v>
      </c>
      <c r="DN3" s="217">
        <f t="shared" ref="DN3:DN38" si="43">SUM(DL3:DM3)</f>
        <v>942</v>
      </c>
      <c r="DO3" s="218">
        <f t="shared" ref="DO3:DP3" si="7">SUM(CQ3-DL3)</f>
        <v>0</v>
      </c>
      <c r="DP3" s="218">
        <f t="shared" si="7"/>
        <v>0</v>
      </c>
      <c r="DQ3" s="215">
        <f t="shared" ref="DQ3:DQ38" si="45">SUM(CS3)</f>
        <v>942</v>
      </c>
      <c r="DR3" s="219">
        <f t="shared" ref="DR3:DR38" si="46">SUM(CP3)</f>
        <v>942</v>
      </c>
      <c r="DS3" s="220">
        <f t="shared" ref="DS3:DS9" si="47">SUM(CP3-CS3)</f>
        <v>0</v>
      </c>
      <c r="DT3" s="220">
        <f t="shared" ref="DT3:DT9" si="48">SUM(CP3-DN3)</f>
        <v>0</v>
      </c>
      <c r="DU3" s="217">
        <f t="shared" ref="DU3:DV3" si="8">SUM(CN3-CQ3)</f>
        <v>0</v>
      </c>
      <c r="DV3" s="217">
        <f t="shared" si="8"/>
        <v>0</v>
      </c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</row>
    <row r="4" ht="19.5" customHeight="1">
      <c r="A4" s="186">
        <v>2.0</v>
      </c>
      <c r="B4" s="188" t="s">
        <v>59</v>
      </c>
      <c r="C4" s="221">
        <v>1546.0</v>
      </c>
      <c r="D4" s="190" t="s">
        <v>57</v>
      </c>
      <c r="E4" s="191" t="s">
        <v>58</v>
      </c>
      <c r="F4" s="222">
        <v>2.0</v>
      </c>
      <c r="G4" s="223">
        <v>0.0</v>
      </c>
      <c r="H4" s="224">
        <v>0.0</v>
      </c>
      <c r="I4" s="217">
        <f t="shared" si="9"/>
        <v>0</v>
      </c>
      <c r="J4" s="222">
        <v>2.0</v>
      </c>
      <c r="K4" s="223">
        <v>44.0</v>
      </c>
      <c r="L4" s="224">
        <v>48.0</v>
      </c>
      <c r="M4" s="217">
        <f t="shared" si="10"/>
        <v>92</v>
      </c>
      <c r="N4" s="222">
        <v>2.0</v>
      </c>
      <c r="O4" s="223">
        <v>40.0</v>
      </c>
      <c r="P4" s="224">
        <v>51.0</v>
      </c>
      <c r="Q4" s="217">
        <f t="shared" si="11"/>
        <v>91</v>
      </c>
      <c r="R4" s="222">
        <v>2.0</v>
      </c>
      <c r="S4" s="223">
        <v>49.0</v>
      </c>
      <c r="T4" s="224">
        <v>47.0</v>
      </c>
      <c r="U4" s="217">
        <f t="shared" si="12"/>
        <v>96</v>
      </c>
      <c r="V4" s="222">
        <v>2.0</v>
      </c>
      <c r="W4" s="223">
        <v>48.0</v>
      </c>
      <c r="X4" s="224">
        <v>42.0</v>
      </c>
      <c r="Y4" s="217">
        <f t="shared" si="13"/>
        <v>90</v>
      </c>
      <c r="Z4" s="219">
        <f t="shared" ref="Z4:AA4" si="14">SUM(G4,K4,O4,S4,W4)</f>
        <v>181</v>
      </c>
      <c r="AA4" s="219">
        <f t="shared" si="14"/>
        <v>188</v>
      </c>
      <c r="AB4" s="217">
        <f t="shared" si="15"/>
        <v>369</v>
      </c>
      <c r="AC4" s="222">
        <v>2.0</v>
      </c>
      <c r="AD4" s="223">
        <v>49.0</v>
      </c>
      <c r="AE4" s="224">
        <v>51.0</v>
      </c>
      <c r="AF4" s="217">
        <f t="shared" si="16"/>
        <v>100</v>
      </c>
      <c r="AG4" s="222">
        <v>2.0</v>
      </c>
      <c r="AH4" s="223">
        <v>32.0</v>
      </c>
      <c r="AI4" s="224">
        <v>62.0</v>
      </c>
      <c r="AJ4" s="217">
        <f t="shared" si="17"/>
        <v>94</v>
      </c>
      <c r="AK4" s="222">
        <v>2.0</v>
      </c>
      <c r="AL4" s="223">
        <v>50.0</v>
      </c>
      <c r="AM4" s="224">
        <v>49.0</v>
      </c>
      <c r="AN4" s="217">
        <f t="shared" si="18"/>
        <v>99</v>
      </c>
      <c r="AO4" s="219">
        <f t="shared" ref="AO4:AP4" si="19">SUM(AD4,AH4,AL4)</f>
        <v>131</v>
      </c>
      <c r="AP4" s="220">
        <f t="shared" si="19"/>
        <v>162</v>
      </c>
      <c r="AQ4" s="217">
        <f t="shared" si="20"/>
        <v>293</v>
      </c>
      <c r="AR4" s="222">
        <v>2.0</v>
      </c>
      <c r="AS4" s="223">
        <v>47.0</v>
      </c>
      <c r="AT4" s="224">
        <v>46.0</v>
      </c>
      <c r="AU4" s="217">
        <f t="shared" si="21"/>
        <v>93</v>
      </c>
      <c r="AV4" s="222">
        <v>2.0</v>
      </c>
      <c r="AW4" s="223">
        <v>45.0</v>
      </c>
      <c r="AX4" s="224">
        <v>53.0</v>
      </c>
      <c r="AY4" s="217">
        <f t="shared" si="22"/>
        <v>98</v>
      </c>
      <c r="AZ4" s="342">
        <f t="shared" si="23"/>
        <v>92</v>
      </c>
      <c r="BA4" s="343">
        <f t="shared" si="24"/>
        <v>99</v>
      </c>
      <c r="BB4" s="195">
        <f t="shared" si="25"/>
        <v>191</v>
      </c>
      <c r="BC4" s="222">
        <v>1.0</v>
      </c>
      <c r="BD4" s="224">
        <v>0.0</v>
      </c>
      <c r="BE4" s="222">
        <v>1.0</v>
      </c>
      <c r="BF4" s="224">
        <v>0.0</v>
      </c>
      <c r="BG4" s="222">
        <v>0.0</v>
      </c>
      <c r="BH4" s="224">
        <v>0.0</v>
      </c>
      <c r="BI4" s="344">
        <f t="shared" si="26"/>
        <v>0</v>
      </c>
      <c r="BJ4" s="225">
        <v>0.0</v>
      </c>
      <c r="BK4" s="226">
        <v>0.0</v>
      </c>
      <c r="BL4" s="344">
        <f t="shared" si="27"/>
        <v>0</v>
      </c>
      <c r="BM4" s="222">
        <v>1.0</v>
      </c>
      <c r="BN4" s="224">
        <v>41.0</v>
      </c>
      <c r="BO4" s="222">
        <v>1.0</v>
      </c>
      <c r="BP4" s="224">
        <v>31.0</v>
      </c>
      <c r="BQ4" s="222">
        <v>0.0</v>
      </c>
      <c r="BR4" s="224">
        <v>0.0</v>
      </c>
      <c r="BS4" s="344">
        <f t="shared" si="28"/>
        <v>72</v>
      </c>
      <c r="BT4" s="223">
        <v>30.0</v>
      </c>
      <c r="BU4" s="224">
        <v>42.0</v>
      </c>
      <c r="BV4" s="344">
        <f t="shared" si="29"/>
        <v>72</v>
      </c>
      <c r="BW4" s="219">
        <f t="shared" ref="BW4:BX4" si="30">SUM(BJ4,BT4)</f>
        <v>30</v>
      </c>
      <c r="BX4" s="220">
        <f t="shared" si="30"/>
        <v>42</v>
      </c>
      <c r="BY4" s="195">
        <f t="shared" si="31"/>
        <v>72</v>
      </c>
      <c r="BZ4" s="227">
        <v>169.0</v>
      </c>
      <c r="CA4" s="224">
        <v>185.0</v>
      </c>
      <c r="CB4" s="227">
        <v>87.0</v>
      </c>
      <c r="CC4" s="224">
        <v>98.0</v>
      </c>
      <c r="CD4" s="227">
        <v>35.0</v>
      </c>
      <c r="CE4" s="224">
        <v>29.0</v>
      </c>
      <c r="CF4" s="227">
        <v>2.0</v>
      </c>
      <c r="CG4" s="224">
        <v>0.0</v>
      </c>
      <c r="CH4" s="227">
        <v>122.0</v>
      </c>
      <c r="CI4" s="224">
        <v>154.0</v>
      </c>
      <c r="CJ4" s="227">
        <v>13.0</v>
      </c>
      <c r="CK4" s="224">
        <v>11.0</v>
      </c>
      <c r="CL4" s="227">
        <v>6.0</v>
      </c>
      <c r="CM4" s="224">
        <v>14.0</v>
      </c>
      <c r="CN4" s="207">
        <f t="shared" ref="CN4:CO4" si="32">SUM(BZ4,CB4,CD4,CF4,CH4,CJ4,CL4)</f>
        <v>434</v>
      </c>
      <c r="CO4" s="207">
        <f t="shared" si="32"/>
        <v>491</v>
      </c>
      <c r="CP4" s="206">
        <f t="shared" si="33"/>
        <v>925</v>
      </c>
      <c r="CQ4" s="207">
        <f t="shared" ref="CQ4:CR4" si="34">SUM(Z4,AO4,AZ4,BW4)</f>
        <v>434</v>
      </c>
      <c r="CR4" s="207">
        <f t="shared" si="34"/>
        <v>491</v>
      </c>
      <c r="CS4" s="185">
        <f t="shared" si="35"/>
        <v>925</v>
      </c>
      <c r="CT4" s="228">
        <v>280.0</v>
      </c>
      <c r="CU4" s="229">
        <v>273.0</v>
      </c>
      <c r="CV4" s="214">
        <f t="shared" si="36"/>
        <v>553</v>
      </c>
      <c r="CW4" s="228">
        <v>5.0</v>
      </c>
      <c r="CX4" s="229">
        <v>15.0</v>
      </c>
      <c r="CY4" s="214">
        <f t="shared" si="37"/>
        <v>20</v>
      </c>
      <c r="CZ4" s="228">
        <v>24.0</v>
      </c>
      <c r="DA4" s="229">
        <v>27.0</v>
      </c>
      <c r="DB4" s="214">
        <f t="shared" si="38"/>
        <v>51</v>
      </c>
      <c r="DC4" s="228">
        <v>15.0</v>
      </c>
      <c r="DD4" s="229">
        <v>17.0</v>
      </c>
      <c r="DE4" s="214">
        <f t="shared" si="39"/>
        <v>32</v>
      </c>
      <c r="DF4" s="228">
        <v>110.0</v>
      </c>
      <c r="DG4" s="229">
        <v>159.0</v>
      </c>
      <c r="DH4" s="214">
        <f t="shared" si="40"/>
        <v>269</v>
      </c>
      <c r="DI4" s="228"/>
      <c r="DJ4" s="229"/>
      <c r="DK4" s="214">
        <f t="shared" si="41"/>
        <v>0</v>
      </c>
      <c r="DL4" s="215">
        <f t="shared" ref="DL4:DM4" si="42">SUM(CT4+CW4+CZ4+DC4+DF4+DI4)</f>
        <v>434</v>
      </c>
      <c r="DM4" s="216">
        <f t="shared" si="42"/>
        <v>491</v>
      </c>
      <c r="DN4" s="217">
        <f t="shared" si="43"/>
        <v>925</v>
      </c>
      <c r="DO4" s="218">
        <f t="shared" ref="DO4:DP4" si="44">SUM(CQ4-DL4)</f>
        <v>0</v>
      </c>
      <c r="DP4" s="218">
        <f t="shared" si="44"/>
        <v>0</v>
      </c>
      <c r="DQ4" s="215">
        <f t="shared" si="45"/>
        <v>925</v>
      </c>
      <c r="DR4" s="219">
        <f t="shared" si="46"/>
        <v>925</v>
      </c>
      <c r="DS4" s="220">
        <f t="shared" si="47"/>
        <v>0</v>
      </c>
      <c r="DT4" s="220">
        <f t="shared" si="48"/>
        <v>0</v>
      </c>
      <c r="DU4" s="217">
        <f t="shared" ref="DU4:DV4" si="49">SUM(CN4-CQ4)</f>
        <v>0</v>
      </c>
      <c r="DV4" s="217">
        <f t="shared" si="49"/>
        <v>0</v>
      </c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</row>
    <row r="5" ht="19.5" customHeight="1">
      <c r="A5" s="186">
        <v>3.0</v>
      </c>
      <c r="B5" s="230" t="s">
        <v>60</v>
      </c>
      <c r="C5" s="221">
        <v>1548.0</v>
      </c>
      <c r="D5" s="190" t="s">
        <v>57</v>
      </c>
      <c r="E5" s="191" t="s">
        <v>58</v>
      </c>
      <c r="F5" s="222">
        <v>4.0</v>
      </c>
      <c r="G5" s="223">
        <v>0.0</v>
      </c>
      <c r="H5" s="224">
        <v>0.0</v>
      </c>
      <c r="I5" s="217">
        <f t="shared" si="9"/>
        <v>0</v>
      </c>
      <c r="J5" s="222">
        <v>4.0</v>
      </c>
      <c r="K5" s="223">
        <v>78.0</v>
      </c>
      <c r="L5" s="224">
        <v>102.0</v>
      </c>
      <c r="M5" s="217">
        <f t="shared" si="10"/>
        <v>180</v>
      </c>
      <c r="N5" s="222">
        <v>4.0</v>
      </c>
      <c r="O5" s="223">
        <v>90.0</v>
      </c>
      <c r="P5" s="224">
        <v>80.0</v>
      </c>
      <c r="Q5" s="217">
        <f t="shared" si="11"/>
        <v>170</v>
      </c>
      <c r="R5" s="222">
        <v>4.0</v>
      </c>
      <c r="S5" s="223">
        <v>83.0</v>
      </c>
      <c r="T5" s="224">
        <v>111.0</v>
      </c>
      <c r="U5" s="217">
        <f t="shared" si="12"/>
        <v>194</v>
      </c>
      <c r="V5" s="222">
        <v>4.0</v>
      </c>
      <c r="W5" s="223">
        <v>93.0</v>
      </c>
      <c r="X5" s="224">
        <v>93.0</v>
      </c>
      <c r="Y5" s="217">
        <f t="shared" si="13"/>
        <v>186</v>
      </c>
      <c r="Z5" s="219">
        <f t="shared" ref="Z5:AA5" si="50">SUM(G5,K5,O5,S5,W5)</f>
        <v>344</v>
      </c>
      <c r="AA5" s="219">
        <f t="shared" si="50"/>
        <v>386</v>
      </c>
      <c r="AB5" s="217">
        <f t="shared" si="15"/>
        <v>730</v>
      </c>
      <c r="AC5" s="222">
        <v>4.0</v>
      </c>
      <c r="AD5" s="223">
        <v>109.0</v>
      </c>
      <c r="AE5" s="224">
        <v>86.0</v>
      </c>
      <c r="AF5" s="217">
        <f t="shared" si="16"/>
        <v>195</v>
      </c>
      <c r="AG5" s="222">
        <v>4.0</v>
      </c>
      <c r="AH5" s="223">
        <v>104.0</v>
      </c>
      <c r="AI5" s="224">
        <v>100.0</v>
      </c>
      <c r="AJ5" s="217">
        <f t="shared" si="17"/>
        <v>204</v>
      </c>
      <c r="AK5" s="222">
        <v>3.0</v>
      </c>
      <c r="AL5" s="223">
        <v>81.0</v>
      </c>
      <c r="AM5" s="224">
        <v>82.0</v>
      </c>
      <c r="AN5" s="217">
        <f t="shared" si="18"/>
        <v>163</v>
      </c>
      <c r="AO5" s="219">
        <f t="shared" ref="AO5:AP5" si="51">SUM(AD5,AH5,AL5)</f>
        <v>294</v>
      </c>
      <c r="AP5" s="220">
        <f t="shared" si="51"/>
        <v>268</v>
      </c>
      <c r="AQ5" s="217">
        <f t="shared" si="20"/>
        <v>562</v>
      </c>
      <c r="AR5" s="222">
        <v>3.0</v>
      </c>
      <c r="AS5" s="223">
        <v>81.0</v>
      </c>
      <c r="AT5" s="224">
        <v>76.0</v>
      </c>
      <c r="AU5" s="217">
        <f t="shared" si="21"/>
        <v>157</v>
      </c>
      <c r="AV5" s="222">
        <v>3.0</v>
      </c>
      <c r="AW5" s="223">
        <v>79.0</v>
      </c>
      <c r="AX5" s="224">
        <v>86.0</v>
      </c>
      <c r="AY5" s="217">
        <f t="shared" si="22"/>
        <v>165</v>
      </c>
      <c r="AZ5" s="342">
        <f t="shared" si="23"/>
        <v>160</v>
      </c>
      <c r="BA5" s="343">
        <f t="shared" si="24"/>
        <v>162</v>
      </c>
      <c r="BB5" s="195">
        <f t="shared" si="25"/>
        <v>322</v>
      </c>
      <c r="BC5" s="222">
        <v>2.0</v>
      </c>
      <c r="BD5" s="224">
        <v>0.0</v>
      </c>
      <c r="BE5" s="222">
        <v>1.0</v>
      </c>
      <c r="BF5" s="224">
        <v>0.0</v>
      </c>
      <c r="BG5" s="222">
        <v>1.0</v>
      </c>
      <c r="BH5" s="224">
        <v>0.0</v>
      </c>
      <c r="BI5" s="344">
        <f t="shared" si="26"/>
        <v>0</v>
      </c>
      <c r="BJ5" s="223">
        <v>0.0</v>
      </c>
      <c r="BK5" s="224">
        <v>0.0</v>
      </c>
      <c r="BL5" s="344">
        <f t="shared" si="27"/>
        <v>0</v>
      </c>
      <c r="BM5" s="222">
        <v>2.0</v>
      </c>
      <c r="BN5" s="224">
        <v>81.0</v>
      </c>
      <c r="BO5" s="222">
        <v>1.0</v>
      </c>
      <c r="BP5" s="224">
        <v>42.0</v>
      </c>
      <c r="BQ5" s="222">
        <v>1.0</v>
      </c>
      <c r="BR5" s="224">
        <v>38.0</v>
      </c>
      <c r="BS5" s="344">
        <f t="shared" si="28"/>
        <v>161</v>
      </c>
      <c r="BT5" s="223">
        <v>86.0</v>
      </c>
      <c r="BU5" s="224">
        <v>75.0</v>
      </c>
      <c r="BV5" s="344">
        <f t="shared" si="29"/>
        <v>161</v>
      </c>
      <c r="BW5" s="219">
        <f t="shared" ref="BW5:BX5" si="52">SUM(BJ5,BT5)</f>
        <v>86</v>
      </c>
      <c r="BX5" s="220">
        <f t="shared" si="52"/>
        <v>75</v>
      </c>
      <c r="BY5" s="195">
        <f t="shared" si="31"/>
        <v>161</v>
      </c>
      <c r="BZ5" s="227">
        <v>352.0</v>
      </c>
      <c r="CA5" s="224">
        <v>328.0</v>
      </c>
      <c r="CB5" s="227">
        <v>165.0</v>
      </c>
      <c r="CC5" s="224">
        <v>170.0</v>
      </c>
      <c r="CD5" s="227">
        <v>77.0</v>
      </c>
      <c r="CE5" s="224">
        <v>75.0</v>
      </c>
      <c r="CF5" s="227">
        <v>5.0</v>
      </c>
      <c r="CG5" s="224">
        <v>3.0</v>
      </c>
      <c r="CH5" s="227">
        <v>230.0</v>
      </c>
      <c r="CI5" s="224">
        <v>254.0</v>
      </c>
      <c r="CJ5" s="227">
        <v>19.0</v>
      </c>
      <c r="CK5" s="224">
        <v>23.0</v>
      </c>
      <c r="CL5" s="227">
        <v>36.0</v>
      </c>
      <c r="CM5" s="224">
        <v>38.0</v>
      </c>
      <c r="CN5" s="207">
        <f t="shared" ref="CN5:CO5" si="53">SUM(BZ5,CB5,CD5,CF5,CH5,CJ5,CL5)</f>
        <v>884</v>
      </c>
      <c r="CO5" s="207">
        <f t="shared" si="53"/>
        <v>891</v>
      </c>
      <c r="CP5" s="206">
        <f t="shared" si="33"/>
        <v>1775</v>
      </c>
      <c r="CQ5" s="207">
        <f t="shared" ref="CQ5:CR5" si="54">SUM(Z5,AO5,AZ5,BW5)</f>
        <v>884</v>
      </c>
      <c r="CR5" s="207">
        <f t="shared" si="54"/>
        <v>891</v>
      </c>
      <c r="CS5" s="185">
        <f t="shared" si="35"/>
        <v>1775</v>
      </c>
      <c r="CT5" s="228">
        <v>641.0</v>
      </c>
      <c r="CU5" s="229">
        <v>644.0</v>
      </c>
      <c r="CV5" s="214">
        <f t="shared" si="36"/>
        <v>1285</v>
      </c>
      <c r="CW5" s="228">
        <v>20.0</v>
      </c>
      <c r="CX5" s="229">
        <v>25.0</v>
      </c>
      <c r="CY5" s="214">
        <f t="shared" si="37"/>
        <v>45</v>
      </c>
      <c r="CZ5" s="228">
        <v>58.0</v>
      </c>
      <c r="DA5" s="229">
        <v>63.0</v>
      </c>
      <c r="DB5" s="214">
        <f t="shared" si="38"/>
        <v>121</v>
      </c>
      <c r="DC5" s="228">
        <v>2.0</v>
      </c>
      <c r="DD5" s="229">
        <v>10.0</v>
      </c>
      <c r="DE5" s="214">
        <f t="shared" si="39"/>
        <v>12</v>
      </c>
      <c r="DF5" s="228">
        <v>163.0</v>
      </c>
      <c r="DG5" s="229">
        <v>149.0</v>
      </c>
      <c r="DH5" s="214">
        <f t="shared" si="40"/>
        <v>312</v>
      </c>
      <c r="DI5" s="228"/>
      <c r="DJ5" s="229"/>
      <c r="DK5" s="214">
        <f t="shared" si="41"/>
        <v>0</v>
      </c>
      <c r="DL5" s="215">
        <f t="shared" ref="DL5:DM5" si="55">SUM(CT5+CW5+CZ5+DC5+DF5+DI5)</f>
        <v>884</v>
      </c>
      <c r="DM5" s="216">
        <f t="shared" si="55"/>
        <v>891</v>
      </c>
      <c r="DN5" s="217">
        <f t="shared" si="43"/>
        <v>1775</v>
      </c>
      <c r="DO5" s="218">
        <f t="shared" ref="DO5:DP5" si="56">SUM(CQ5-DL5)</f>
        <v>0</v>
      </c>
      <c r="DP5" s="218">
        <f t="shared" si="56"/>
        <v>0</v>
      </c>
      <c r="DQ5" s="215">
        <f t="shared" si="45"/>
        <v>1775</v>
      </c>
      <c r="DR5" s="219">
        <f t="shared" si="46"/>
        <v>1775</v>
      </c>
      <c r="DS5" s="220">
        <f t="shared" si="47"/>
        <v>0</v>
      </c>
      <c r="DT5" s="220">
        <f t="shared" si="48"/>
        <v>0</v>
      </c>
      <c r="DU5" s="217">
        <f t="shared" ref="DU5:DV5" si="57">SUM(CN5-CQ5)</f>
        <v>0</v>
      </c>
      <c r="DV5" s="217">
        <f t="shared" si="57"/>
        <v>0</v>
      </c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</row>
    <row r="6" ht="19.5" customHeight="1">
      <c r="A6" s="186">
        <v>4.0</v>
      </c>
      <c r="B6" s="230" t="s">
        <v>61</v>
      </c>
      <c r="C6" s="189">
        <v>1552.0</v>
      </c>
      <c r="D6" s="190" t="s">
        <v>57</v>
      </c>
      <c r="E6" s="191" t="s">
        <v>58</v>
      </c>
      <c r="F6" s="231">
        <v>1.0</v>
      </c>
      <c r="G6" s="232">
        <v>0.0</v>
      </c>
      <c r="H6" s="233">
        <v>0.0</v>
      </c>
      <c r="I6" s="217">
        <f t="shared" si="9"/>
        <v>0</v>
      </c>
      <c r="J6" s="234">
        <v>1.0</v>
      </c>
      <c r="K6" s="235">
        <v>14.0</v>
      </c>
      <c r="L6" s="233">
        <v>18.0</v>
      </c>
      <c r="M6" s="217">
        <f t="shared" si="10"/>
        <v>32</v>
      </c>
      <c r="N6" s="236">
        <v>1.0</v>
      </c>
      <c r="O6" s="235">
        <v>18.0</v>
      </c>
      <c r="P6" s="233">
        <v>22.0</v>
      </c>
      <c r="Q6" s="217">
        <f t="shared" si="11"/>
        <v>40</v>
      </c>
      <c r="R6" s="236">
        <v>1.0</v>
      </c>
      <c r="S6" s="235">
        <v>19.0</v>
      </c>
      <c r="T6" s="233">
        <v>18.0</v>
      </c>
      <c r="U6" s="217">
        <f t="shared" si="12"/>
        <v>37</v>
      </c>
      <c r="V6" s="236">
        <v>1.0</v>
      </c>
      <c r="W6" s="235">
        <v>18.0</v>
      </c>
      <c r="X6" s="233">
        <v>22.0</v>
      </c>
      <c r="Y6" s="217">
        <f t="shared" si="13"/>
        <v>40</v>
      </c>
      <c r="Z6" s="219">
        <f t="shared" ref="Z6:AA6" si="58">SUM(G6,K6,O6,S6,W6)</f>
        <v>69</v>
      </c>
      <c r="AA6" s="219">
        <f t="shared" si="58"/>
        <v>80</v>
      </c>
      <c r="AB6" s="217">
        <f t="shared" si="15"/>
        <v>149</v>
      </c>
      <c r="AC6" s="236">
        <v>1.0</v>
      </c>
      <c r="AD6" s="235">
        <v>21.0</v>
      </c>
      <c r="AE6" s="233">
        <v>17.0</v>
      </c>
      <c r="AF6" s="217">
        <f t="shared" si="16"/>
        <v>38</v>
      </c>
      <c r="AG6" s="236">
        <v>1.0</v>
      </c>
      <c r="AH6" s="235">
        <v>26.0</v>
      </c>
      <c r="AI6" s="233">
        <v>13.0</v>
      </c>
      <c r="AJ6" s="217">
        <f t="shared" si="17"/>
        <v>39</v>
      </c>
      <c r="AK6" s="236">
        <v>1.0</v>
      </c>
      <c r="AL6" s="235">
        <v>19.0</v>
      </c>
      <c r="AM6" s="233">
        <v>21.0</v>
      </c>
      <c r="AN6" s="217">
        <f t="shared" si="18"/>
        <v>40</v>
      </c>
      <c r="AO6" s="219">
        <f t="shared" ref="AO6:AP6" si="59">SUM(AD6,AH6,AL6)</f>
        <v>66</v>
      </c>
      <c r="AP6" s="220">
        <f t="shared" si="59"/>
        <v>51</v>
      </c>
      <c r="AQ6" s="217">
        <f t="shared" si="20"/>
        <v>117</v>
      </c>
      <c r="AR6" s="236">
        <v>1.0</v>
      </c>
      <c r="AS6" s="235">
        <v>23.0</v>
      </c>
      <c r="AT6" s="233">
        <v>22.0</v>
      </c>
      <c r="AU6" s="217">
        <f t="shared" si="21"/>
        <v>45</v>
      </c>
      <c r="AV6" s="236">
        <v>1.0</v>
      </c>
      <c r="AW6" s="235">
        <v>23.0</v>
      </c>
      <c r="AX6" s="233">
        <v>16.0</v>
      </c>
      <c r="AY6" s="217">
        <f t="shared" si="22"/>
        <v>39</v>
      </c>
      <c r="AZ6" s="342">
        <f t="shared" si="23"/>
        <v>46</v>
      </c>
      <c r="BA6" s="343">
        <f t="shared" si="24"/>
        <v>38</v>
      </c>
      <c r="BB6" s="195">
        <f t="shared" si="25"/>
        <v>84</v>
      </c>
      <c r="BC6" s="236">
        <v>1.0</v>
      </c>
      <c r="BD6" s="233">
        <v>0.0</v>
      </c>
      <c r="BE6" s="236">
        <v>0.0</v>
      </c>
      <c r="BF6" s="233">
        <v>0.0</v>
      </c>
      <c r="BG6" s="236">
        <v>0.0</v>
      </c>
      <c r="BH6" s="233">
        <v>0.0</v>
      </c>
      <c r="BI6" s="344">
        <f t="shared" si="26"/>
        <v>0</v>
      </c>
      <c r="BJ6" s="235">
        <v>0.0</v>
      </c>
      <c r="BK6" s="233">
        <v>0.0</v>
      </c>
      <c r="BL6" s="344">
        <f t="shared" si="27"/>
        <v>0</v>
      </c>
      <c r="BM6" s="236">
        <v>1.0</v>
      </c>
      <c r="BN6" s="233">
        <v>39.0</v>
      </c>
      <c r="BO6" s="236">
        <v>1.0</v>
      </c>
      <c r="BP6" s="233">
        <v>27.0</v>
      </c>
      <c r="BQ6" s="236">
        <v>0.0</v>
      </c>
      <c r="BR6" s="233">
        <v>0.0</v>
      </c>
      <c r="BS6" s="344">
        <f t="shared" si="28"/>
        <v>66</v>
      </c>
      <c r="BT6" s="235">
        <v>27.0</v>
      </c>
      <c r="BU6" s="233">
        <v>39.0</v>
      </c>
      <c r="BV6" s="344">
        <f t="shared" si="29"/>
        <v>66</v>
      </c>
      <c r="BW6" s="219">
        <f t="shared" ref="BW6:BX6" si="60">SUM(BJ6,BT6)</f>
        <v>27</v>
      </c>
      <c r="BX6" s="220">
        <f t="shared" si="60"/>
        <v>39</v>
      </c>
      <c r="BY6" s="195">
        <f t="shared" si="31"/>
        <v>66</v>
      </c>
      <c r="BZ6" s="237">
        <v>73.0</v>
      </c>
      <c r="CA6" s="233">
        <v>86.0</v>
      </c>
      <c r="CB6" s="237">
        <v>14.0</v>
      </c>
      <c r="CC6" s="233">
        <v>13.0</v>
      </c>
      <c r="CD6" s="237">
        <v>61.0</v>
      </c>
      <c r="CE6" s="233">
        <v>55.0</v>
      </c>
      <c r="CF6" s="237">
        <v>0.0</v>
      </c>
      <c r="CG6" s="233">
        <v>0.0</v>
      </c>
      <c r="CH6" s="237">
        <v>57.0</v>
      </c>
      <c r="CI6" s="233">
        <v>53.0</v>
      </c>
      <c r="CJ6" s="237">
        <v>3.0</v>
      </c>
      <c r="CK6" s="233">
        <v>1.0</v>
      </c>
      <c r="CL6" s="237">
        <v>0.0</v>
      </c>
      <c r="CM6" s="233">
        <v>0.0</v>
      </c>
      <c r="CN6" s="207">
        <f t="shared" ref="CN6:CO6" si="61">SUM(BZ6,CB6,CD6,CF6,CH6,CJ6,CL6)</f>
        <v>208</v>
      </c>
      <c r="CO6" s="207">
        <f t="shared" si="61"/>
        <v>208</v>
      </c>
      <c r="CP6" s="206">
        <f t="shared" si="33"/>
        <v>416</v>
      </c>
      <c r="CQ6" s="207">
        <f t="shared" ref="CQ6:CR6" si="62">SUM(Z6,AO6,AZ6,BW6)</f>
        <v>208</v>
      </c>
      <c r="CR6" s="207">
        <f t="shared" si="62"/>
        <v>208</v>
      </c>
      <c r="CS6" s="185">
        <f t="shared" si="35"/>
        <v>416</v>
      </c>
      <c r="CT6" s="238">
        <v>4.0</v>
      </c>
      <c r="CU6" s="239">
        <v>17.0</v>
      </c>
      <c r="CV6" s="214">
        <f t="shared" si="36"/>
        <v>21</v>
      </c>
      <c r="CW6" s="238">
        <v>5.0</v>
      </c>
      <c r="CX6" s="239">
        <v>7.0</v>
      </c>
      <c r="CY6" s="214">
        <f t="shared" si="37"/>
        <v>12</v>
      </c>
      <c r="CZ6" s="238">
        <v>101.0</v>
      </c>
      <c r="DA6" s="239">
        <v>94.0</v>
      </c>
      <c r="DB6" s="214">
        <f t="shared" si="38"/>
        <v>195</v>
      </c>
      <c r="DC6" s="238">
        <v>4.0</v>
      </c>
      <c r="DD6" s="239">
        <v>5.0</v>
      </c>
      <c r="DE6" s="214">
        <f t="shared" si="39"/>
        <v>9</v>
      </c>
      <c r="DF6" s="238">
        <v>94.0</v>
      </c>
      <c r="DG6" s="239">
        <v>85.0</v>
      </c>
      <c r="DH6" s="214">
        <f t="shared" si="40"/>
        <v>179</v>
      </c>
      <c r="DI6" s="212">
        <v>0.0</v>
      </c>
      <c r="DJ6" s="213">
        <v>0.0</v>
      </c>
      <c r="DK6" s="214">
        <f t="shared" si="41"/>
        <v>0</v>
      </c>
      <c r="DL6" s="215">
        <f t="shared" ref="DL6:DM6" si="63">SUM(CT6+CW6+CZ6+DC6+DF6+DI6)</f>
        <v>208</v>
      </c>
      <c r="DM6" s="216">
        <f t="shared" si="63"/>
        <v>208</v>
      </c>
      <c r="DN6" s="217">
        <f t="shared" si="43"/>
        <v>416</v>
      </c>
      <c r="DO6" s="218">
        <f t="shared" ref="DO6:DP6" si="64">SUM(CQ6-DL6)</f>
        <v>0</v>
      </c>
      <c r="DP6" s="218">
        <f t="shared" si="64"/>
        <v>0</v>
      </c>
      <c r="DQ6" s="215">
        <f t="shared" si="45"/>
        <v>416</v>
      </c>
      <c r="DR6" s="219">
        <f t="shared" si="46"/>
        <v>416</v>
      </c>
      <c r="DS6" s="220">
        <f t="shared" si="47"/>
        <v>0</v>
      </c>
      <c r="DT6" s="220">
        <f t="shared" si="48"/>
        <v>0</v>
      </c>
      <c r="DU6" s="217">
        <f t="shared" ref="DU6:DV6" si="65">SUM(CN6-CQ6)</f>
        <v>0</v>
      </c>
      <c r="DV6" s="217">
        <f t="shared" si="65"/>
        <v>0</v>
      </c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</row>
    <row r="7" ht="19.5" customHeight="1">
      <c r="A7" s="186">
        <v>5.0</v>
      </c>
      <c r="B7" s="230" t="s">
        <v>62</v>
      </c>
      <c r="C7" s="189">
        <v>1555.0</v>
      </c>
      <c r="D7" s="190" t="s">
        <v>57</v>
      </c>
      <c r="E7" s="191" t="s">
        <v>58</v>
      </c>
      <c r="F7" s="222">
        <v>2.0</v>
      </c>
      <c r="G7" s="223">
        <v>0.0</v>
      </c>
      <c r="H7" s="224">
        <v>0.0</v>
      </c>
      <c r="I7" s="217">
        <f t="shared" si="9"/>
        <v>0</v>
      </c>
      <c r="J7" s="222">
        <v>2.0</v>
      </c>
      <c r="K7" s="223">
        <v>36.0</v>
      </c>
      <c r="L7" s="224">
        <v>51.0</v>
      </c>
      <c r="M7" s="217">
        <f t="shared" si="10"/>
        <v>87</v>
      </c>
      <c r="N7" s="222">
        <v>2.0</v>
      </c>
      <c r="O7" s="223">
        <v>45.0</v>
      </c>
      <c r="P7" s="224">
        <v>37.0</v>
      </c>
      <c r="Q7" s="217">
        <f t="shared" si="11"/>
        <v>82</v>
      </c>
      <c r="R7" s="222">
        <v>2.0</v>
      </c>
      <c r="S7" s="223">
        <v>39.0</v>
      </c>
      <c r="T7" s="224">
        <v>42.0</v>
      </c>
      <c r="U7" s="217">
        <f t="shared" si="12"/>
        <v>81</v>
      </c>
      <c r="V7" s="222">
        <v>2.0</v>
      </c>
      <c r="W7" s="223">
        <v>43.0</v>
      </c>
      <c r="X7" s="224">
        <v>42.0</v>
      </c>
      <c r="Y7" s="217">
        <f t="shared" si="13"/>
        <v>85</v>
      </c>
      <c r="Z7" s="219">
        <f t="shared" ref="Z7:AA7" si="66">SUM(G7,K7,O7,S7,W7)</f>
        <v>163</v>
      </c>
      <c r="AA7" s="219">
        <f t="shared" si="66"/>
        <v>172</v>
      </c>
      <c r="AB7" s="217">
        <f t="shared" si="15"/>
        <v>335</v>
      </c>
      <c r="AC7" s="222">
        <v>2.0</v>
      </c>
      <c r="AD7" s="223">
        <v>43.0</v>
      </c>
      <c r="AE7" s="224">
        <v>37.0</v>
      </c>
      <c r="AF7" s="217">
        <f t="shared" si="16"/>
        <v>80</v>
      </c>
      <c r="AG7" s="222">
        <v>2.0</v>
      </c>
      <c r="AH7" s="223">
        <v>48.0</v>
      </c>
      <c r="AI7" s="224">
        <v>35.0</v>
      </c>
      <c r="AJ7" s="217">
        <f t="shared" si="17"/>
        <v>83</v>
      </c>
      <c r="AK7" s="222">
        <v>2.0</v>
      </c>
      <c r="AL7" s="223">
        <v>38.0</v>
      </c>
      <c r="AM7" s="224">
        <v>43.0</v>
      </c>
      <c r="AN7" s="217">
        <f t="shared" si="18"/>
        <v>81</v>
      </c>
      <c r="AO7" s="219">
        <f t="shared" ref="AO7:AP7" si="67">SUM(AD7,AH7,AL7)</f>
        <v>129</v>
      </c>
      <c r="AP7" s="220">
        <f t="shared" si="67"/>
        <v>115</v>
      </c>
      <c r="AQ7" s="217">
        <f t="shared" si="20"/>
        <v>244</v>
      </c>
      <c r="AR7" s="222">
        <v>2.0</v>
      </c>
      <c r="AS7" s="223">
        <v>43.0</v>
      </c>
      <c r="AT7" s="224">
        <v>39.0</v>
      </c>
      <c r="AU7" s="217">
        <f t="shared" si="21"/>
        <v>82</v>
      </c>
      <c r="AV7" s="222">
        <v>2.0</v>
      </c>
      <c r="AW7" s="223">
        <v>46.0</v>
      </c>
      <c r="AX7" s="224">
        <v>35.0</v>
      </c>
      <c r="AY7" s="217">
        <f t="shared" si="22"/>
        <v>81</v>
      </c>
      <c r="AZ7" s="342">
        <f t="shared" si="23"/>
        <v>89</v>
      </c>
      <c r="BA7" s="343">
        <f t="shared" si="24"/>
        <v>74</v>
      </c>
      <c r="BB7" s="195">
        <f t="shared" si="25"/>
        <v>163</v>
      </c>
      <c r="BC7" s="222">
        <v>1.0</v>
      </c>
      <c r="BD7" s="224">
        <v>0.0</v>
      </c>
      <c r="BE7" s="222">
        <v>1.0</v>
      </c>
      <c r="BF7" s="224">
        <v>0.0</v>
      </c>
      <c r="BG7" s="222">
        <v>0.0</v>
      </c>
      <c r="BH7" s="224">
        <v>0.0</v>
      </c>
      <c r="BI7" s="344">
        <f t="shared" si="26"/>
        <v>0</v>
      </c>
      <c r="BJ7" s="223">
        <v>0.0</v>
      </c>
      <c r="BK7" s="224">
        <v>0.0</v>
      </c>
      <c r="BL7" s="344">
        <f t="shared" si="27"/>
        <v>0</v>
      </c>
      <c r="BM7" s="222">
        <v>1.0</v>
      </c>
      <c r="BN7" s="224">
        <v>42.0</v>
      </c>
      <c r="BO7" s="222">
        <v>1.0</v>
      </c>
      <c r="BP7" s="224">
        <v>26.0</v>
      </c>
      <c r="BQ7" s="222">
        <v>0.0</v>
      </c>
      <c r="BR7" s="224">
        <v>0.0</v>
      </c>
      <c r="BS7" s="344">
        <f t="shared" si="28"/>
        <v>68</v>
      </c>
      <c r="BT7" s="223">
        <v>39.0</v>
      </c>
      <c r="BU7" s="224">
        <v>29.0</v>
      </c>
      <c r="BV7" s="344">
        <f t="shared" si="29"/>
        <v>68</v>
      </c>
      <c r="BW7" s="219">
        <f t="shared" ref="BW7:BX7" si="68">SUM(BJ7,BT7)</f>
        <v>39</v>
      </c>
      <c r="BX7" s="220">
        <f t="shared" si="68"/>
        <v>29</v>
      </c>
      <c r="BY7" s="195">
        <f t="shared" si="31"/>
        <v>68</v>
      </c>
      <c r="BZ7" s="227">
        <v>140.0</v>
      </c>
      <c r="CA7" s="224">
        <v>135.0</v>
      </c>
      <c r="CB7" s="227">
        <v>74.0</v>
      </c>
      <c r="CC7" s="224">
        <v>70.0</v>
      </c>
      <c r="CD7" s="227">
        <v>42.0</v>
      </c>
      <c r="CE7" s="224">
        <v>37.0</v>
      </c>
      <c r="CF7" s="227">
        <v>0.0</v>
      </c>
      <c r="CG7" s="224">
        <v>1.0</v>
      </c>
      <c r="CH7" s="227">
        <v>157.0</v>
      </c>
      <c r="CI7" s="224">
        <v>140.0</v>
      </c>
      <c r="CJ7" s="227">
        <v>7.0</v>
      </c>
      <c r="CK7" s="224">
        <v>4.0</v>
      </c>
      <c r="CL7" s="227">
        <v>0.0</v>
      </c>
      <c r="CM7" s="224">
        <v>3.0</v>
      </c>
      <c r="CN7" s="207">
        <f t="shared" ref="CN7:CO7" si="69">SUM(BZ7,CB7,CD7,CF7,CH7,CJ7,CL7)</f>
        <v>420</v>
      </c>
      <c r="CO7" s="207">
        <f t="shared" si="69"/>
        <v>390</v>
      </c>
      <c r="CP7" s="206">
        <f t="shared" si="33"/>
        <v>810</v>
      </c>
      <c r="CQ7" s="207">
        <f t="shared" ref="CQ7:CR7" si="70">SUM(Z7,AO7,AZ7,BW7)</f>
        <v>420</v>
      </c>
      <c r="CR7" s="207">
        <f t="shared" si="70"/>
        <v>390</v>
      </c>
      <c r="CS7" s="185">
        <f t="shared" si="35"/>
        <v>810</v>
      </c>
      <c r="CT7" s="228">
        <v>71.0</v>
      </c>
      <c r="CU7" s="229">
        <v>80.0</v>
      </c>
      <c r="CV7" s="214">
        <f t="shared" si="36"/>
        <v>151</v>
      </c>
      <c r="CW7" s="228">
        <v>9.0</v>
      </c>
      <c r="CX7" s="229">
        <v>9.0</v>
      </c>
      <c r="CY7" s="214">
        <f t="shared" si="37"/>
        <v>18</v>
      </c>
      <c r="CZ7" s="228">
        <v>134.0</v>
      </c>
      <c r="DA7" s="229">
        <v>113.0</v>
      </c>
      <c r="DB7" s="214">
        <f t="shared" si="38"/>
        <v>247</v>
      </c>
      <c r="DC7" s="228">
        <v>29.0</v>
      </c>
      <c r="DD7" s="229">
        <v>28.0</v>
      </c>
      <c r="DE7" s="214">
        <f t="shared" si="39"/>
        <v>57</v>
      </c>
      <c r="DF7" s="228">
        <v>177.0</v>
      </c>
      <c r="DG7" s="229">
        <v>160.0</v>
      </c>
      <c r="DH7" s="214">
        <f t="shared" si="40"/>
        <v>337</v>
      </c>
      <c r="DI7" s="228">
        <v>0.0</v>
      </c>
      <c r="DJ7" s="229">
        <v>0.0</v>
      </c>
      <c r="DK7" s="214">
        <f t="shared" si="41"/>
        <v>0</v>
      </c>
      <c r="DL7" s="215">
        <f t="shared" ref="DL7:DM7" si="71">SUM(CT7+CW7+CZ7+DC7+DF7+DI7)</f>
        <v>420</v>
      </c>
      <c r="DM7" s="216">
        <f t="shared" si="71"/>
        <v>390</v>
      </c>
      <c r="DN7" s="217">
        <f t="shared" si="43"/>
        <v>810</v>
      </c>
      <c r="DO7" s="218">
        <f t="shared" ref="DO7:DP7" si="72">SUM(CQ7-DL7)</f>
        <v>0</v>
      </c>
      <c r="DP7" s="218">
        <f t="shared" si="72"/>
        <v>0</v>
      </c>
      <c r="DQ7" s="215">
        <f t="shared" si="45"/>
        <v>810</v>
      </c>
      <c r="DR7" s="219">
        <f t="shared" si="46"/>
        <v>810</v>
      </c>
      <c r="DS7" s="220">
        <f t="shared" si="47"/>
        <v>0</v>
      </c>
      <c r="DT7" s="220">
        <f t="shared" si="48"/>
        <v>0</v>
      </c>
      <c r="DU7" s="217">
        <f t="shared" ref="DU7:DV7" si="73">SUM(CN7-CQ7)</f>
        <v>0</v>
      </c>
      <c r="DV7" s="217">
        <f t="shared" si="73"/>
        <v>0</v>
      </c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</row>
    <row r="8" ht="19.5" customHeight="1">
      <c r="A8" s="186">
        <v>6.0</v>
      </c>
      <c r="B8" s="188" t="s">
        <v>63</v>
      </c>
      <c r="C8" s="189">
        <v>1547.0</v>
      </c>
      <c r="D8" s="190" t="s">
        <v>57</v>
      </c>
      <c r="E8" s="191" t="s">
        <v>58</v>
      </c>
      <c r="F8" s="240">
        <v>4.0</v>
      </c>
      <c r="G8" s="322">
        <v>0.0</v>
      </c>
      <c r="H8" s="323">
        <v>0.0</v>
      </c>
      <c r="I8" s="217">
        <f t="shared" si="9"/>
        <v>0</v>
      </c>
      <c r="J8" s="240">
        <v>4.0</v>
      </c>
      <c r="K8" s="322">
        <v>100.0</v>
      </c>
      <c r="L8" s="323">
        <v>88.0</v>
      </c>
      <c r="M8" s="217">
        <f t="shared" si="10"/>
        <v>188</v>
      </c>
      <c r="N8" s="240">
        <v>4.0</v>
      </c>
      <c r="O8" s="322">
        <v>97.0</v>
      </c>
      <c r="P8" s="323">
        <v>101.0</v>
      </c>
      <c r="Q8" s="217">
        <f t="shared" si="11"/>
        <v>198</v>
      </c>
      <c r="R8" s="240">
        <v>4.0</v>
      </c>
      <c r="S8" s="322">
        <v>98.0</v>
      </c>
      <c r="T8" s="323">
        <v>90.0</v>
      </c>
      <c r="U8" s="217">
        <f t="shared" si="12"/>
        <v>188</v>
      </c>
      <c r="V8" s="240">
        <v>4.0</v>
      </c>
      <c r="W8" s="322">
        <v>108.0</v>
      </c>
      <c r="X8" s="323">
        <v>94.0</v>
      </c>
      <c r="Y8" s="217">
        <f t="shared" si="13"/>
        <v>202</v>
      </c>
      <c r="Z8" s="219">
        <f t="shared" ref="Z8:AA8" si="74">SUM(G8,K8,O8,S8,W8)</f>
        <v>403</v>
      </c>
      <c r="AA8" s="219">
        <f t="shared" si="74"/>
        <v>373</v>
      </c>
      <c r="AB8" s="217">
        <f t="shared" si="15"/>
        <v>776</v>
      </c>
      <c r="AC8" s="240">
        <v>4.0</v>
      </c>
      <c r="AD8" s="322">
        <v>103.0</v>
      </c>
      <c r="AE8" s="323">
        <v>97.0</v>
      </c>
      <c r="AF8" s="217">
        <f t="shared" si="16"/>
        <v>200</v>
      </c>
      <c r="AG8" s="240">
        <v>4.0</v>
      </c>
      <c r="AH8" s="322">
        <v>100.0</v>
      </c>
      <c r="AI8" s="323">
        <v>100.0</v>
      </c>
      <c r="AJ8" s="217">
        <f t="shared" si="17"/>
        <v>200</v>
      </c>
      <c r="AK8" s="240">
        <v>4.0</v>
      </c>
      <c r="AL8" s="322">
        <v>113.0</v>
      </c>
      <c r="AM8" s="323">
        <v>100.0</v>
      </c>
      <c r="AN8" s="217">
        <f t="shared" si="18"/>
        <v>213</v>
      </c>
      <c r="AO8" s="219">
        <f t="shared" ref="AO8:AP8" si="75">SUM(AD8,AH8,AL8)</f>
        <v>316</v>
      </c>
      <c r="AP8" s="220">
        <f t="shared" si="75"/>
        <v>297</v>
      </c>
      <c r="AQ8" s="217">
        <f t="shared" si="20"/>
        <v>613</v>
      </c>
      <c r="AR8" s="240">
        <v>4.0</v>
      </c>
      <c r="AS8" s="322">
        <v>93.0</v>
      </c>
      <c r="AT8" s="323">
        <v>87.0</v>
      </c>
      <c r="AU8" s="217">
        <f t="shared" si="21"/>
        <v>180</v>
      </c>
      <c r="AV8" s="240">
        <v>4.0</v>
      </c>
      <c r="AW8" s="322">
        <v>124.0</v>
      </c>
      <c r="AX8" s="323">
        <v>95.0</v>
      </c>
      <c r="AY8" s="217">
        <f t="shared" si="22"/>
        <v>219</v>
      </c>
      <c r="AZ8" s="342">
        <f t="shared" si="23"/>
        <v>217</v>
      </c>
      <c r="BA8" s="343">
        <f t="shared" si="24"/>
        <v>182</v>
      </c>
      <c r="BB8" s="195">
        <f t="shared" si="25"/>
        <v>399</v>
      </c>
      <c r="BC8" s="240">
        <v>2.0</v>
      </c>
      <c r="BD8" s="323">
        <v>0.0</v>
      </c>
      <c r="BE8" s="240">
        <v>2.0</v>
      </c>
      <c r="BF8" s="323">
        <v>0.0</v>
      </c>
      <c r="BG8" s="240">
        <v>1.0</v>
      </c>
      <c r="BH8" s="323">
        <v>0.0</v>
      </c>
      <c r="BI8" s="344">
        <f t="shared" si="26"/>
        <v>0</v>
      </c>
      <c r="BJ8" s="322">
        <v>0.0</v>
      </c>
      <c r="BK8" s="323">
        <v>0.0</v>
      </c>
      <c r="BL8" s="344">
        <f t="shared" si="27"/>
        <v>0</v>
      </c>
      <c r="BM8" s="240">
        <v>2.0</v>
      </c>
      <c r="BN8" s="323">
        <v>97.0</v>
      </c>
      <c r="BO8" s="240">
        <v>2.0</v>
      </c>
      <c r="BP8" s="323">
        <v>58.0</v>
      </c>
      <c r="BQ8" s="240">
        <v>1.0</v>
      </c>
      <c r="BR8" s="323">
        <v>34.0</v>
      </c>
      <c r="BS8" s="344">
        <f t="shared" si="28"/>
        <v>189</v>
      </c>
      <c r="BT8" s="322">
        <v>94.0</v>
      </c>
      <c r="BU8" s="323">
        <v>95.0</v>
      </c>
      <c r="BV8" s="344">
        <f t="shared" si="29"/>
        <v>189</v>
      </c>
      <c r="BW8" s="219">
        <f t="shared" ref="BW8:BX8" si="76">SUM(BJ8,BT8)</f>
        <v>94</v>
      </c>
      <c r="BX8" s="220">
        <f t="shared" si="76"/>
        <v>95</v>
      </c>
      <c r="BY8" s="195">
        <f t="shared" si="31"/>
        <v>189</v>
      </c>
      <c r="BZ8" s="324">
        <v>396.0</v>
      </c>
      <c r="CA8" s="323">
        <v>405.0</v>
      </c>
      <c r="CB8" s="324">
        <v>142.0</v>
      </c>
      <c r="CC8" s="323">
        <v>128.0</v>
      </c>
      <c r="CD8" s="324">
        <v>95.0</v>
      </c>
      <c r="CE8" s="323">
        <v>91.0</v>
      </c>
      <c r="CF8" s="324">
        <v>4.0</v>
      </c>
      <c r="CG8" s="323">
        <v>4.0</v>
      </c>
      <c r="CH8" s="324">
        <v>333.0</v>
      </c>
      <c r="CI8" s="323">
        <v>269.0</v>
      </c>
      <c r="CJ8" s="324">
        <v>42.0</v>
      </c>
      <c r="CK8" s="323">
        <v>28.0</v>
      </c>
      <c r="CL8" s="324">
        <v>18.0</v>
      </c>
      <c r="CM8" s="323">
        <v>22.0</v>
      </c>
      <c r="CN8" s="207">
        <f t="shared" ref="CN8:CO8" si="77">SUM(BZ8,CB8,CD8,CF8,CH8,CJ8,CL8)</f>
        <v>1030</v>
      </c>
      <c r="CO8" s="207">
        <f t="shared" si="77"/>
        <v>947</v>
      </c>
      <c r="CP8" s="206">
        <f t="shared" si="33"/>
        <v>1977</v>
      </c>
      <c r="CQ8" s="207">
        <f t="shared" ref="CQ8:CR8" si="78">SUM(Z8,AO8,AZ8,BW8)</f>
        <v>1030</v>
      </c>
      <c r="CR8" s="207">
        <f t="shared" si="78"/>
        <v>947</v>
      </c>
      <c r="CS8" s="185">
        <f t="shared" si="35"/>
        <v>1977</v>
      </c>
      <c r="CT8" s="325">
        <v>466.0</v>
      </c>
      <c r="CU8" s="326">
        <v>405.0</v>
      </c>
      <c r="CV8" s="214">
        <f t="shared" si="36"/>
        <v>871</v>
      </c>
      <c r="CW8" s="325">
        <v>36.0</v>
      </c>
      <c r="CX8" s="326">
        <v>50.0</v>
      </c>
      <c r="CY8" s="214">
        <f t="shared" si="37"/>
        <v>86</v>
      </c>
      <c r="CZ8" s="325">
        <v>222.0</v>
      </c>
      <c r="DA8" s="326">
        <v>224.0</v>
      </c>
      <c r="DB8" s="214">
        <f t="shared" si="38"/>
        <v>446</v>
      </c>
      <c r="DC8" s="325">
        <v>39.0</v>
      </c>
      <c r="DD8" s="326">
        <v>42.0</v>
      </c>
      <c r="DE8" s="214">
        <f t="shared" si="39"/>
        <v>81</v>
      </c>
      <c r="DF8" s="325">
        <v>267.0</v>
      </c>
      <c r="DG8" s="326">
        <v>226.0</v>
      </c>
      <c r="DH8" s="214">
        <f t="shared" si="40"/>
        <v>493</v>
      </c>
      <c r="DI8" s="228">
        <v>0.0</v>
      </c>
      <c r="DJ8" s="229">
        <v>0.0</v>
      </c>
      <c r="DK8" s="214">
        <f t="shared" si="41"/>
        <v>0</v>
      </c>
      <c r="DL8" s="215">
        <f t="shared" ref="DL8:DM8" si="79">SUM(CT8+CW8+CZ8+DC8+DF8+DI8)</f>
        <v>1030</v>
      </c>
      <c r="DM8" s="216">
        <f t="shared" si="79"/>
        <v>947</v>
      </c>
      <c r="DN8" s="217">
        <f t="shared" si="43"/>
        <v>1977</v>
      </c>
      <c r="DO8" s="218">
        <f t="shared" ref="DO8:DP8" si="80">SUM(CQ8-DL8)</f>
        <v>0</v>
      </c>
      <c r="DP8" s="218">
        <f t="shared" si="80"/>
        <v>0</v>
      </c>
      <c r="DQ8" s="215">
        <f t="shared" si="45"/>
        <v>1977</v>
      </c>
      <c r="DR8" s="219">
        <f t="shared" si="46"/>
        <v>1977</v>
      </c>
      <c r="DS8" s="220">
        <f t="shared" si="47"/>
        <v>0</v>
      </c>
      <c r="DT8" s="220">
        <f t="shared" si="48"/>
        <v>0</v>
      </c>
      <c r="DU8" s="217">
        <f t="shared" ref="DU8:DV8" si="81">SUM(CN8-CQ8)</f>
        <v>0</v>
      </c>
      <c r="DV8" s="217">
        <f t="shared" si="81"/>
        <v>0</v>
      </c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</row>
    <row r="9" ht="19.5" customHeight="1">
      <c r="A9" s="186">
        <v>7.0</v>
      </c>
      <c r="B9" s="230" t="s">
        <v>64</v>
      </c>
      <c r="C9" s="189">
        <v>1564.0</v>
      </c>
      <c r="D9" s="190" t="s">
        <v>57</v>
      </c>
      <c r="E9" s="191" t="s">
        <v>58</v>
      </c>
      <c r="F9" s="222">
        <v>3.0</v>
      </c>
      <c r="G9" s="223">
        <v>0.0</v>
      </c>
      <c r="H9" s="224">
        <v>0.0</v>
      </c>
      <c r="I9" s="217">
        <f t="shared" si="9"/>
        <v>0</v>
      </c>
      <c r="J9" s="222">
        <v>3.0</v>
      </c>
      <c r="K9" s="223">
        <v>58.0</v>
      </c>
      <c r="L9" s="224">
        <v>69.0</v>
      </c>
      <c r="M9" s="217">
        <f t="shared" si="10"/>
        <v>127</v>
      </c>
      <c r="N9" s="222">
        <v>3.0</v>
      </c>
      <c r="O9" s="223">
        <v>68.0</v>
      </c>
      <c r="P9" s="224">
        <v>54.0</v>
      </c>
      <c r="Q9" s="217">
        <f t="shared" si="11"/>
        <v>122</v>
      </c>
      <c r="R9" s="222">
        <v>3.0</v>
      </c>
      <c r="S9" s="223">
        <v>67.0</v>
      </c>
      <c r="T9" s="224">
        <v>60.0</v>
      </c>
      <c r="U9" s="217">
        <f t="shared" si="12"/>
        <v>127</v>
      </c>
      <c r="V9" s="222">
        <v>3.0</v>
      </c>
      <c r="W9" s="223">
        <v>59.0</v>
      </c>
      <c r="X9" s="224">
        <v>66.0</v>
      </c>
      <c r="Y9" s="217">
        <f t="shared" si="13"/>
        <v>125</v>
      </c>
      <c r="Z9" s="219">
        <f t="shared" ref="Z9:AA9" si="82">SUM(G9,K9,O9,S9,W9)</f>
        <v>252</v>
      </c>
      <c r="AA9" s="219">
        <f t="shared" si="82"/>
        <v>249</v>
      </c>
      <c r="AB9" s="217">
        <f t="shared" si="15"/>
        <v>501</v>
      </c>
      <c r="AC9" s="222">
        <v>3.0</v>
      </c>
      <c r="AD9" s="223">
        <v>69.0</v>
      </c>
      <c r="AE9" s="224">
        <v>55.0</v>
      </c>
      <c r="AF9" s="217">
        <f t="shared" si="16"/>
        <v>124</v>
      </c>
      <c r="AG9" s="222">
        <v>3.0</v>
      </c>
      <c r="AH9" s="223">
        <v>65.0</v>
      </c>
      <c r="AI9" s="224">
        <v>56.0</v>
      </c>
      <c r="AJ9" s="217">
        <f t="shared" si="17"/>
        <v>121</v>
      </c>
      <c r="AK9" s="222">
        <v>3.0</v>
      </c>
      <c r="AL9" s="223">
        <v>51.0</v>
      </c>
      <c r="AM9" s="224">
        <v>68.0</v>
      </c>
      <c r="AN9" s="217">
        <f t="shared" si="18"/>
        <v>119</v>
      </c>
      <c r="AO9" s="219">
        <f t="shared" ref="AO9:AP9" si="83">SUM(AD9,AH9,AL9)</f>
        <v>185</v>
      </c>
      <c r="AP9" s="220">
        <f t="shared" si="83"/>
        <v>179</v>
      </c>
      <c r="AQ9" s="217">
        <f t="shared" si="20"/>
        <v>364</v>
      </c>
      <c r="AR9" s="222">
        <v>3.0</v>
      </c>
      <c r="AS9" s="223">
        <v>66.0</v>
      </c>
      <c r="AT9" s="224">
        <v>57.0</v>
      </c>
      <c r="AU9" s="217">
        <f t="shared" si="21"/>
        <v>123</v>
      </c>
      <c r="AV9" s="222">
        <v>3.0</v>
      </c>
      <c r="AW9" s="223">
        <v>50.0</v>
      </c>
      <c r="AX9" s="224">
        <v>63.0</v>
      </c>
      <c r="AY9" s="217">
        <f t="shared" si="22"/>
        <v>113</v>
      </c>
      <c r="AZ9" s="342">
        <f t="shared" si="23"/>
        <v>116</v>
      </c>
      <c r="BA9" s="343">
        <f t="shared" si="24"/>
        <v>120</v>
      </c>
      <c r="BB9" s="195">
        <f t="shared" si="25"/>
        <v>236</v>
      </c>
      <c r="BC9" s="222">
        <v>1.0</v>
      </c>
      <c r="BD9" s="224">
        <v>0.0</v>
      </c>
      <c r="BE9" s="222">
        <v>1.0</v>
      </c>
      <c r="BF9" s="224">
        <v>0.0</v>
      </c>
      <c r="BG9" s="222">
        <v>0.0</v>
      </c>
      <c r="BH9" s="224">
        <v>0.0</v>
      </c>
      <c r="BI9" s="344">
        <f t="shared" si="26"/>
        <v>0</v>
      </c>
      <c r="BJ9" s="223">
        <v>0.0</v>
      </c>
      <c r="BK9" s="224">
        <v>0.0</v>
      </c>
      <c r="BL9" s="344">
        <f t="shared" si="27"/>
        <v>0</v>
      </c>
      <c r="BM9" s="222">
        <v>1.0</v>
      </c>
      <c r="BN9" s="224">
        <v>35.0</v>
      </c>
      <c r="BO9" s="222">
        <v>1.0</v>
      </c>
      <c r="BP9" s="224">
        <v>47.0</v>
      </c>
      <c r="BQ9" s="222">
        <v>0.0</v>
      </c>
      <c r="BR9" s="224">
        <v>0.0</v>
      </c>
      <c r="BS9" s="344">
        <f t="shared" si="28"/>
        <v>82</v>
      </c>
      <c r="BT9" s="223">
        <v>48.0</v>
      </c>
      <c r="BU9" s="224">
        <v>34.0</v>
      </c>
      <c r="BV9" s="344">
        <f t="shared" si="29"/>
        <v>82</v>
      </c>
      <c r="BW9" s="219">
        <f t="shared" ref="BW9:BX9" si="84">SUM(BJ9,BT9)</f>
        <v>48</v>
      </c>
      <c r="BX9" s="220">
        <f t="shared" si="84"/>
        <v>34</v>
      </c>
      <c r="BY9" s="195">
        <f t="shared" si="31"/>
        <v>82</v>
      </c>
      <c r="BZ9" s="227">
        <v>247.0</v>
      </c>
      <c r="CA9" s="224">
        <v>241.0</v>
      </c>
      <c r="CB9" s="227">
        <v>72.0</v>
      </c>
      <c r="CC9" s="224">
        <v>69.0</v>
      </c>
      <c r="CD9" s="227">
        <v>138.0</v>
      </c>
      <c r="CE9" s="224">
        <v>119.0</v>
      </c>
      <c r="CF9" s="227">
        <v>2.0</v>
      </c>
      <c r="CG9" s="224">
        <v>2.0</v>
      </c>
      <c r="CH9" s="227">
        <v>120.0</v>
      </c>
      <c r="CI9" s="224">
        <v>114.0</v>
      </c>
      <c r="CJ9" s="227">
        <v>19.0</v>
      </c>
      <c r="CK9" s="224">
        <v>26.0</v>
      </c>
      <c r="CL9" s="227">
        <v>3.0</v>
      </c>
      <c r="CM9" s="224">
        <v>11.0</v>
      </c>
      <c r="CN9" s="207">
        <f t="shared" ref="CN9:CO9" si="85">SUM(BZ9,CB9,CD9,CF9,CH9,CJ9,CL9)</f>
        <v>601</v>
      </c>
      <c r="CO9" s="207">
        <f t="shared" si="85"/>
        <v>582</v>
      </c>
      <c r="CP9" s="206">
        <f t="shared" si="33"/>
        <v>1183</v>
      </c>
      <c r="CQ9" s="207">
        <f t="shared" ref="CQ9:CR9" si="86">SUM(Z9,AO9,AZ9,BW9)</f>
        <v>601</v>
      </c>
      <c r="CR9" s="207">
        <f t="shared" si="86"/>
        <v>582</v>
      </c>
      <c r="CS9" s="185">
        <f t="shared" si="35"/>
        <v>1183</v>
      </c>
      <c r="CT9" s="228">
        <v>67.0</v>
      </c>
      <c r="CU9" s="224">
        <v>62.0</v>
      </c>
      <c r="CV9" s="214">
        <f t="shared" si="36"/>
        <v>129</v>
      </c>
      <c r="CW9" s="228">
        <v>17.0</v>
      </c>
      <c r="CX9" s="224">
        <v>30.0</v>
      </c>
      <c r="CY9" s="214">
        <f t="shared" si="37"/>
        <v>47</v>
      </c>
      <c r="CZ9" s="228">
        <v>296.0</v>
      </c>
      <c r="DA9" s="224">
        <v>270.0</v>
      </c>
      <c r="DB9" s="214">
        <f t="shared" si="38"/>
        <v>566</v>
      </c>
      <c r="DC9" s="228">
        <v>22.0</v>
      </c>
      <c r="DD9" s="224">
        <v>22.0</v>
      </c>
      <c r="DE9" s="214">
        <f t="shared" si="39"/>
        <v>44</v>
      </c>
      <c r="DF9" s="228">
        <v>199.0</v>
      </c>
      <c r="DG9" s="224">
        <v>198.0</v>
      </c>
      <c r="DH9" s="214">
        <f t="shared" si="40"/>
        <v>397</v>
      </c>
      <c r="DI9" s="228">
        <v>0.0</v>
      </c>
      <c r="DJ9" s="224">
        <v>0.0</v>
      </c>
      <c r="DK9" s="214">
        <f t="shared" si="41"/>
        <v>0</v>
      </c>
      <c r="DL9" s="215">
        <f t="shared" ref="DL9:DM9" si="87">SUM(CT9+CW9+CZ9+DC9+DF9+DI9)</f>
        <v>601</v>
      </c>
      <c r="DM9" s="216">
        <f t="shared" si="87"/>
        <v>582</v>
      </c>
      <c r="DN9" s="217">
        <f t="shared" si="43"/>
        <v>1183</v>
      </c>
      <c r="DO9" s="218">
        <f t="shared" ref="DO9:DP9" si="88">SUM(CQ9-DL9)</f>
        <v>0</v>
      </c>
      <c r="DP9" s="218">
        <f t="shared" si="88"/>
        <v>0</v>
      </c>
      <c r="DQ9" s="215">
        <f t="shared" si="45"/>
        <v>1183</v>
      </c>
      <c r="DR9" s="219">
        <f t="shared" si="46"/>
        <v>1183</v>
      </c>
      <c r="DS9" s="220">
        <f t="shared" si="47"/>
        <v>0</v>
      </c>
      <c r="DT9" s="220">
        <f t="shared" si="48"/>
        <v>0</v>
      </c>
      <c r="DU9" s="217">
        <f t="shared" ref="DU9:DV9" si="89">SUM(CN9-CQ9)</f>
        <v>0</v>
      </c>
      <c r="DV9" s="217">
        <f t="shared" si="89"/>
        <v>0</v>
      </c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</row>
    <row r="10" ht="19.5" customHeight="1">
      <c r="A10" s="242">
        <v>8.0</v>
      </c>
      <c r="B10" s="243" t="s">
        <v>65</v>
      </c>
      <c r="C10" s="244">
        <v>2288.0</v>
      </c>
      <c r="D10" s="245" t="s">
        <v>57</v>
      </c>
      <c r="E10" s="246" t="s">
        <v>58</v>
      </c>
      <c r="F10" s="247">
        <v>2.0</v>
      </c>
      <c r="G10" s="248">
        <v>0.0</v>
      </c>
      <c r="H10" s="249">
        <v>0.0</v>
      </c>
      <c r="I10" s="345">
        <v>0.0</v>
      </c>
      <c r="J10" s="247">
        <v>2.0</v>
      </c>
      <c r="K10" s="248">
        <v>43.0</v>
      </c>
      <c r="L10" s="249">
        <v>55.0</v>
      </c>
      <c r="M10" s="345">
        <v>98.0</v>
      </c>
      <c r="N10" s="247">
        <v>2.0</v>
      </c>
      <c r="O10" s="248">
        <v>52.0</v>
      </c>
      <c r="P10" s="249">
        <v>49.0</v>
      </c>
      <c r="Q10" s="345">
        <v>101.0</v>
      </c>
      <c r="R10" s="247">
        <v>2.0</v>
      </c>
      <c r="S10" s="248">
        <v>57.0</v>
      </c>
      <c r="T10" s="249">
        <v>40.0</v>
      </c>
      <c r="U10" s="345">
        <v>97.0</v>
      </c>
      <c r="V10" s="247">
        <v>2.0</v>
      </c>
      <c r="W10" s="248">
        <v>49.0</v>
      </c>
      <c r="X10" s="249">
        <v>50.0</v>
      </c>
      <c r="Y10" s="345">
        <v>99.0</v>
      </c>
      <c r="Z10" s="346">
        <v>201.0</v>
      </c>
      <c r="AA10" s="346">
        <v>194.0</v>
      </c>
      <c r="AB10" s="345">
        <v>395.0</v>
      </c>
      <c r="AC10" s="247">
        <v>2.0</v>
      </c>
      <c r="AD10" s="248">
        <v>51.0</v>
      </c>
      <c r="AE10" s="249">
        <v>39.0</v>
      </c>
      <c r="AF10" s="345">
        <v>90.0</v>
      </c>
      <c r="AG10" s="247">
        <v>2.0</v>
      </c>
      <c r="AH10" s="248">
        <v>54.0</v>
      </c>
      <c r="AI10" s="249">
        <v>33.0</v>
      </c>
      <c r="AJ10" s="345">
        <v>87.0</v>
      </c>
      <c r="AK10" s="247">
        <v>2.0</v>
      </c>
      <c r="AL10" s="248">
        <v>46.0</v>
      </c>
      <c r="AM10" s="249">
        <v>40.0</v>
      </c>
      <c r="AN10" s="345">
        <v>86.0</v>
      </c>
      <c r="AO10" s="346">
        <v>151.0</v>
      </c>
      <c r="AP10" s="347">
        <v>112.0</v>
      </c>
      <c r="AQ10" s="345">
        <v>263.0</v>
      </c>
      <c r="AR10" s="247">
        <v>2.0</v>
      </c>
      <c r="AS10" s="248">
        <v>47.0</v>
      </c>
      <c r="AT10" s="249">
        <v>39.0</v>
      </c>
      <c r="AU10" s="345">
        <v>86.0</v>
      </c>
      <c r="AV10" s="247">
        <v>2.0</v>
      </c>
      <c r="AW10" s="248">
        <v>49.0</v>
      </c>
      <c r="AX10" s="249">
        <v>41.0</v>
      </c>
      <c r="AY10" s="345">
        <v>90.0</v>
      </c>
      <c r="AZ10" s="348">
        <v>96.0</v>
      </c>
      <c r="BA10" s="349">
        <v>80.0</v>
      </c>
      <c r="BB10" s="195">
        <f t="shared" si="25"/>
        <v>176</v>
      </c>
      <c r="BC10" s="247">
        <v>1.0</v>
      </c>
      <c r="BD10" s="249">
        <v>0.0</v>
      </c>
      <c r="BE10" s="247">
        <v>1.0</v>
      </c>
      <c r="BF10" s="249">
        <v>0.0</v>
      </c>
      <c r="BG10" s="247">
        <v>0.0</v>
      </c>
      <c r="BH10" s="249">
        <v>0.0</v>
      </c>
      <c r="BI10" s="350">
        <v>0.0</v>
      </c>
      <c r="BJ10" s="248">
        <v>0.0</v>
      </c>
      <c r="BK10" s="249">
        <v>0.0</v>
      </c>
      <c r="BL10" s="351">
        <v>0.0</v>
      </c>
      <c r="BM10" s="247">
        <v>1.0</v>
      </c>
      <c r="BN10" s="249">
        <v>49.0</v>
      </c>
      <c r="BO10" s="247">
        <v>1.0</v>
      </c>
      <c r="BP10" s="249">
        <v>23.0</v>
      </c>
      <c r="BQ10" s="247">
        <v>0.0</v>
      </c>
      <c r="BR10" s="249">
        <v>0.0</v>
      </c>
      <c r="BS10" s="351">
        <v>72.0</v>
      </c>
      <c r="BT10" s="248">
        <v>38.0</v>
      </c>
      <c r="BU10" s="249">
        <v>34.0</v>
      </c>
      <c r="BV10" s="351">
        <v>72.0</v>
      </c>
      <c r="BW10" s="346">
        <v>38.0</v>
      </c>
      <c r="BX10" s="347">
        <v>34.0</v>
      </c>
      <c r="BY10" s="195">
        <f t="shared" si="31"/>
        <v>72</v>
      </c>
      <c r="BZ10" s="250">
        <v>131.0</v>
      </c>
      <c r="CA10" s="249">
        <v>114.0</v>
      </c>
      <c r="CB10" s="250">
        <v>105.0</v>
      </c>
      <c r="CC10" s="249">
        <v>88.0</v>
      </c>
      <c r="CD10" s="250">
        <v>42.0</v>
      </c>
      <c r="CE10" s="249">
        <v>35.0</v>
      </c>
      <c r="CF10" s="250">
        <v>0.0</v>
      </c>
      <c r="CG10" s="249">
        <v>0.0</v>
      </c>
      <c r="CH10" s="250">
        <v>208.0</v>
      </c>
      <c r="CI10" s="249">
        <v>183.0</v>
      </c>
      <c r="CJ10" s="250">
        <v>0.0</v>
      </c>
      <c r="CK10" s="249">
        <v>0.0</v>
      </c>
      <c r="CL10" s="250">
        <v>0.0</v>
      </c>
      <c r="CM10" s="249">
        <v>0.0</v>
      </c>
      <c r="CN10" s="207">
        <f t="shared" ref="CN10:CO10" si="90">SUM(BZ10,CB10,CD10,CF10,CH10,CJ10,CL10)</f>
        <v>486</v>
      </c>
      <c r="CO10" s="207">
        <f t="shared" si="90"/>
        <v>420</v>
      </c>
      <c r="CP10" s="206">
        <f t="shared" si="33"/>
        <v>906</v>
      </c>
      <c r="CQ10" s="207">
        <f t="shared" ref="CQ10:CR10" si="91">SUM(Z10,AO10,AZ10,BW10)</f>
        <v>486</v>
      </c>
      <c r="CR10" s="207">
        <f t="shared" si="91"/>
        <v>420</v>
      </c>
      <c r="CS10" s="352">
        <v>906.0</v>
      </c>
      <c r="CT10" s="246">
        <v>89.0</v>
      </c>
      <c r="CU10" s="251">
        <v>97.0</v>
      </c>
      <c r="CV10" s="353">
        <v>186.0</v>
      </c>
      <c r="CW10" s="246">
        <v>9.0</v>
      </c>
      <c r="CX10" s="251">
        <v>10.0</v>
      </c>
      <c r="CY10" s="353">
        <v>19.0</v>
      </c>
      <c r="CZ10" s="246">
        <v>262.0</v>
      </c>
      <c r="DA10" s="251">
        <v>219.0</v>
      </c>
      <c r="DB10" s="353">
        <v>481.0</v>
      </c>
      <c r="DC10" s="246">
        <v>36.0</v>
      </c>
      <c r="DD10" s="251">
        <v>31.0</v>
      </c>
      <c r="DE10" s="353">
        <v>67.0</v>
      </c>
      <c r="DF10" s="246">
        <v>90.0</v>
      </c>
      <c r="DG10" s="251">
        <v>63.0</v>
      </c>
      <c r="DH10" s="353">
        <v>153.0</v>
      </c>
      <c r="DI10" s="246">
        <v>0.0</v>
      </c>
      <c r="DJ10" s="251">
        <v>0.0</v>
      </c>
      <c r="DK10" s="353">
        <v>0.0</v>
      </c>
      <c r="DL10" s="215">
        <f t="shared" ref="DL10:DM10" si="92">SUM(CT10+CW10+CZ10+DC10+DF10+DI10)</f>
        <v>486</v>
      </c>
      <c r="DM10" s="216">
        <f t="shared" si="92"/>
        <v>420</v>
      </c>
      <c r="DN10" s="217">
        <f t="shared" si="43"/>
        <v>906</v>
      </c>
      <c r="DO10" s="354">
        <v>0.0</v>
      </c>
      <c r="DP10" s="354">
        <v>0.0</v>
      </c>
      <c r="DQ10" s="215">
        <f t="shared" si="45"/>
        <v>906</v>
      </c>
      <c r="DR10" s="219">
        <f t="shared" si="46"/>
        <v>906</v>
      </c>
      <c r="DS10" s="347">
        <v>0.0</v>
      </c>
      <c r="DT10" s="347">
        <v>0.0</v>
      </c>
      <c r="DU10" s="217">
        <f t="shared" ref="DU10:DV10" si="93">SUM(CN10-CQ10)</f>
        <v>0</v>
      </c>
      <c r="DV10" s="217">
        <f t="shared" si="93"/>
        <v>0</v>
      </c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</row>
    <row r="11" ht="20.25" customHeight="1">
      <c r="A11" s="186">
        <v>9.0</v>
      </c>
      <c r="B11" s="253" t="s">
        <v>66</v>
      </c>
      <c r="C11" s="189">
        <v>1576.0</v>
      </c>
      <c r="D11" s="254" t="s">
        <v>57</v>
      </c>
      <c r="E11" s="191" t="s">
        <v>58</v>
      </c>
      <c r="F11" s="222">
        <v>2.0</v>
      </c>
      <c r="G11" s="223">
        <v>0.0</v>
      </c>
      <c r="H11" s="224">
        <v>0.0</v>
      </c>
      <c r="I11" s="217">
        <f t="shared" ref="I11:I15" si="102">SUM(G11:H11)</f>
        <v>0</v>
      </c>
      <c r="J11" s="222">
        <v>2.0</v>
      </c>
      <c r="K11" s="223">
        <v>48.0</v>
      </c>
      <c r="L11" s="224">
        <v>39.0</v>
      </c>
      <c r="M11" s="217">
        <f t="shared" ref="M11:M15" si="103">SUM(K11:L11)</f>
        <v>87</v>
      </c>
      <c r="N11" s="222">
        <v>2.0</v>
      </c>
      <c r="O11" s="223">
        <v>54.0</v>
      </c>
      <c r="P11" s="224">
        <v>38.0</v>
      </c>
      <c r="Q11" s="217">
        <f t="shared" ref="Q11:Q15" si="104">SUM(O11:P11)</f>
        <v>92</v>
      </c>
      <c r="R11" s="222">
        <v>2.0</v>
      </c>
      <c r="S11" s="223">
        <v>40.0</v>
      </c>
      <c r="T11" s="224">
        <v>57.0</v>
      </c>
      <c r="U11" s="217">
        <f t="shared" ref="U11:U15" si="105">SUM(S11:T11)</f>
        <v>97</v>
      </c>
      <c r="V11" s="222">
        <v>2.0</v>
      </c>
      <c r="W11" s="223">
        <v>50.0</v>
      </c>
      <c r="X11" s="224">
        <v>43.0</v>
      </c>
      <c r="Y11" s="217">
        <f t="shared" ref="Y11:Y15" si="106">SUM(W11:X11)</f>
        <v>93</v>
      </c>
      <c r="Z11" s="219">
        <f t="shared" ref="Z11:AA11" si="94">SUM(G11,K11,O11,S11,W11)</f>
        <v>192</v>
      </c>
      <c r="AA11" s="219">
        <f t="shared" si="94"/>
        <v>177</v>
      </c>
      <c r="AB11" s="217">
        <f t="shared" ref="AB11:AB15" si="108">SUM(Z11:AA11)</f>
        <v>369</v>
      </c>
      <c r="AC11" s="222">
        <v>2.0</v>
      </c>
      <c r="AD11" s="223">
        <v>49.0</v>
      </c>
      <c r="AE11" s="224">
        <v>47.0</v>
      </c>
      <c r="AF11" s="217">
        <f t="shared" ref="AF11:AF15" si="109">SUM(AD11:AE11)</f>
        <v>96</v>
      </c>
      <c r="AG11" s="222">
        <v>2.0</v>
      </c>
      <c r="AH11" s="223">
        <v>47.0</v>
      </c>
      <c r="AI11" s="224">
        <v>46.0</v>
      </c>
      <c r="AJ11" s="217">
        <f t="shared" ref="AJ11:AJ15" si="110">SUM(AH11:AI11)</f>
        <v>93</v>
      </c>
      <c r="AK11" s="222">
        <v>2.0</v>
      </c>
      <c r="AL11" s="223">
        <v>46.0</v>
      </c>
      <c r="AM11" s="224">
        <v>50.0</v>
      </c>
      <c r="AN11" s="217">
        <f t="shared" ref="AN11:AN15" si="111">SUM(AL11:AM11)</f>
        <v>96</v>
      </c>
      <c r="AO11" s="219">
        <f t="shared" ref="AO11:AP11" si="95">SUM(AD11,AH11,AL11)</f>
        <v>142</v>
      </c>
      <c r="AP11" s="220">
        <f t="shared" si="95"/>
        <v>143</v>
      </c>
      <c r="AQ11" s="217">
        <f t="shared" ref="AQ11:AQ15" si="113">SUM(AO11:AP11)</f>
        <v>285</v>
      </c>
      <c r="AR11" s="222">
        <v>2.0</v>
      </c>
      <c r="AS11" s="223">
        <v>43.0</v>
      </c>
      <c r="AT11" s="224">
        <v>47.0</v>
      </c>
      <c r="AU11" s="217">
        <f t="shared" ref="AU11:AU15" si="114">SUM(AS11:AT11)</f>
        <v>90</v>
      </c>
      <c r="AV11" s="222">
        <v>2.0</v>
      </c>
      <c r="AW11" s="223">
        <v>53.0</v>
      </c>
      <c r="AX11" s="224">
        <v>40.0</v>
      </c>
      <c r="AY11" s="217">
        <f t="shared" ref="AY11:AY15" si="115">SUM(AW11:AX11)</f>
        <v>93</v>
      </c>
      <c r="AZ11" s="342">
        <f t="shared" ref="AZ11:AZ15" si="116">Sum(AS11, AW11)</f>
        <v>96</v>
      </c>
      <c r="BA11" s="343">
        <f t="shared" ref="BA11:BA15" si="117">sum(AT11, AX11)</f>
        <v>87</v>
      </c>
      <c r="BB11" s="195">
        <f t="shared" si="25"/>
        <v>183</v>
      </c>
      <c r="BC11" s="222">
        <v>1.0</v>
      </c>
      <c r="BD11" s="224">
        <v>0.0</v>
      </c>
      <c r="BE11" s="222">
        <v>1.0</v>
      </c>
      <c r="BF11" s="224">
        <v>0.0</v>
      </c>
      <c r="BG11" s="222">
        <v>0.0</v>
      </c>
      <c r="BH11" s="224">
        <v>0.0</v>
      </c>
      <c r="BI11" s="344">
        <f t="shared" ref="BI11:BI15" si="118">SUM(BD11,BF11,BH11)</f>
        <v>0</v>
      </c>
      <c r="BJ11" s="223">
        <v>0.0</v>
      </c>
      <c r="BK11" s="224">
        <v>0.0</v>
      </c>
      <c r="BL11" s="344">
        <f t="shared" ref="BL11:BL15" si="119">SUM(BJ11:BK11)</f>
        <v>0</v>
      </c>
      <c r="BM11" s="222">
        <v>1.0</v>
      </c>
      <c r="BN11" s="224">
        <v>42.0</v>
      </c>
      <c r="BO11" s="222">
        <v>1.0</v>
      </c>
      <c r="BP11" s="224">
        <v>39.0</v>
      </c>
      <c r="BQ11" s="222">
        <v>0.0</v>
      </c>
      <c r="BR11" s="224">
        <v>0.0</v>
      </c>
      <c r="BS11" s="344">
        <f t="shared" ref="BS11:BS15" si="120">SUM(BN11,BP11,BR11)</f>
        <v>81</v>
      </c>
      <c r="BT11" s="223">
        <v>49.0</v>
      </c>
      <c r="BU11" s="224">
        <v>32.0</v>
      </c>
      <c r="BV11" s="344">
        <f t="shared" ref="BV11:BV15" si="121">SUM(BT11:BU11)</f>
        <v>81</v>
      </c>
      <c r="BW11" s="219">
        <f t="shared" ref="BW11:BX11" si="96">SUM(BJ11,BT11)</f>
        <v>49</v>
      </c>
      <c r="BX11" s="220">
        <f t="shared" si="96"/>
        <v>32</v>
      </c>
      <c r="BY11" s="195">
        <f t="shared" si="31"/>
        <v>81</v>
      </c>
      <c r="BZ11" s="227">
        <v>78.0</v>
      </c>
      <c r="CA11" s="224">
        <v>68.0</v>
      </c>
      <c r="CB11" s="227">
        <v>87.0</v>
      </c>
      <c r="CC11" s="224">
        <v>67.0</v>
      </c>
      <c r="CD11" s="227">
        <v>63.0</v>
      </c>
      <c r="CE11" s="224">
        <v>50.0</v>
      </c>
      <c r="CF11" s="227">
        <v>1.0</v>
      </c>
      <c r="CG11" s="224">
        <v>1.0</v>
      </c>
      <c r="CH11" s="227">
        <v>242.0</v>
      </c>
      <c r="CI11" s="224">
        <v>243.0</v>
      </c>
      <c r="CJ11" s="227">
        <v>4.0</v>
      </c>
      <c r="CK11" s="224">
        <v>8.0</v>
      </c>
      <c r="CL11" s="227">
        <v>4.0</v>
      </c>
      <c r="CM11" s="224">
        <v>2.0</v>
      </c>
      <c r="CN11" s="207">
        <f t="shared" ref="CN11:CO11" si="97">SUM(BZ11,CB11,CD11,CF11,CH11,CJ11,CL11)</f>
        <v>479</v>
      </c>
      <c r="CO11" s="207">
        <f t="shared" si="97"/>
        <v>439</v>
      </c>
      <c r="CP11" s="206">
        <f t="shared" si="33"/>
        <v>918</v>
      </c>
      <c r="CQ11" s="207">
        <f t="shared" ref="CQ11:CR11" si="98">SUM(Z11,AO11,AZ11,BW11)</f>
        <v>479</v>
      </c>
      <c r="CR11" s="207">
        <f t="shared" si="98"/>
        <v>439</v>
      </c>
      <c r="CS11" s="185">
        <f t="shared" ref="CS11:CS17" si="125">SUM(I11,M11,Q11,U11,Y11,AF11,AJ11,AN11,AU11,AY11,BI11,BS11)</f>
        <v>918</v>
      </c>
      <c r="CT11" s="228">
        <v>77.0</v>
      </c>
      <c r="CU11" s="229">
        <v>72.0</v>
      </c>
      <c r="CV11" s="214">
        <f t="shared" ref="CV11:CV15" si="126">SUM(CT11+CU11)</f>
        <v>149</v>
      </c>
      <c r="CW11" s="228">
        <v>14.0</v>
      </c>
      <c r="CX11" s="229">
        <v>5.0</v>
      </c>
      <c r="CY11" s="214">
        <f t="shared" ref="CY11:CY15" si="127">SUM(CW11+CX11)</f>
        <v>19</v>
      </c>
      <c r="CZ11" s="228">
        <v>207.0</v>
      </c>
      <c r="DA11" s="229">
        <v>187.0</v>
      </c>
      <c r="DB11" s="214">
        <f t="shared" ref="DB11:DB15" si="128">SUM(CZ11+DA11)</f>
        <v>394</v>
      </c>
      <c r="DC11" s="228">
        <v>63.0</v>
      </c>
      <c r="DD11" s="229">
        <v>63.0</v>
      </c>
      <c r="DE11" s="214">
        <f t="shared" ref="DE11:DE15" si="129">SUM(DC11+DD11)</f>
        <v>126</v>
      </c>
      <c r="DF11" s="228">
        <v>118.0</v>
      </c>
      <c r="DG11" s="229">
        <v>112.0</v>
      </c>
      <c r="DH11" s="214">
        <f t="shared" ref="DH11:DH15" si="130">SUM(DF11+DG11)</f>
        <v>230</v>
      </c>
      <c r="DI11" s="228">
        <v>0.0</v>
      </c>
      <c r="DJ11" s="229">
        <v>0.0</v>
      </c>
      <c r="DK11" s="214">
        <f t="shared" ref="DK11:DK15" si="131">SUM(DI11+DJ11)</f>
        <v>0</v>
      </c>
      <c r="DL11" s="215">
        <f t="shared" ref="DL11:DM11" si="99">SUM(CT11+CW11+CZ11+DC11+DF11+DI11)</f>
        <v>479</v>
      </c>
      <c r="DM11" s="216">
        <f t="shared" si="99"/>
        <v>439</v>
      </c>
      <c r="DN11" s="217">
        <f t="shared" si="43"/>
        <v>918</v>
      </c>
      <c r="DO11" s="218">
        <f t="shared" ref="DO11:DP11" si="100">SUM(CQ11-DL11)</f>
        <v>0</v>
      </c>
      <c r="DP11" s="218">
        <f t="shared" si="100"/>
        <v>0</v>
      </c>
      <c r="DQ11" s="215">
        <f t="shared" si="45"/>
        <v>918</v>
      </c>
      <c r="DR11" s="219">
        <f t="shared" si="46"/>
        <v>918</v>
      </c>
      <c r="DS11" s="220">
        <f t="shared" ref="DS11:DS17" si="134">SUM(CP11-CS11)</f>
        <v>0</v>
      </c>
      <c r="DT11" s="220">
        <f t="shared" ref="DT11:DT17" si="135">SUM(CP11-DN11)</f>
        <v>0</v>
      </c>
      <c r="DU11" s="217">
        <f t="shared" ref="DU11:DV11" si="101">SUM(CN11-CQ11)</f>
        <v>0</v>
      </c>
      <c r="DV11" s="217">
        <f t="shared" si="101"/>
        <v>0</v>
      </c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</row>
    <row r="12" ht="19.5" customHeight="1">
      <c r="A12" s="186">
        <v>10.0</v>
      </c>
      <c r="B12" s="230" t="s">
        <v>67</v>
      </c>
      <c r="C12" s="189">
        <v>1578.0</v>
      </c>
      <c r="D12" s="190" t="s">
        <v>57</v>
      </c>
      <c r="E12" s="191" t="s">
        <v>58</v>
      </c>
      <c r="F12" s="256">
        <v>1.0</v>
      </c>
      <c r="G12" s="223">
        <v>0.0</v>
      </c>
      <c r="H12" s="224">
        <v>0.0</v>
      </c>
      <c r="I12" s="217">
        <f t="shared" si="102"/>
        <v>0</v>
      </c>
      <c r="J12" s="222">
        <v>1.0</v>
      </c>
      <c r="K12" s="223">
        <v>16.0</v>
      </c>
      <c r="L12" s="224">
        <v>23.0</v>
      </c>
      <c r="M12" s="217">
        <f t="shared" si="103"/>
        <v>39</v>
      </c>
      <c r="N12" s="222">
        <v>1.0</v>
      </c>
      <c r="O12" s="223">
        <v>18.0</v>
      </c>
      <c r="P12" s="224">
        <v>20.0</v>
      </c>
      <c r="Q12" s="217">
        <f t="shared" si="104"/>
        <v>38</v>
      </c>
      <c r="R12" s="222">
        <v>1.0</v>
      </c>
      <c r="S12" s="223">
        <v>24.0</v>
      </c>
      <c r="T12" s="224">
        <v>18.0</v>
      </c>
      <c r="U12" s="217">
        <f t="shared" si="105"/>
        <v>42</v>
      </c>
      <c r="V12" s="222">
        <v>1.0</v>
      </c>
      <c r="W12" s="223">
        <v>21.0</v>
      </c>
      <c r="X12" s="224">
        <v>18.0</v>
      </c>
      <c r="Y12" s="217">
        <f t="shared" si="106"/>
        <v>39</v>
      </c>
      <c r="Z12" s="219">
        <f t="shared" ref="Z12:AA12" si="107">SUM(G12,K12,O12,S12,W12)</f>
        <v>79</v>
      </c>
      <c r="AA12" s="219">
        <f t="shared" si="107"/>
        <v>79</v>
      </c>
      <c r="AB12" s="217">
        <f t="shared" si="108"/>
        <v>158</v>
      </c>
      <c r="AC12" s="222">
        <v>1.0</v>
      </c>
      <c r="AD12" s="223">
        <v>16.0</v>
      </c>
      <c r="AE12" s="224">
        <v>22.0</v>
      </c>
      <c r="AF12" s="217">
        <f t="shared" si="109"/>
        <v>38</v>
      </c>
      <c r="AG12" s="222">
        <v>1.0</v>
      </c>
      <c r="AH12" s="223">
        <v>15.0</v>
      </c>
      <c r="AI12" s="224">
        <v>27.0</v>
      </c>
      <c r="AJ12" s="217">
        <f t="shared" si="110"/>
        <v>42</v>
      </c>
      <c r="AK12" s="222">
        <v>1.0</v>
      </c>
      <c r="AL12" s="223">
        <v>24.0</v>
      </c>
      <c r="AM12" s="224">
        <v>17.0</v>
      </c>
      <c r="AN12" s="217">
        <f t="shared" si="111"/>
        <v>41</v>
      </c>
      <c r="AO12" s="219">
        <f t="shared" ref="AO12:AP12" si="112">SUM(AD12,AH12,AL12)</f>
        <v>55</v>
      </c>
      <c r="AP12" s="220">
        <f t="shared" si="112"/>
        <v>66</v>
      </c>
      <c r="AQ12" s="217">
        <f t="shared" si="113"/>
        <v>121</v>
      </c>
      <c r="AR12" s="222">
        <v>1.0</v>
      </c>
      <c r="AS12" s="223">
        <v>24.0</v>
      </c>
      <c r="AT12" s="224">
        <v>18.0</v>
      </c>
      <c r="AU12" s="217">
        <f t="shared" si="114"/>
        <v>42</v>
      </c>
      <c r="AV12" s="222">
        <v>1.0</v>
      </c>
      <c r="AW12" s="223">
        <v>20.0</v>
      </c>
      <c r="AX12" s="224">
        <v>18.0</v>
      </c>
      <c r="AY12" s="217">
        <f t="shared" si="115"/>
        <v>38</v>
      </c>
      <c r="AZ12" s="342">
        <f t="shared" si="116"/>
        <v>44</v>
      </c>
      <c r="BA12" s="343">
        <f t="shared" si="117"/>
        <v>36</v>
      </c>
      <c r="BB12" s="195">
        <f t="shared" si="25"/>
        <v>80</v>
      </c>
      <c r="BC12" s="222">
        <v>1.0</v>
      </c>
      <c r="BD12" s="224">
        <v>0.0</v>
      </c>
      <c r="BE12" s="222">
        <v>0.0</v>
      </c>
      <c r="BF12" s="224">
        <v>0.0</v>
      </c>
      <c r="BG12" s="222">
        <v>0.0</v>
      </c>
      <c r="BH12" s="224">
        <v>0.0</v>
      </c>
      <c r="BI12" s="344">
        <f t="shared" si="118"/>
        <v>0</v>
      </c>
      <c r="BJ12" s="223">
        <v>0.0</v>
      </c>
      <c r="BK12" s="224">
        <v>0.0</v>
      </c>
      <c r="BL12" s="344">
        <f t="shared" si="119"/>
        <v>0</v>
      </c>
      <c r="BM12" s="222">
        <v>1.0</v>
      </c>
      <c r="BN12" s="224">
        <v>33.0</v>
      </c>
      <c r="BO12" s="222">
        <v>0.0</v>
      </c>
      <c r="BP12" s="224">
        <v>0.0</v>
      </c>
      <c r="BQ12" s="222">
        <v>0.0</v>
      </c>
      <c r="BR12" s="224">
        <v>0.0</v>
      </c>
      <c r="BS12" s="344">
        <f t="shared" si="120"/>
        <v>33</v>
      </c>
      <c r="BT12" s="223">
        <v>16.0</v>
      </c>
      <c r="BU12" s="224">
        <v>17.0</v>
      </c>
      <c r="BV12" s="344">
        <f t="shared" si="121"/>
        <v>33</v>
      </c>
      <c r="BW12" s="219">
        <f t="shared" ref="BW12:BX12" si="122">SUM(BJ12,BT12)</f>
        <v>16</v>
      </c>
      <c r="BX12" s="220">
        <f t="shared" si="122"/>
        <v>17</v>
      </c>
      <c r="BY12" s="195">
        <f t="shared" si="31"/>
        <v>33</v>
      </c>
      <c r="BZ12" s="227">
        <v>84.0</v>
      </c>
      <c r="CA12" s="224">
        <v>105.0</v>
      </c>
      <c r="CB12" s="227">
        <v>24.0</v>
      </c>
      <c r="CC12" s="224">
        <v>17.0</v>
      </c>
      <c r="CD12" s="227">
        <v>11.0</v>
      </c>
      <c r="CE12" s="224">
        <v>16.0</v>
      </c>
      <c r="CF12" s="227">
        <v>0.0</v>
      </c>
      <c r="CG12" s="224">
        <v>0.0</v>
      </c>
      <c r="CH12" s="227">
        <v>40.0</v>
      </c>
      <c r="CI12" s="224">
        <v>38.0</v>
      </c>
      <c r="CJ12" s="227">
        <v>27.0</v>
      </c>
      <c r="CK12" s="224">
        <v>17.0</v>
      </c>
      <c r="CL12" s="227">
        <v>8.0</v>
      </c>
      <c r="CM12" s="224">
        <v>5.0</v>
      </c>
      <c r="CN12" s="207">
        <f t="shared" ref="CN12:CO12" si="123">SUM(BZ12,CB12,CD12,CF12,CH12,CJ12,CL12)</f>
        <v>194</v>
      </c>
      <c r="CO12" s="207">
        <f t="shared" si="123"/>
        <v>198</v>
      </c>
      <c r="CP12" s="206">
        <f t="shared" si="33"/>
        <v>392</v>
      </c>
      <c r="CQ12" s="207">
        <f t="shared" ref="CQ12:CR12" si="124">SUM(Z12,AO12,AZ12,BW12)</f>
        <v>194</v>
      </c>
      <c r="CR12" s="207">
        <f t="shared" si="124"/>
        <v>198</v>
      </c>
      <c r="CS12" s="185">
        <f t="shared" si="125"/>
        <v>392</v>
      </c>
      <c r="CT12" s="228">
        <v>35.0</v>
      </c>
      <c r="CU12" s="229">
        <v>56.0</v>
      </c>
      <c r="CV12" s="214">
        <f t="shared" si="126"/>
        <v>91</v>
      </c>
      <c r="CW12" s="228">
        <v>3.0</v>
      </c>
      <c r="CX12" s="229">
        <v>4.0</v>
      </c>
      <c r="CY12" s="214">
        <f t="shared" si="127"/>
        <v>7</v>
      </c>
      <c r="CZ12" s="228">
        <v>53.0</v>
      </c>
      <c r="DA12" s="229">
        <v>41.0</v>
      </c>
      <c r="DB12" s="214">
        <f t="shared" si="128"/>
        <v>94</v>
      </c>
      <c r="DC12" s="228">
        <v>3.0</v>
      </c>
      <c r="DD12" s="229">
        <v>6.0</v>
      </c>
      <c r="DE12" s="214">
        <f t="shared" si="129"/>
        <v>9</v>
      </c>
      <c r="DF12" s="228">
        <v>100.0</v>
      </c>
      <c r="DG12" s="229">
        <v>91.0</v>
      </c>
      <c r="DH12" s="214">
        <f t="shared" si="130"/>
        <v>191</v>
      </c>
      <c r="DI12" s="228">
        <v>0.0</v>
      </c>
      <c r="DJ12" s="229">
        <v>0.0</v>
      </c>
      <c r="DK12" s="214">
        <f t="shared" si="131"/>
        <v>0</v>
      </c>
      <c r="DL12" s="215">
        <f t="shared" ref="DL12:DM12" si="132">SUM(CT12+CW12+CZ12+DC12+DF12+DI12)</f>
        <v>194</v>
      </c>
      <c r="DM12" s="216">
        <f t="shared" si="132"/>
        <v>198</v>
      </c>
      <c r="DN12" s="217">
        <f t="shared" si="43"/>
        <v>392</v>
      </c>
      <c r="DO12" s="218">
        <f t="shared" ref="DO12:DP12" si="133">SUM(CQ12-DL12)</f>
        <v>0</v>
      </c>
      <c r="DP12" s="218">
        <f t="shared" si="133"/>
        <v>0</v>
      </c>
      <c r="DQ12" s="215">
        <f t="shared" si="45"/>
        <v>392</v>
      </c>
      <c r="DR12" s="219">
        <f t="shared" si="46"/>
        <v>392</v>
      </c>
      <c r="DS12" s="220">
        <f t="shared" si="134"/>
        <v>0</v>
      </c>
      <c r="DT12" s="220">
        <f t="shared" si="135"/>
        <v>0</v>
      </c>
      <c r="DU12" s="217">
        <f t="shared" ref="DU12:DV12" si="136">SUM(CN12-CQ12)</f>
        <v>0</v>
      </c>
      <c r="DV12" s="217">
        <f t="shared" si="136"/>
        <v>0</v>
      </c>
      <c r="DW12" s="159" t="s">
        <v>99</v>
      </c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</row>
    <row r="13" ht="19.5" customHeight="1">
      <c r="A13" s="186">
        <v>11.0</v>
      </c>
      <c r="B13" s="230" t="s">
        <v>68</v>
      </c>
      <c r="C13" s="189">
        <v>1581.0</v>
      </c>
      <c r="D13" s="190" t="s">
        <v>57</v>
      </c>
      <c r="E13" s="191" t="s">
        <v>58</v>
      </c>
      <c r="F13" s="222">
        <v>2.0</v>
      </c>
      <c r="G13" s="223">
        <v>0.0</v>
      </c>
      <c r="H13" s="224">
        <v>0.0</v>
      </c>
      <c r="I13" s="217">
        <f t="shared" si="102"/>
        <v>0</v>
      </c>
      <c r="J13" s="222">
        <v>2.0</v>
      </c>
      <c r="K13" s="223">
        <v>59.0</v>
      </c>
      <c r="L13" s="224">
        <v>44.0</v>
      </c>
      <c r="M13" s="217">
        <f t="shared" si="103"/>
        <v>103</v>
      </c>
      <c r="N13" s="222">
        <v>2.0</v>
      </c>
      <c r="O13" s="223">
        <v>49.0</v>
      </c>
      <c r="P13" s="224">
        <v>39.0</v>
      </c>
      <c r="Q13" s="217">
        <f t="shared" si="104"/>
        <v>88</v>
      </c>
      <c r="R13" s="222">
        <v>2.0</v>
      </c>
      <c r="S13" s="223">
        <v>52.0</v>
      </c>
      <c r="T13" s="224">
        <v>33.0</v>
      </c>
      <c r="U13" s="217">
        <f t="shared" si="105"/>
        <v>85</v>
      </c>
      <c r="V13" s="222">
        <v>2.0</v>
      </c>
      <c r="W13" s="223">
        <v>45.0</v>
      </c>
      <c r="X13" s="224">
        <v>43.0</v>
      </c>
      <c r="Y13" s="217">
        <f t="shared" si="106"/>
        <v>88</v>
      </c>
      <c r="Z13" s="219">
        <f t="shared" ref="Z13:AA13" si="137">SUM(G13,K13,O13,S13,W13)</f>
        <v>205</v>
      </c>
      <c r="AA13" s="219">
        <f t="shared" si="137"/>
        <v>159</v>
      </c>
      <c r="AB13" s="217">
        <f t="shared" si="108"/>
        <v>364</v>
      </c>
      <c r="AC13" s="222">
        <v>2.0</v>
      </c>
      <c r="AD13" s="223">
        <v>48.0</v>
      </c>
      <c r="AE13" s="224">
        <v>51.0</v>
      </c>
      <c r="AF13" s="217">
        <f t="shared" si="109"/>
        <v>99</v>
      </c>
      <c r="AG13" s="222">
        <v>2.0</v>
      </c>
      <c r="AH13" s="223">
        <v>52.0</v>
      </c>
      <c r="AI13" s="224">
        <v>35.0</v>
      </c>
      <c r="AJ13" s="217">
        <f t="shared" si="110"/>
        <v>87</v>
      </c>
      <c r="AK13" s="222">
        <v>2.0</v>
      </c>
      <c r="AL13" s="223">
        <v>55.0</v>
      </c>
      <c r="AM13" s="224">
        <v>38.0</v>
      </c>
      <c r="AN13" s="217">
        <f t="shared" si="111"/>
        <v>93</v>
      </c>
      <c r="AO13" s="219">
        <f t="shared" ref="AO13:AP13" si="138">SUM(AD13,AH13,AL13)</f>
        <v>155</v>
      </c>
      <c r="AP13" s="220">
        <f t="shared" si="138"/>
        <v>124</v>
      </c>
      <c r="AQ13" s="217">
        <f t="shared" si="113"/>
        <v>279</v>
      </c>
      <c r="AR13" s="222">
        <v>2.0</v>
      </c>
      <c r="AS13" s="223">
        <v>55.0</v>
      </c>
      <c r="AT13" s="224">
        <v>34.0</v>
      </c>
      <c r="AU13" s="217">
        <f t="shared" si="114"/>
        <v>89</v>
      </c>
      <c r="AV13" s="222">
        <v>2.0</v>
      </c>
      <c r="AW13" s="223">
        <v>54.0</v>
      </c>
      <c r="AX13" s="224">
        <v>39.0</v>
      </c>
      <c r="AY13" s="217">
        <f t="shared" si="115"/>
        <v>93</v>
      </c>
      <c r="AZ13" s="342">
        <f t="shared" si="116"/>
        <v>109</v>
      </c>
      <c r="BA13" s="343">
        <f t="shared" si="117"/>
        <v>73</v>
      </c>
      <c r="BB13" s="195">
        <f t="shared" si="25"/>
        <v>182</v>
      </c>
      <c r="BC13" s="222">
        <v>1.0</v>
      </c>
      <c r="BD13" s="224">
        <v>0.0</v>
      </c>
      <c r="BE13" s="222">
        <v>1.0</v>
      </c>
      <c r="BF13" s="224">
        <v>0.0</v>
      </c>
      <c r="BG13" s="222">
        <v>0.0</v>
      </c>
      <c r="BH13" s="224">
        <v>0.0</v>
      </c>
      <c r="BI13" s="344">
        <f t="shared" si="118"/>
        <v>0</v>
      </c>
      <c r="BJ13" s="223">
        <v>0.0</v>
      </c>
      <c r="BK13" s="224">
        <v>0.0</v>
      </c>
      <c r="BL13" s="344">
        <f t="shared" si="119"/>
        <v>0</v>
      </c>
      <c r="BM13" s="222">
        <v>1.0</v>
      </c>
      <c r="BN13" s="224">
        <v>42.0</v>
      </c>
      <c r="BO13" s="222">
        <v>1.0</v>
      </c>
      <c r="BP13" s="224">
        <v>39.0</v>
      </c>
      <c r="BQ13" s="222">
        <v>0.0</v>
      </c>
      <c r="BR13" s="224">
        <v>0.0</v>
      </c>
      <c r="BS13" s="344">
        <f t="shared" si="120"/>
        <v>81</v>
      </c>
      <c r="BT13" s="223">
        <v>41.0</v>
      </c>
      <c r="BU13" s="224">
        <v>40.0</v>
      </c>
      <c r="BV13" s="344">
        <f t="shared" si="121"/>
        <v>81</v>
      </c>
      <c r="BW13" s="219">
        <f t="shared" ref="BW13:BX13" si="139">SUM(BJ13,BT13)</f>
        <v>41</v>
      </c>
      <c r="BX13" s="220">
        <f t="shared" si="139"/>
        <v>40</v>
      </c>
      <c r="BY13" s="195">
        <f t="shared" si="31"/>
        <v>81</v>
      </c>
      <c r="BZ13" s="227">
        <v>136.0</v>
      </c>
      <c r="CA13" s="224">
        <v>116.0</v>
      </c>
      <c r="CB13" s="227">
        <v>85.0</v>
      </c>
      <c r="CC13" s="224">
        <v>70.0</v>
      </c>
      <c r="CD13" s="227">
        <v>77.0</v>
      </c>
      <c r="CE13" s="224">
        <v>57.0</v>
      </c>
      <c r="CF13" s="227">
        <v>5.0</v>
      </c>
      <c r="CG13" s="224">
        <v>2.0</v>
      </c>
      <c r="CH13" s="227">
        <v>188.0</v>
      </c>
      <c r="CI13" s="224">
        <v>134.0</v>
      </c>
      <c r="CJ13" s="227">
        <v>9.0</v>
      </c>
      <c r="CK13" s="224">
        <v>9.0</v>
      </c>
      <c r="CL13" s="227">
        <v>10.0</v>
      </c>
      <c r="CM13" s="224">
        <v>8.0</v>
      </c>
      <c r="CN13" s="207">
        <f t="shared" ref="CN13:CO13" si="140">SUM(BZ13,CB13,CD13,CF13,CH13,CJ13,CL13)</f>
        <v>510</v>
      </c>
      <c r="CO13" s="207">
        <f t="shared" si="140"/>
        <v>396</v>
      </c>
      <c r="CP13" s="206">
        <f t="shared" si="33"/>
        <v>906</v>
      </c>
      <c r="CQ13" s="207">
        <f t="shared" ref="CQ13:CR13" si="141">SUM(Z13,AO13,AZ13,BW13)</f>
        <v>510</v>
      </c>
      <c r="CR13" s="207">
        <f t="shared" si="141"/>
        <v>396</v>
      </c>
      <c r="CS13" s="185">
        <f t="shared" si="125"/>
        <v>906</v>
      </c>
      <c r="CT13" s="228">
        <v>118.0</v>
      </c>
      <c r="CU13" s="224">
        <v>93.0</v>
      </c>
      <c r="CV13" s="214">
        <f t="shared" si="126"/>
        <v>211</v>
      </c>
      <c r="CW13" s="228">
        <v>24.0</v>
      </c>
      <c r="CX13" s="224">
        <v>17.0</v>
      </c>
      <c r="CY13" s="214">
        <f t="shared" si="127"/>
        <v>41</v>
      </c>
      <c r="CZ13" s="228">
        <v>142.0</v>
      </c>
      <c r="DA13" s="224">
        <v>123.0</v>
      </c>
      <c r="DB13" s="214">
        <f t="shared" si="128"/>
        <v>265</v>
      </c>
      <c r="DC13" s="228">
        <v>49.0</v>
      </c>
      <c r="DD13" s="224">
        <v>38.0</v>
      </c>
      <c r="DE13" s="214">
        <f t="shared" si="129"/>
        <v>87</v>
      </c>
      <c r="DF13" s="228">
        <v>177.0</v>
      </c>
      <c r="DG13" s="224">
        <v>125.0</v>
      </c>
      <c r="DH13" s="214">
        <f t="shared" si="130"/>
        <v>302</v>
      </c>
      <c r="DI13" s="228">
        <v>0.0</v>
      </c>
      <c r="DJ13" s="224">
        <v>0.0</v>
      </c>
      <c r="DK13" s="214">
        <f t="shared" si="131"/>
        <v>0</v>
      </c>
      <c r="DL13" s="215">
        <f t="shared" ref="DL13:DM13" si="142">SUM(CT13+CW13+CZ13+DC13+DF13+DI13)</f>
        <v>510</v>
      </c>
      <c r="DM13" s="216">
        <f t="shared" si="142"/>
        <v>396</v>
      </c>
      <c r="DN13" s="217">
        <f t="shared" si="43"/>
        <v>906</v>
      </c>
      <c r="DO13" s="218">
        <f t="shared" ref="DO13:DP13" si="143">SUM(CQ13-DL13)</f>
        <v>0</v>
      </c>
      <c r="DP13" s="218">
        <f t="shared" si="143"/>
        <v>0</v>
      </c>
      <c r="DQ13" s="215">
        <f t="shared" si="45"/>
        <v>906</v>
      </c>
      <c r="DR13" s="219">
        <f t="shared" si="46"/>
        <v>906</v>
      </c>
      <c r="DS13" s="220">
        <f t="shared" si="134"/>
        <v>0</v>
      </c>
      <c r="DT13" s="220">
        <f t="shared" si="135"/>
        <v>0</v>
      </c>
      <c r="DU13" s="217">
        <f t="shared" ref="DU13:DV13" si="144">SUM(CN13-CQ13)</f>
        <v>0</v>
      </c>
      <c r="DV13" s="217">
        <f t="shared" si="144"/>
        <v>0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</row>
    <row r="14" ht="19.5" customHeight="1">
      <c r="A14" s="257">
        <v>12.0</v>
      </c>
      <c r="B14" s="230" t="s">
        <v>69</v>
      </c>
      <c r="C14" s="189">
        <v>1582.0</v>
      </c>
      <c r="D14" s="190" t="s">
        <v>57</v>
      </c>
      <c r="E14" s="191" t="s">
        <v>58</v>
      </c>
      <c r="F14" s="231">
        <v>8.0</v>
      </c>
      <c r="G14" s="258">
        <v>0.0</v>
      </c>
      <c r="H14" s="259">
        <v>0.0</v>
      </c>
      <c r="I14" s="217">
        <f t="shared" si="102"/>
        <v>0</v>
      </c>
      <c r="J14" s="231">
        <v>8.0</v>
      </c>
      <c r="K14" s="258">
        <v>89.0</v>
      </c>
      <c r="L14" s="259">
        <v>83.0</v>
      </c>
      <c r="M14" s="217">
        <f t="shared" si="103"/>
        <v>172</v>
      </c>
      <c r="N14" s="231">
        <v>8.0</v>
      </c>
      <c r="O14" s="258">
        <v>76.0</v>
      </c>
      <c r="P14" s="259">
        <v>82.0</v>
      </c>
      <c r="Q14" s="217">
        <f t="shared" si="104"/>
        <v>158</v>
      </c>
      <c r="R14" s="231">
        <v>8.0</v>
      </c>
      <c r="S14" s="258">
        <v>94.0</v>
      </c>
      <c r="T14" s="259">
        <v>70.0</v>
      </c>
      <c r="U14" s="217">
        <f t="shared" si="105"/>
        <v>164</v>
      </c>
      <c r="V14" s="231">
        <v>8.0</v>
      </c>
      <c r="W14" s="258">
        <v>82.0</v>
      </c>
      <c r="X14" s="259">
        <v>82.0</v>
      </c>
      <c r="Y14" s="217">
        <f t="shared" si="106"/>
        <v>164</v>
      </c>
      <c r="Z14" s="219">
        <f t="shared" ref="Z14:Z15" si="151">SUM(G14,K14,O14,S14,W14)</f>
        <v>341</v>
      </c>
      <c r="AA14" s="355">
        <v>316.0</v>
      </c>
      <c r="AB14" s="217">
        <f t="shared" si="108"/>
        <v>657</v>
      </c>
      <c r="AC14" s="231">
        <v>8.0</v>
      </c>
      <c r="AD14" s="258">
        <v>91.0</v>
      </c>
      <c r="AE14" s="259">
        <v>72.0</v>
      </c>
      <c r="AF14" s="217">
        <f t="shared" si="109"/>
        <v>163</v>
      </c>
      <c r="AG14" s="231">
        <v>8.0</v>
      </c>
      <c r="AH14" s="258">
        <v>99.0</v>
      </c>
      <c r="AI14" s="259">
        <v>63.0</v>
      </c>
      <c r="AJ14" s="217">
        <f t="shared" si="110"/>
        <v>162</v>
      </c>
      <c r="AK14" s="231">
        <v>8.0</v>
      </c>
      <c r="AL14" s="258">
        <v>85.0</v>
      </c>
      <c r="AM14" s="259">
        <v>78.0</v>
      </c>
      <c r="AN14" s="217">
        <f t="shared" si="111"/>
        <v>163</v>
      </c>
      <c r="AO14" s="219">
        <f t="shared" ref="AO14:AO15" si="152">SUM(AD14,AH14,AL14)</f>
        <v>275</v>
      </c>
      <c r="AP14" s="356">
        <v>212.0</v>
      </c>
      <c r="AQ14" s="217">
        <f t="shared" si="113"/>
        <v>487</v>
      </c>
      <c r="AR14" s="231">
        <v>8.0</v>
      </c>
      <c r="AS14" s="259">
        <v>90.0</v>
      </c>
      <c r="AT14" s="259">
        <v>81.0</v>
      </c>
      <c r="AU14" s="217">
        <f t="shared" si="114"/>
        <v>171</v>
      </c>
      <c r="AV14" s="231">
        <v>7.0</v>
      </c>
      <c r="AW14" s="258">
        <v>87.0</v>
      </c>
      <c r="AX14" s="259">
        <v>56.0</v>
      </c>
      <c r="AY14" s="217">
        <f t="shared" si="115"/>
        <v>143</v>
      </c>
      <c r="AZ14" s="342">
        <f t="shared" si="116"/>
        <v>177</v>
      </c>
      <c r="BA14" s="343">
        <f t="shared" si="117"/>
        <v>137</v>
      </c>
      <c r="BB14" s="195">
        <f t="shared" si="25"/>
        <v>314</v>
      </c>
      <c r="BC14" s="231">
        <v>3.0</v>
      </c>
      <c r="BD14" s="259">
        <v>0.0</v>
      </c>
      <c r="BE14" s="260">
        <v>2.0</v>
      </c>
      <c r="BF14" s="259">
        <v>0.0</v>
      </c>
      <c r="BG14" s="260">
        <v>1.0</v>
      </c>
      <c r="BH14" s="259">
        <v>0.0</v>
      </c>
      <c r="BI14" s="344">
        <f t="shared" si="118"/>
        <v>0</v>
      </c>
      <c r="BJ14" s="261">
        <v>0.0</v>
      </c>
      <c r="BK14" s="259">
        <v>0.0</v>
      </c>
      <c r="BL14" s="344">
        <f t="shared" si="119"/>
        <v>0</v>
      </c>
      <c r="BM14" s="231">
        <v>3.0</v>
      </c>
      <c r="BN14" s="259">
        <v>53.0</v>
      </c>
      <c r="BO14" s="260">
        <v>2.0</v>
      </c>
      <c r="BP14" s="259">
        <v>32.0</v>
      </c>
      <c r="BQ14" s="260">
        <v>1.0</v>
      </c>
      <c r="BR14" s="259">
        <v>60.0</v>
      </c>
      <c r="BS14" s="344">
        <f t="shared" si="120"/>
        <v>145</v>
      </c>
      <c r="BT14" s="261">
        <v>74.0</v>
      </c>
      <c r="BU14" s="259">
        <v>73.0</v>
      </c>
      <c r="BV14" s="344">
        <f t="shared" si="121"/>
        <v>147</v>
      </c>
      <c r="BW14" s="219">
        <f t="shared" ref="BW14:BX14" si="145">SUM(BJ14,BT14)</f>
        <v>74</v>
      </c>
      <c r="BX14" s="220">
        <f t="shared" si="145"/>
        <v>73</v>
      </c>
      <c r="BY14" s="195">
        <f t="shared" si="31"/>
        <v>145</v>
      </c>
      <c r="BZ14" s="286">
        <v>300.0</v>
      </c>
      <c r="CA14" s="259">
        <v>277.0</v>
      </c>
      <c r="CB14" s="287">
        <v>168.0</v>
      </c>
      <c r="CC14" s="259">
        <v>146.0</v>
      </c>
      <c r="CD14" s="287">
        <v>62.0</v>
      </c>
      <c r="CE14" s="259">
        <v>57.0</v>
      </c>
      <c r="CF14" s="287">
        <v>4.0</v>
      </c>
      <c r="CG14" s="259">
        <v>5.0</v>
      </c>
      <c r="CH14" s="287">
        <v>305.0</v>
      </c>
      <c r="CI14" s="259">
        <v>233.0</v>
      </c>
      <c r="CJ14" s="287">
        <v>18.0</v>
      </c>
      <c r="CK14" s="259">
        <v>14.0</v>
      </c>
      <c r="CL14" s="287">
        <v>10.0</v>
      </c>
      <c r="CM14" s="259">
        <v>6.0</v>
      </c>
      <c r="CN14" s="207">
        <f t="shared" ref="CN14:CO14" si="146">SUM(BZ14,CB14,CD14,CF14,CH14,CJ14,CL14)</f>
        <v>867</v>
      </c>
      <c r="CO14" s="207">
        <f t="shared" si="146"/>
        <v>738</v>
      </c>
      <c r="CP14" s="206">
        <f t="shared" si="33"/>
        <v>1605</v>
      </c>
      <c r="CQ14" s="207">
        <f t="shared" ref="CQ14:CR14" si="147">SUM(Z14,AO14,AZ14,BW14)</f>
        <v>867</v>
      </c>
      <c r="CR14" s="207">
        <f t="shared" si="147"/>
        <v>738</v>
      </c>
      <c r="CS14" s="185">
        <f t="shared" si="125"/>
        <v>1605</v>
      </c>
      <c r="CT14" s="265">
        <f>115-15-17+128</f>
        <v>211</v>
      </c>
      <c r="CU14" s="259">
        <f>89-11-13+120</f>
        <v>185</v>
      </c>
      <c r="CV14" s="214">
        <f t="shared" si="126"/>
        <v>396</v>
      </c>
      <c r="CW14" s="265">
        <f>12-1-2+9</f>
        <v>18</v>
      </c>
      <c r="CX14" s="259">
        <f>11+9-3-0</f>
        <v>17</v>
      </c>
      <c r="CY14" s="214">
        <f t="shared" si="127"/>
        <v>35</v>
      </c>
      <c r="CZ14" s="265">
        <f>151-5-19+144</f>
        <v>271</v>
      </c>
      <c r="DA14" s="259">
        <f>132+127-14-15</f>
        <v>230</v>
      </c>
      <c r="DB14" s="214">
        <f t="shared" si="128"/>
        <v>501</v>
      </c>
      <c r="DC14" s="265">
        <f>64-4-10+3</f>
        <v>53</v>
      </c>
      <c r="DD14" s="259">
        <f>7+34-3-5</f>
        <v>33</v>
      </c>
      <c r="DE14" s="214">
        <f t="shared" si="129"/>
        <v>86</v>
      </c>
      <c r="DF14" s="265">
        <v>314.0</v>
      </c>
      <c r="DG14" s="259">
        <v>273.0</v>
      </c>
      <c r="DH14" s="214">
        <f t="shared" si="130"/>
        <v>587</v>
      </c>
      <c r="DI14" s="228">
        <v>0.0</v>
      </c>
      <c r="DJ14" s="224">
        <v>0.0</v>
      </c>
      <c r="DK14" s="214">
        <f t="shared" si="131"/>
        <v>0</v>
      </c>
      <c r="DL14" s="215">
        <f t="shared" ref="DL14:DM14" si="148">SUM(CT14+CW14+CZ14+DC14+DF14+DI14)</f>
        <v>867</v>
      </c>
      <c r="DM14" s="216">
        <f t="shared" si="148"/>
        <v>738</v>
      </c>
      <c r="DN14" s="217">
        <f t="shared" si="43"/>
        <v>1605</v>
      </c>
      <c r="DO14" s="218">
        <f t="shared" ref="DO14:DP14" si="149">SUM(CQ14-DL14)</f>
        <v>0</v>
      </c>
      <c r="DP14" s="218">
        <f t="shared" si="149"/>
        <v>0</v>
      </c>
      <c r="DQ14" s="215">
        <f t="shared" si="45"/>
        <v>1605</v>
      </c>
      <c r="DR14" s="219">
        <f t="shared" si="46"/>
        <v>1605</v>
      </c>
      <c r="DS14" s="220">
        <f t="shared" si="134"/>
        <v>0</v>
      </c>
      <c r="DT14" s="220">
        <f t="shared" si="135"/>
        <v>0</v>
      </c>
      <c r="DU14" s="217">
        <f t="shared" ref="DU14:DV14" si="150">SUM(CN14-CQ14)</f>
        <v>0</v>
      </c>
      <c r="DV14" s="217">
        <f t="shared" si="150"/>
        <v>0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</row>
    <row r="15" ht="19.5" customHeight="1">
      <c r="A15" s="187">
        <v>13.0</v>
      </c>
      <c r="B15" s="230" t="s">
        <v>70</v>
      </c>
      <c r="C15" s="189">
        <v>1583.0</v>
      </c>
      <c r="D15" s="190" t="s">
        <v>57</v>
      </c>
      <c r="E15" s="191" t="s">
        <v>58</v>
      </c>
      <c r="F15" s="231">
        <v>4.0</v>
      </c>
      <c r="G15" s="258">
        <v>0.0</v>
      </c>
      <c r="H15" s="259">
        <v>0.0</v>
      </c>
      <c r="I15" s="217">
        <f t="shared" si="102"/>
        <v>0</v>
      </c>
      <c r="J15" s="231">
        <v>4.0</v>
      </c>
      <c r="K15" s="357">
        <v>91.0</v>
      </c>
      <c r="L15" s="259">
        <v>100.0</v>
      </c>
      <c r="M15" s="217">
        <f t="shared" si="103"/>
        <v>191</v>
      </c>
      <c r="N15" s="231">
        <v>4.0</v>
      </c>
      <c r="O15" s="357">
        <v>104.0</v>
      </c>
      <c r="P15" s="259">
        <v>89.0</v>
      </c>
      <c r="Q15" s="217">
        <f t="shared" si="104"/>
        <v>193</v>
      </c>
      <c r="R15" s="231">
        <v>4.0</v>
      </c>
      <c r="S15" s="357">
        <v>104.0</v>
      </c>
      <c r="T15" s="259">
        <v>85.0</v>
      </c>
      <c r="U15" s="217">
        <f t="shared" si="105"/>
        <v>189</v>
      </c>
      <c r="V15" s="231">
        <v>4.0</v>
      </c>
      <c r="W15" s="357">
        <v>110.0</v>
      </c>
      <c r="X15" s="357">
        <v>91.0</v>
      </c>
      <c r="Y15" s="217">
        <f t="shared" si="106"/>
        <v>201</v>
      </c>
      <c r="Z15" s="219">
        <f t="shared" si="151"/>
        <v>409</v>
      </c>
      <c r="AA15" s="219">
        <f>SUM(H15,L15,P15,T15,X15)</f>
        <v>365</v>
      </c>
      <c r="AB15" s="217">
        <f t="shared" si="108"/>
        <v>774</v>
      </c>
      <c r="AC15" s="231">
        <v>4.0</v>
      </c>
      <c r="AD15" s="357">
        <v>102.0</v>
      </c>
      <c r="AE15" s="259">
        <v>92.0</v>
      </c>
      <c r="AF15" s="217">
        <f t="shared" si="109"/>
        <v>194</v>
      </c>
      <c r="AG15" s="231">
        <v>4.0</v>
      </c>
      <c r="AH15" s="357">
        <v>112.0</v>
      </c>
      <c r="AI15" s="259">
        <v>93.0</v>
      </c>
      <c r="AJ15" s="217">
        <f t="shared" si="110"/>
        <v>205</v>
      </c>
      <c r="AK15" s="231">
        <v>4.0</v>
      </c>
      <c r="AL15" s="357">
        <v>112.0</v>
      </c>
      <c r="AM15" s="259">
        <v>89.0</v>
      </c>
      <c r="AN15" s="217">
        <f t="shared" si="111"/>
        <v>201</v>
      </c>
      <c r="AO15" s="219">
        <f t="shared" si="152"/>
        <v>326</v>
      </c>
      <c r="AP15" s="220">
        <f>SUM(AE15,AI15,AM15)</f>
        <v>274</v>
      </c>
      <c r="AQ15" s="217">
        <f t="shared" si="113"/>
        <v>600</v>
      </c>
      <c r="AR15" s="231">
        <v>4.0</v>
      </c>
      <c r="AS15" s="357">
        <v>104.0</v>
      </c>
      <c r="AT15" s="259">
        <v>106.0</v>
      </c>
      <c r="AU15" s="217">
        <f t="shared" si="114"/>
        <v>210</v>
      </c>
      <c r="AV15" s="231">
        <v>4.0</v>
      </c>
      <c r="AW15" s="357">
        <v>119.0</v>
      </c>
      <c r="AX15" s="259">
        <v>93.0</v>
      </c>
      <c r="AY15" s="217">
        <f t="shared" si="115"/>
        <v>212</v>
      </c>
      <c r="AZ15" s="342">
        <f t="shared" si="116"/>
        <v>223</v>
      </c>
      <c r="BA15" s="343">
        <f t="shared" si="117"/>
        <v>199</v>
      </c>
      <c r="BB15" s="195">
        <f t="shared" si="25"/>
        <v>422</v>
      </c>
      <c r="BC15" s="231">
        <v>1.0</v>
      </c>
      <c r="BD15" s="259">
        <v>0.0</v>
      </c>
      <c r="BE15" s="260">
        <v>1.0</v>
      </c>
      <c r="BF15" s="259">
        <v>0.0</v>
      </c>
      <c r="BG15" s="260">
        <v>1.0</v>
      </c>
      <c r="BH15" s="259">
        <v>0.0</v>
      </c>
      <c r="BI15" s="344">
        <f t="shared" si="118"/>
        <v>0</v>
      </c>
      <c r="BJ15" s="270">
        <v>0.0</v>
      </c>
      <c r="BK15" s="259">
        <v>0.0</v>
      </c>
      <c r="BL15" s="344">
        <f t="shared" si="119"/>
        <v>0</v>
      </c>
      <c r="BM15" s="231">
        <v>1.0</v>
      </c>
      <c r="BN15" s="259">
        <v>65.0</v>
      </c>
      <c r="BO15" s="260">
        <v>1.0</v>
      </c>
      <c r="BP15" s="259">
        <v>52.0</v>
      </c>
      <c r="BQ15" s="260">
        <v>1.0</v>
      </c>
      <c r="BR15" s="259">
        <v>43.0</v>
      </c>
      <c r="BS15" s="344">
        <f t="shared" si="120"/>
        <v>160</v>
      </c>
      <c r="BT15" s="270">
        <v>77.0</v>
      </c>
      <c r="BU15" s="259">
        <v>83.0</v>
      </c>
      <c r="BV15" s="344">
        <f t="shared" si="121"/>
        <v>160</v>
      </c>
      <c r="BW15" s="219">
        <f t="shared" ref="BW15:BX15" si="153">SUM(BJ15,BT15)</f>
        <v>77</v>
      </c>
      <c r="BX15" s="220">
        <f t="shared" si="153"/>
        <v>83</v>
      </c>
      <c r="BY15" s="195">
        <f t="shared" si="31"/>
        <v>160</v>
      </c>
      <c r="BZ15" s="286">
        <v>428.0</v>
      </c>
      <c r="CA15" s="259">
        <v>415.0</v>
      </c>
      <c r="CB15" s="287">
        <v>161.0</v>
      </c>
      <c r="CC15" s="259">
        <v>120.0</v>
      </c>
      <c r="CD15" s="287">
        <v>122.0</v>
      </c>
      <c r="CE15" s="259">
        <v>97.0</v>
      </c>
      <c r="CF15" s="287">
        <v>2.0</v>
      </c>
      <c r="CG15" s="259">
        <v>0.0</v>
      </c>
      <c r="CH15" s="287">
        <v>309.0</v>
      </c>
      <c r="CI15" s="259">
        <v>280.0</v>
      </c>
      <c r="CJ15" s="287">
        <v>7.0</v>
      </c>
      <c r="CK15" s="259">
        <v>5.0</v>
      </c>
      <c r="CL15" s="287">
        <v>6.0</v>
      </c>
      <c r="CM15" s="259">
        <v>4.0</v>
      </c>
      <c r="CN15" s="207">
        <f t="shared" ref="CN15:CO15" si="154">SUM(BZ15,CB15,CD15,CF15,CH15,CJ15,CL15)</f>
        <v>1035</v>
      </c>
      <c r="CO15" s="207">
        <f t="shared" si="154"/>
        <v>921</v>
      </c>
      <c r="CP15" s="206">
        <f t="shared" si="33"/>
        <v>1956</v>
      </c>
      <c r="CQ15" s="207">
        <f t="shared" ref="CQ15:CR15" si="155">SUM(Z15,AO15,AZ15,BW15)</f>
        <v>1035</v>
      </c>
      <c r="CR15" s="207">
        <f t="shared" si="155"/>
        <v>921</v>
      </c>
      <c r="CS15" s="185">
        <f t="shared" si="125"/>
        <v>1956</v>
      </c>
      <c r="CT15" s="265">
        <v>224.0</v>
      </c>
      <c r="CU15" s="259">
        <v>179.0</v>
      </c>
      <c r="CV15" s="214">
        <f t="shared" si="126"/>
        <v>403</v>
      </c>
      <c r="CW15" s="265">
        <v>106.0</v>
      </c>
      <c r="CX15" s="259">
        <v>91.0</v>
      </c>
      <c r="CY15" s="214">
        <f t="shared" si="127"/>
        <v>197</v>
      </c>
      <c r="CZ15" s="265">
        <v>403.0</v>
      </c>
      <c r="DA15" s="265">
        <v>351.0</v>
      </c>
      <c r="DB15" s="214">
        <f t="shared" si="128"/>
        <v>754</v>
      </c>
      <c r="DC15" s="265">
        <v>59.0</v>
      </c>
      <c r="DD15" s="259">
        <v>53.0</v>
      </c>
      <c r="DE15" s="214">
        <f t="shared" si="129"/>
        <v>112</v>
      </c>
      <c r="DF15" s="265">
        <v>243.0</v>
      </c>
      <c r="DG15" s="259">
        <v>247.0</v>
      </c>
      <c r="DH15" s="214">
        <f t="shared" si="130"/>
        <v>490</v>
      </c>
      <c r="DI15" s="228"/>
      <c r="DJ15" s="229"/>
      <c r="DK15" s="214">
        <f t="shared" si="131"/>
        <v>0</v>
      </c>
      <c r="DL15" s="215">
        <f t="shared" ref="DL15:DM15" si="156">SUM(CT15+CW15+CZ15+DC15+DF15+DI15)</f>
        <v>1035</v>
      </c>
      <c r="DM15" s="216">
        <f t="shared" si="156"/>
        <v>921</v>
      </c>
      <c r="DN15" s="217">
        <f t="shared" si="43"/>
        <v>1956</v>
      </c>
      <c r="DO15" s="218">
        <f t="shared" ref="DO15:DP15" si="157">SUM(CQ15-DL15)</f>
        <v>0</v>
      </c>
      <c r="DP15" s="218">
        <f t="shared" si="157"/>
        <v>0</v>
      </c>
      <c r="DQ15" s="215">
        <f t="shared" si="45"/>
        <v>1956</v>
      </c>
      <c r="DR15" s="219">
        <f t="shared" si="46"/>
        <v>1956</v>
      </c>
      <c r="DS15" s="220">
        <f t="shared" si="134"/>
        <v>0</v>
      </c>
      <c r="DT15" s="220">
        <f t="shared" si="135"/>
        <v>0</v>
      </c>
      <c r="DU15" s="217">
        <f t="shared" ref="DU15:DV15" si="158">SUM(CN15-CQ15)</f>
        <v>0</v>
      </c>
      <c r="DV15" s="217">
        <f t="shared" si="158"/>
        <v>0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</row>
    <row r="16" ht="19.5" customHeight="1">
      <c r="A16" s="186">
        <v>14.0</v>
      </c>
      <c r="B16" s="230" t="s">
        <v>71</v>
      </c>
      <c r="C16" s="189">
        <v>2080.0</v>
      </c>
      <c r="D16" s="190" t="s">
        <v>57</v>
      </c>
      <c r="E16" s="191" t="s">
        <v>58</v>
      </c>
      <c r="F16" s="273">
        <v>1.0</v>
      </c>
      <c r="G16" s="274">
        <v>0.0</v>
      </c>
      <c r="H16" s="163">
        <v>0.0</v>
      </c>
      <c r="I16" s="358">
        <v>0.0</v>
      </c>
      <c r="J16" s="275">
        <v>1.0</v>
      </c>
      <c r="K16" s="274">
        <v>29.0</v>
      </c>
      <c r="L16" s="163">
        <v>21.0</v>
      </c>
      <c r="M16" s="358">
        <v>50.0</v>
      </c>
      <c r="N16" s="275">
        <v>1.0</v>
      </c>
      <c r="O16" s="274">
        <v>23.0</v>
      </c>
      <c r="P16" s="163">
        <v>21.0</v>
      </c>
      <c r="Q16" s="358">
        <v>44.0</v>
      </c>
      <c r="R16" s="275">
        <v>1.0</v>
      </c>
      <c r="S16" s="274">
        <v>26.0</v>
      </c>
      <c r="T16" s="163">
        <v>26.0</v>
      </c>
      <c r="U16" s="358">
        <v>52.0</v>
      </c>
      <c r="V16" s="275">
        <v>1.0</v>
      </c>
      <c r="W16" s="274">
        <v>21.0</v>
      </c>
      <c r="X16" s="163">
        <v>24.0</v>
      </c>
      <c r="Y16" s="358">
        <v>45.0</v>
      </c>
      <c r="Z16" s="359">
        <v>99.0</v>
      </c>
      <c r="AA16" s="359">
        <v>92.0</v>
      </c>
      <c r="AB16" s="358">
        <v>191.0</v>
      </c>
      <c r="AC16" s="275">
        <v>1.0</v>
      </c>
      <c r="AD16" s="274">
        <v>35.0</v>
      </c>
      <c r="AE16" s="163">
        <v>23.0</v>
      </c>
      <c r="AF16" s="358">
        <v>58.0</v>
      </c>
      <c r="AG16" s="275">
        <v>1.0</v>
      </c>
      <c r="AH16" s="274">
        <v>30.0</v>
      </c>
      <c r="AI16" s="163">
        <v>26.0</v>
      </c>
      <c r="AJ16" s="358">
        <v>56.0</v>
      </c>
      <c r="AK16" s="275">
        <v>1.0</v>
      </c>
      <c r="AL16" s="274">
        <v>25.0</v>
      </c>
      <c r="AM16" s="163">
        <v>19.0</v>
      </c>
      <c r="AN16" s="358">
        <v>44.0</v>
      </c>
      <c r="AO16" s="359">
        <v>90.0</v>
      </c>
      <c r="AP16" s="360">
        <v>68.0</v>
      </c>
      <c r="AQ16" s="358">
        <v>158.0</v>
      </c>
      <c r="AR16" s="275">
        <v>1.0</v>
      </c>
      <c r="AS16" s="274">
        <v>27.0</v>
      </c>
      <c r="AT16" s="163">
        <v>21.0</v>
      </c>
      <c r="AU16" s="358">
        <v>48.0</v>
      </c>
      <c r="AV16" s="275">
        <v>1.0</v>
      </c>
      <c r="AW16" s="274">
        <v>20.0</v>
      </c>
      <c r="AX16" s="163">
        <v>18.0</v>
      </c>
      <c r="AY16" s="358">
        <v>38.0</v>
      </c>
      <c r="AZ16" s="359">
        <v>47.0</v>
      </c>
      <c r="BA16" s="360">
        <v>39.0</v>
      </c>
      <c r="BB16" s="195">
        <f t="shared" si="25"/>
        <v>86</v>
      </c>
      <c r="BC16" s="275">
        <v>1.0</v>
      </c>
      <c r="BD16" s="163">
        <v>0.0</v>
      </c>
      <c r="BE16" s="275">
        <v>0.0</v>
      </c>
      <c r="BF16" s="163">
        <v>0.0</v>
      </c>
      <c r="BG16" s="275">
        <v>0.0</v>
      </c>
      <c r="BH16" s="163">
        <v>0.0</v>
      </c>
      <c r="BI16" s="361">
        <v>0.0</v>
      </c>
      <c r="BJ16" s="274">
        <v>0.0</v>
      </c>
      <c r="BK16" s="163">
        <v>0.0</v>
      </c>
      <c r="BL16" s="361">
        <v>0.0</v>
      </c>
      <c r="BM16" s="275">
        <v>1.0</v>
      </c>
      <c r="BN16" s="163">
        <v>40.0</v>
      </c>
      <c r="BO16" s="275">
        <v>0.0</v>
      </c>
      <c r="BP16" s="163">
        <v>0.0</v>
      </c>
      <c r="BQ16" s="275">
        <v>0.0</v>
      </c>
      <c r="BR16" s="163">
        <v>0.0</v>
      </c>
      <c r="BS16" s="361">
        <v>40.0</v>
      </c>
      <c r="BT16" s="274">
        <v>16.0</v>
      </c>
      <c r="BU16" s="163">
        <v>24.0</v>
      </c>
      <c r="BV16" s="361">
        <v>40.0</v>
      </c>
      <c r="BW16" s="359">
        <v>16.0</v>
      </c>
      <c r="BX16" s="360">
        <v>24.0</v>
      </c>
      <c r="BY16" s="195">
        <f t="shared" si="31"/>
        <v>40</v>
      </c>
      <c r="BZ16" s="164">
        <v>47.0</v>
      </c>
      <c r="CA16" s="163">
        <v>40.0</v>
      </c>
      <c r="CB16" s="164">
        <v>30.0</v>
      </c>
      <c r="CC16" s="163">
        <v>24.0</v>
      </c>
      <c r="CD16" s="164">
        <v>42.0</v>
      </c>
      <c r="CE16" s="163">
        <v>43.0</v>
      </c>
      <c r="CF16" s="164">
        <v>0.0</v>
      </c>
      <c r="CG16" s="163">
        <v>0.0</v>
      </c>
      <c r="CH16" s="164">
        <v>131.0</v>
      </c>
      <c r="CI16" s="163">
        <v>114.0</v>
      </c>
      <c r="CJ16" s="164">
        <v>1.0</v>
      </c>
      <c r="CK16" s="163">
        <v>0.0</v>
      </c>
      <c r="CL16" s="164">
        <v>1.0</v>
      </c>
      <c r="CM16" s="163">
        <v>2.0</v>
      </c>
      <c r="CN16" s="207">
        <f t="shared" ref="CN16:CO16" si="159">SUM(BZ16,CB16,CD16,CF16,CH16,CJ16,CL16)</f>
        <v>252</v>
      </c>
      <c r="CO16" s="207">
        <f t="shared" si="159"/>
        <v>223</v>
      </c>
      <c r="CP16" s="206">
        <f t="shared" si="33"/>
        <v>475</v>
      </c>
      <c r="CQ16" s="207">
        <f t="shared" ref="CQ16:CR16" si="160">SUM(Z16,AO16,AZ16,BW16)</f>
        <v>252</v>
      </c>
      <c r="CR16" s="207">
        <f t="shared" si="160"/>
        <v>223</v>
      </c>
      <c r="CS16" s="185">
        <f t="shared" si="125"/>
        <v>475</v>
      </c>
      <c r="CT16" s="276">
        <v>37.0</v>
      </c>
      <c r="CU16" s="277">
        <v>36.0</v>
      </c>
      <c r="CV16" s="362">
        <v>73.0</v>
      </c>
      <c r="CW16" s="276">
        <v>5.0</v>
      </c>
      <c r="CX16" s="277">
        <v>7.0</v>
      </c>
      <c r="CY16" s="362">
        <v>12.0</v>
      </c>
      <c r="CZ16" s="276">
        <v>113.0</v>
      </c>
      <c r="DA16" s="277">
        <v>98.0</v>
      </c>
      <c r="DB16" s="362">
        <v>211.0</v>
      </c>
      <c r="DC16" s="276">
        <v>44.0</v>
      </c>
      <c r="DD16" s="277">
        <v>36.0</v>
      </c>
      <c r="DE16" s="362">
        <v>80.0</v>
      </c>
      <c r="DF16" s="276">
        <v>53.0</v>
      </c>
      <c r="DG16" s="277">
        <v>46.0</v>
      </c>
      <c r="DH16" s="362">
        <v>99.0</v>
      </c>
      <c r="DI16" s="276">
        <v>0.0</v>
      </c>
      <c r="DJ16" s="277">
        <v>0.0</v>
      </c>
      <c r="DK16" s="362">
        <v>0.0</v>
      </c>
      <c r="DL16" s="215">
        <f t="shared" ref="DL16:DM16" si="161">SUM(CT16+CW16+CZ16+DC16+DF16+DI16)</f>
        <v>252</v>
      </c>
      <c r="DM16" s="216">
        <f t="shared" si="161"/>
        <v>223</v>
      </c>
      <c r="DN16" s="217">
        <f t="shared" si="43"/>
        <v>475</v>
      </c>
      <c r="DO16" s="218">
        <f t="shared" ref="DO16:DP16" si="162">SUM(CQ16-DL16)</f>
        <v>0</v>
      </c>
      <c r="DP16" s="218">
        <f t="shared" si="162"/>
        <v>0</v>
      </c>
      <c r="DQ16" s="215">
        <f t="shared" si="45"/>
        <v>475</v>
      </c>
      <c r="DR16" s="219">
        <f t="shared" si="46"/>
        <v>475</v>
      </c>
      <c r="DS16" s="220">
        <f t="shared" si="134"/>
        <v>0</v>
      </c>
      <c r="DT16" s="220">
        <f t="shared" si="135"/>
        <v>0</v>
      </c>
      <c r="DU16" s="217">
        <f t="shared" ref="DU16:DV16" si="163">SUM(CN16-CQ16)</f>
        <v>0</v>
      </c>
      <c r="DV16" s="217">
        <f t="shared" si="163"/>
        <v>0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</row>
    <row r="17" ht="20.25" customHeight="1">
      <c r="A17" s="242">
        <v>15.0</v>
      </c>
      <c r="B17" s="243" t="s">
        <v>72</v>
      </c>
      <c r="C17" s="244">
        <v>2081.0</v>
      </c>
      <c r="D17" s="245" t="s">
        <v>57</v>
      </c>
      <c r="E17" s="246" t="s">
        <v>58</v>
      </c>
      <c r="F17" s="260">
        <v>1.0</v>
      </c>
      <c r="G17" s="258">
        <v>0.0</v>
      </c>
      <c r="H17" s="259">
        <v>0.0</v>
      </c>
      <c r="I17" s="217">
        <f>SUM(G17:H17)</f>
        <v>0</v>
      </c>
      <c r="J17" s="260">
        <v>1.0</v>
      </c>
      <c r="K17" s="258">
        <v>29.0</v>
      </c>
      <c r="L17" s="259">
        <v>16.0</v>
      </c>
      <c r="M17" s="217">
        <f>SUM(K17:L17)</f>
        <v>45</v>
      </c>
      <c r="N17" s="260">
        <v>1.0</v>
      </c>
      <c r="O17" s="258">
        <v>27.0</v>
      </c>
      <c r="P17" s="259">
        <v>23.0</v>
      </c>
      <c r="Q17" s="217">
        <f>SUM(O17:P17)</f>
        <v>50</v>
      </c>
      <c r="R17" s="260">
        <v>1.0</v>
      </c>
      <c r="S17" s="258">
        <v>38.0</v>
      </c>
      <c r="T17" s="259">
        <v>21.0</v>
      </c>
      <c r="U17" s="217">
        <f>SUM(S17:T17)</f>
        <v>59</v>
      </c>
      <c r="V17" s="260">
        <v>1.0</v>
      </c>
      <c r="W17" s="258">
        <v>25.0</v>
      </c>
      <c r="X17" s="259">
        <v>27.0</v>
      </c>
      <c r="Y17" s="217">
        <f>SUM(W17:X17)</f>
        <v>52</v>
      </c>
      <c r="Z17" s="219">
        <f t="shared" ref="Z17:AA17" si="164">SUM(G17,K17,O17,S17,W17)</f>
        <v>119</v>
      </c>
      <c r="AA17" s="219">
        <f t="shared" si="164"/>
        <v>87</v>
      </c>
      <c r="AB17" s="217">
        <f>SUM(Z17:AA17)</f>
        <v>206</v>
      </c>
      <c r="AC17" s="260">
        <v>1.0</v>
      </c>
      <c r="AD17" s="258">
        <v>27.0</v>
      </c>
      <c r="AE17" s="259">
        <v>27.0</v>
      </c>
      <c r="AF17" s="217">
        <f>SUM(AD17:AE17)</f>
        <v>54</v>
      </c>
      <c r="AG17" s="260">
        <v>1.0</v>
      </c>
      <c r="AH17" s="258">
        <v>33.0</v>
      </c>
      <c r="AI17" s="259">
        <v>18.0</v>
      </c>
      <c r="AJ17" s="217">
        <f>SUM(AH17:AI17)</f>
        <v>51</v>
      </c>
      <c r="AK17" s="260">
        <v>1.0</v>
      </c>
      <c r="AL17" s="258">
        <v>26.0</v>
      </c>
      <c r="AM17" s="259">
        <v>24.0</v>
      </c>
      <c r="AN17" s="217">
        <f>SUM(AL17:AM17)</f>
        <v>50</v>
      </c>
      <c r="AO17" s="219">
        <f t="shared" ref="AO17:AP17" si="165">SUM(AD17,AH17,AL17)</f>
        <v>86</v>
      </c>
      <c r="AP17" s="220">
        <f t="shared" si="165"/>
        <v>69</v>
      </c>
      <c r="AQ17" s="217">
        <f>SUM(AO17:AP17)</f>
        <v>155</v>
      </c>
      <c r="AR17" s="260">
        <v>1.0</v>
      </c>
      <c r="AS17" s="258">
        <v>32.0</v>
      </c>
      <c r="AT17" s="259">
        <v>19.0</v>
      </c>
      <c r="AU17" s="217">
        <f>SUM(AS17:AT17)</f>
        <v>51</v>
      </c>
      <c r="AV17" s="260">
        <v>1.0</v>
      </c>
      <c r="AW17" s="258">
        <v>26.0</v>
      </c>
      <c r="AX17" s="259">
        <v>23.0</v>
      </c>
      <c r="AY17" s="217">
        <f>SUM(AW17:AX17)</f>
        <v>49</v>
      </c>
      <c r="AZ17" s="342">
        <f>Sum(AS17, AW17)</f>
        <v>58</v>
      </c>
      <c r="BA17" s="343">
        <f>sum(AT17, AX17)</f>
        <v>42</v>
      </c>
      <c r="BB17" s="195">
        <f t="shared" si="25"/>
        <v>100</v>
      </c>
      <c r="BC17" s="260">
        <v>1.0</v>
      </c>
      <c r="BD17" s="259">
        <v>0.0</v>
      </c>
      <c r="BE17" s="260">
        <v>0.0</v>
      </c>
      <c r="BF17" s="259">
        <v>0.0</v>
      </c>
      <c r="BG17" s="260">
        <v>1.0</v>
      </c>
      <c r="BH17" s="259">
        <v>0.0</v>
      </c>
      <c r="BI17" s="344">
        <f>SUM(BD17,BF17,BH17)</f>
        <v>0</v>
      </c>
      <c r="BJ17" s="258">
        <v>0.0</v>
      </c>
      <c r="BK17" s="259">
        <v>0.0</v>
      </c>
      <c r="BL17" s="344">
        <f>SUM(BJ17:BK17)</f>
        <v>0</v>
      </c>
      <c r="BM17" s="260">
        <v>1.0</v>
      </c>
      <c r="BN17" s="259">
        <v>31.0</v>
      </c>
      <c r="BO17" s="260">
        <v>0.0</v>
      </c>
      <c r="BP17" s="259">
        <v>0.0</v>
      </c>
      <c r="BQ17" s="260">
        <v>1.0</v>
      </c>
      <c r="BR17" s="259">
        <v>15.0</v>
      </c>
      <c r="BS17" s="344">
        <f>SUM(BN17,BP17,BR17)</f>
        <v>46</v>
      </c>
      <c r="BT17" s="258">
        <v>22.0</v>
      </c>
      <c r="BU17" s="259">
        <v>24.0</v>
      </c>
      <c r="BV17" s="344">
        <f>SUM(BT17:BU17)</f>
        <v>46</v>
      </c>
      <c r="BW17" s="219">
        <f t="shared" ref="BW17:BX17" si="166">SUM(BJ17,BT17)</f>
        <v>22</v>
      </c>
      <c r="BX17" s="220">
        <f t="shared" si="166"/>
        <v>24</v>
      </c>
      <c r="BY17" s="195">
        <f t="shared" si="31"/>
        <v>46</v>
      </c>
      <c r="BZ17" s="287">
        <v>71.0</v>
      </c>
      <c r="CA17" s="259">
        <v>39.0</v>
      </c>
      <c r="CB17" s="287">
        <v>31.0</v>
      </c>
      <c r="CC17" s="259">
        <v>24.0</v>
      </c>
      <c r="CD17" s="287">
        <v>104.0</v>
      </c>
      <c r="CE17" s="259">
        <v>80.0</v>
      </c>
      <c r="CF17" s="287">
        <v>0.0</v>
      </c>
      <c r="CG17" s="259">
        <v>1.0</v>
      </c>
      <c r="CH17" s="287">
        <v>68.0</v>
      </c>
      <c r="CI17" s="259">
        <v>66.0</v>
      </c>
      <c r="CJ17" s="287">
        <v>10.0</v>
      </c>
      <c r="CK17" s="259">
        <v>12.0</v>
      </c>
      <c r="CL17" s="287">
        <v>1.0</v>
      </c>
      <c r="CM17" s="259">
        <v>0.0</v>
      </c>
      <c r="CN17" s="207">
        <f t="shared" ref="CN17:CO17" si="167">SUM(BZ17,CB17,CD17,CF17,CH17,CJ17,CL17)</f>
        <v>285</v>
      </c>
      <c r="CO17" s="207">
        <f t="shared" si="167"/>
        <v>222</v>
      </c>
      <c r="CP17" s="206">
        <f t="shared" si="33"/>
        <v>507</v>
      </c>
      <c r="CQ17" s="207">
        <f t="shared" ref="CQ17:CR17" si="168">SUM(Z17,AO17,AZ17,BW17)</f>
        <v>285</v>
      </c>
      <c r="CR17" s="207">
        <f t="shared" si="168"/>
        <v>222</v>
      </c>
      <c r="CS17" s="185">
        <f t="shared" si="125"/>
        <v>507</v>
      </c>
      <c r="CT17" s="283">
        <v>52.0</v>
      </c>
      <c r="CU17" s="284">
        <v>44.0</v>
      </c>
      <c r="CV17" s="214">
        <f>SUM(CT17+CU17)</f>
        <v>96</v>
      </c>
      <c r="CW17" s="283">
        <v>8.0</v>
      </c>
      <c r="CX17" s="284">
        <v>2.0</v>
      </c>
      <c r="CY17" s="214">
        <f>SUM(CW17+CX17)</f>
        <v>10</v>
      </c>
      <c r="CZ17" s="283">
        <v>157.0</v>
      </c>
      <c r="DA17" s="284">
        <v>126.0</v>
      </c>
      <c r="DB17" s="214">
        <f>SUM(CZ17+DA17)</f>
        <v>283</v>
      </c>
      <c r="DC17" s="283">
        <v>19.0</v>
      </c>
      <c r="DD17" s="284">
        <v>9.0</v>
      </c>
      <c r="DE17" s="214">
        <f>SUM(DC17+DD17)</f>
        <v>28</v>
      </c>
      <c r="DF17" s="283">
        <v>49.0</v>
      </c>
      <c r="DG17" s="284">
        <v>41.0</v>
      </c>
      <c r="DH17" s="214">
        <f>SUM(DF17+DG17)</f>
        <v>90</v>
      </c>
      <c r="DI17" s="283">
        <v>0.0</v>
      </c>
      <c r="DJ17" s="284">
        <v>0.0</v>
      </c>
      <c r="DK17" s="214">
        <f>SUM(DI17+DJ17)</f>
        <v>0</v>
      </c>
      <c r="DL17" s="215">
        <f t="shared" ref="DL17:DM17" si="169">SUM(CT17+CW17+CZ17+DC17+DF17+DI17)</f>
        <v>285</v>
      </c>
      <c r="DM17" s="216">
        <f t="shared" si="169"/>
        <v>222</v>
      </c>
      <c r="DN17" s="217">
        <f t="shared" si="43"/>
        <v>507</v>
      </c>
      <c r="DO17" s="218">
        <f t="shared" ref="DO17:DP17" si="170">SUM(CQ17-DL17)</f>
        <v>0</v>
      </c>
      <c r="DP17" s="218">
        <f t="shared" si="170"/>
        <v>0</v>
      </c>
      <c r="DQ17" s="215">
        <f t="shared" si="45"/>
        <v>507</v>
      </c>
      <c r="DR17" s="219">
        <f t="shared" si="46"/>
        <v>507</v>
      </c>
      <c r="DS17" s="220">
        <f t="shared" si="134"/>
        <v>0</v>
      </c>
      <c r="DT17" s="220">
        <f t="shared" si="135"/>
        <v>0</v>
      </c>
      <c r="DU17" s="217">
        <f t="shared" ref="DU17:DV17" si="171">SUM(CN17-CQ17)</f>
        <v>0</v>
      </c>
      <c r="DV17" s="217">
        <f t="shared" si="171"/>
        <v>0</v>
      </c>
      <c r="DW17" s="111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</row>
    <row r="18" ht="19.5" customHeight="1">
      <c r="A18" s="186">
        <v>16.0</v>
      </c>
      <c r="B18" s="230" t="s">
        <v>73</v>
      </c>
      <c r="C18" s="189">
        <v>2152.0</v>
      </c>
      <c r="D18" s="190" t="s">
        <v>57</v>
      </c>
      <c r="E18" s="191" t="s">
        <v>58</v>
      </c>
      <c r="F18" s="234">
        <v>2.0</v>
      </c>
      <c r="G18" s="235">
        <v>0.0</v>
      </c>
      <c r="H18" s="233">
        <v>0.0</v>
      </c>
      <c r="I18" s="363">
        <v>0.0</v>
      </c>
      <c r="J18" s="236">
        <v>2.0</v>
      </c>
      <c r="K18" s="235">
        <v>39.0</v>
      </c>
      <c r="L18" s="233">
        <v>45.0</v>
      </c>
      <c r="M18" s="363">
        <v>84.0</v>
      </c>
      <c r="N18" s="236">
        <v>2.0</v>
      </c>
      <c r="O18" s="235">
        <v>45.0</v>
      </c>
      <c r="P18" s="233">
        <v>36.0</v>
      </c>
      <c r="Q18" s="363">
        <v>81.0</v>
      </c>
      <c r="R18" s="236">
        <v>2.0</v>
      </c>
      <c r="S18" s="235">
        <v>46.0</v>
      </c>
      <c r="T18" s="233">
        <v>39.0</v>
      </c>
      <c r="U18" s="363">
        <v>85.0</v>
      </c>
      <c r="V18" s="236">
        <v>2.0</v>
      </c>
      <c r="W18" s="235">
        <v>43.0</v>
      </c>
      <c r="X18" s="233">
        <v>39.0</v>
      </c>
      <c r="Y18" s="363">
        <v>82.0</v>
      </c>
      <c r="Z18" s="355">
        <v>173.0</v>
      </c>
      <c r="AA18" s="355">
        <v>159.0</v>
      </c>
      <c r="AB18" s="363">
        <v>332.0</v>
      </c>
      <c r="AC18" s="236">
        <v>2.0</v>
      </c>
      <c r="AD18" s="235">
        <v>50.0</v>
      </c>
      <c r="AE18" s="233">
        <v>32.0</v>
      </c>
      <c r="AF18" s="363">
        <v>82.0</v>
      </c>
      <c r="AG18" s="236">
        <v>2.0</v>
      </c>
      <c r="AH18" s="235">
        <v>39.0</v>
      </c>
      <c r="AI18" s="233">
        <v>42.0</v>
      </c>
      <c r="AJ18" s="363">
        <v>81.0</v>
      </c>
      <c r="AK18" s="236">
        <v>2.0</v>
      </c>
      <c r="AL18" s="235">
        <v>36.0</v>
      </c>
      <c r="AM18" s="233">
        <v>44.0</v>
      </c>
      <c r="AN18" s="363">
        <v>80.0</v>
      </c>
      <c r="AO18" s="355">
        <v>125.0</v>
      </c>
      <c r="AP18" s="356">
        <v>118.0</v>
      </c>
      <c r="AQ18" s="363">
        <v>243.0</v>
      </c>
      <c r="AR18" s="236">
        <v>2.0</v>
      </c>
      <c r="AS18" s="235">
        <v>51.0</v>
      </c>
      <c r="AT18" s="233">
        <v>32.0</v>
      </c>
      <c r="AU18" s="363">
        <v>83.0</v>
      </c>
      <c r="AV18" s="236">
        <v>2.0</v>
      </c>
      <c r="AW18" s="235">
        <v>34.0</v>
      </c>
      <c r="AX18" s="233">
        <v>36.0</v>
      </c>
      <c r="AY18" s="363">
        <v>70.0</v>
      </c>
      <c r="AZ18" s="342">
        <v>85.0</v>
      </c>
      <c r="BA18" s="343">
        <v>68.0</v>
      </c>
      <c r="BB18" s="195">
        <f t="shared" si="25"/>
        <v>153</v>
      </c>
      <c r="BC18" s="236">
        <v>1.0</v>
      </c>
      <c r="BD18" s="233">
        <v>0.0</v>
      </c>
      <c r="BE18" s="236">
        <v>1.0</v>
      </c>
      <c r="BF18" s="233">
        <v>0.0</v>
      </c>
      <c r="BG18" s="236">
        <v>0.0</v>
      </c>
      <c r="BH18" s="233">
        <v>0.0</v>
      </c>
      <c r="BI18" s="364">
        <v>0.0</v>
      </c>
      <c r="BJ18" s="235">
        <v>0.0</v>
      </c>
      <c r="BK18" s="233">
        <v>0.0</v>
      </c>
      <c r="BL18" s="364">
        <v>0.0</v>
      </c>
      <c r="BM18" s="236">
        <v>1.0</v>
      </c>
      <c r="BN18" s="233">
        <v>38.0</v>
      </c>
      <c r="BO18" s="236">
        <v>1.0</v>
      </c>
      <c r="BP18" s="233">
        <v>25.0</v>
      </c>
      <c r="BQ18" s="236">
        <v>0.0</v>
      </c>
      <c r="BR18" s="233">
        <v>0.0</v>
      </c>
      <c r="BS18" s="364">
        <v>63.0</v>
      </c>
      <c r="BT18" s="235">
        <v>32.0</v>
      </c>
      <c r="BU18" s="233">
        <v>31.0</v>
      </c>
      <c r="BV18" s="364">
        <v>63.0</v>
      </c>
      <c r="BW18" s="355">
        <v>32.0</v>
      </c>
      <c r="BX18" s="356">
        <v>31.0</v>
      </c>
      <c r="BY18" s="195">
        <f t="shared" si="31"/>
        <v>63</v>
      </c>
      <c r="BZ18" s="237">
        <v>83.0</v>
      </c>
      <c r="CA18" s="233">
        <v>107.0</v>
      </c>
      <c r="CB18" s="237">
        <v>82.0</v>
      </c>
      <c r="CC18" s="233">
        <v>72.0</v>
      </c>
      <c r="CD18" s="237">
        <v>41.0</v>
      </c>
      <c r="CE18" s="233">
        <v>35.0</v>
      </c>
      <c r="CF18" s="237">
        <v>1.0</v>
      </c>
      <c r="CG18" s="233">
        <v>1.0</v>
      </c>
      <c r="CH18" s="237">
        <v>194.0</v>
      </c>
      <c r="CI18" s="233">
        <v>148.0</v>
      </c>
      <c r="CJ18" s="237">
        <v>7.0</v>
      </c>
      <c r="CK18" s="233">
        <v>7.0</v>
      </c>
      <c r="CL18" s="237">
        <v>7.0</v>
      </c>
      <c r="CM18" s="233">
        <v>6.0</v>
      </c>
      <c r="CN18" s="207">
        <f t="shared" ref="CN18:CO18" si="172">SUM(BZ18,CB18,CD18,CF18,CH18,CJ18,CL18)</f>
        <v>415</v>
      </c>
      <c r="CO18" s="207">
        <f t="shared" si="172"/>
        <v>376</v>
      </c>
      <c r="CP18" s="206">
        <f t="shared" si="33"/>
        <v>791</v>
      </c>
      <c r="CQ18" s="207">
        <f t="shared" ref="CQ18:CR18" si="173">SUM(Z18,AO18,AZ18,BW18)</f>
        <v>415</v>
      </c>
      <c r="CR18" s="207">
        <f t="shared" si="173"/>
        <v>376</v>
      </c>
      <c r="CS18" s="365">
        <v>791.0</v>
      </c>
      <c r="CT18" s="238">
        <v>4.0</v>
      </c>
      <c r="CU18" s="239">
        <v>12.0</v>
      </c>
      <c r="CV18" s="366">
        <v>16.0</v>
      </c>
      <c r="CW18" s="238">
        <v>4.0</v>
      </c>
      <c r="CX18" s="239">
        <v>4.0</v>
      </c>
      <c r="CY18" s="366">
        <v>8.0</v>
      </c>
      <c r="CZ18" s="238">
        <v>169.0</v>
      </c>
      <c r="DA18" s="239">
        <v>157.0</v>
      </c>
      <c r="DB18" s="366">
        <v>326.0</v>
      </c>
      <c r="DC18" s="238">
        <v>161.0</v>
      </c>
      <c r="DD18" s="239">
        <v>129.0</v>
      </c>
      <c r="DE18" s="366">
        <v>290.0</v>
      </c>
      <c r="DF18" s="238">
        <v>77.0</v>
      </c>
      <c r="DG18" s="239">
        <v>74.0</v>
      </c>
      <c r="DH18" s="366">
        <v>151.0</v>
      </c>
      <c r="DI18" s="238">
        <v>0.0</v>
      </c>
      <c r="DJ18" s="239">
        <v>0.0</v>
      </c>
      <c r="DK18" s="366">
        <v>0.0</v>
      </c>
      <c r="DL18" s="215">
        <f t="shared" ref="DL18:DM18" si="174">SUM(CT18+CW18+CZ18+DC18+DF18+DI18)</f>
        <v>415</v>
      </c>
      <c r="DM18" s="216">
        <f t="shared" si="174"/>
        <v>376</v>
      </c>
      <c r="DN18" s="217">
        <f t="shared" si="43"/>
        <v>791</v>
      </c>
      <c r="DO18" s="367">
        <v>0.0</v>
      </c>
      <c r="DP18" s="367">
        <v>0.0</v>
      </c>
      <c r="DQ18" s="215">
        <f t="shared" si="45"/>
        <v>791</v>
      </c>
      <c r="DR18" s="219">
        <f t="shared" si="46"/>
        <v>791</v>
      </c>
      <c r="DS18" s="356">
        <v>0.0</v>
      </c>
      <c r="DT18" s="356">
        <v>0.0</v>
      </c>
      <c r="DU18" s="363">
        <v>0.0</v>
      </c>
      <c r="DV18" s="363">
        <v>0.0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</row>
    <row r="19" ht="19.5" customHeight="1">
      <c r="A19" s="187">
        <v>17.0</v>
      </c>
      <c r="B19" s="230" t="s">
        <v>74</v>
      </c>
      <c r="C19" s="189">
        <v>2236.0</v>
      </c>
      <c r="D19" s="190" t="s">
        <v>57</v>
      </c>
      <c r="E19" s="191" t="s">
        <v>58</v>
      </c>
      <c r="F19" s="222">
        <v>1.0</v>
      </c>
      <c r="G19" s="223">
        <v>0.0</v>
      </c>
      <c r="H19" s="224">
        <v>0.0</v>
      </c>
      <c r="I19" s="217">
        <f>SUM(G19:H19)</f>
        <v>0</v>
      </c>
      <c r="J19" s="222">
        <v>1.0</v>
      </c>
      <c r="K19" s="223">
        <v>20.0</v>
      </c>
      <c r="L19" s="224">
        <v>24.0</v>
      </c>
      <c r="M19" s="217">
        <f>SUM(K19:L19)</f>
        <v>44</v>
      </c>
      <c r="N19" s="222">
        <v>1.0</v>
      </c>
      <c r="O19" s="223">
        <v>26.0</v>
      </c>
      <c r="P19" s="224">
        <v>20.0</v>
      </c>
      <c r="Q19" s="217">
        <f>SUM(O19:P19)</f>
        <v>46</v>
      </c>
      <c r="R19" s="222">
        <v>1.0</v>
      </c>
      <c r="S19" s="223">
        <v>22.0</v>
      </c>
      <c r="T19" s="224">
        <v>24.0</v>
      </c>
      <c r="U19" s="217">
        <f>SUM(S19:T19)</f>
        <v>46</v>
      </c>
      <c r="V19" s="222">
        <v>1.0</v>
      </c>
      <c r="W19" s="223">
        <v>26.0</v>
      </c>
      <c r="X19" s="224">
        <v>20.0</v>
      </c>
      <c r="Y19" s="217">
        <f>SUM(W19:X19)</f>
        <v>46</v>
      </c>
      <c r="Z19" s="219">
        <f t="shared" ref="Z19:AA19" si="175">SUM(G19,K19,O19,S19,W19)</f>
        <v>94</v>
      </c>
      <c r="AA19" s="219">
        <f t="shared" si="175"/>
        <v>88</v>
      </c>
      <c r="AB19" s="217">
        <f>SUM(Z19:AA19)</f>
        <v>182</v>
      </c>
      <c r="AC19" s="222">
        <v>1.0</v>
      </c>
      <c r="AD19" s="223">
        <v>20.0</v>
      </c>
      <c r="AE19" s="224">
        <v>24.0</v>
      </c>
      <c r="AF19" s="217">
        <f t="shared" ref="AF19:AF23" si="184">SUM(AD19:AE19)</f>
        <v>44</v>
      </c>
      <c r="AG19" s="222">
        <v>1.0</v>
      </c>
      <c r="AH19" s="223">
        <v>24.0</v>
      </c>
      <c r="AI19" s="224">
        <v>21.0</v>
      </c>
      <c r="AJ19" s="217">
        <f t="shared" ref="AJ19:AJ23" si="185">SUM(AH19:AI19)</f>
        <v>45</v>
      </c>
      <c r="AK19" s="222">
        <v>1.0</v>
      </c>
      <c r="AL19" s="223">
        <v>25.0</v>
      </c>
      <c r="AM19" s="224">
        <v>22.0</v>
      </c>
      <c r="AN19" s="217">
        <f t="shared" ref="AN19:AN23" si="186">SUM(AL19:AM19)</f>
        <v>47</v>
      </c>
      <c r="AO19" s="219">
        <f t="shared" ref="AO19:AP19" si="176">SUM(AD19,AH19,AL19)</f>
        <v>69</v>
      </c>
      <c r="AP19" s="220">
        <f t="shared" si="176"/>
        <v>67</v>
      </c>
      <c r="AQ19" s="217">
        <f t="shared" ref="AQ19:AQ23" si="188">SUM(AO19:AP19)</f>
        <v>136</v>
      </c>
      <c r="AR19" s="222">
        <v>1.0</v>
      </c>
      <c r="AS19" s="223">
        <v>22.0</v>
      </c>
      <c r="AT19" s="224">
        <v>25.0</v>
      </c>
      <c r="AU19" s="217">
        <f t="shared" ref="AU19:AU23" si="189">SUM(AS19:AT19)</f>
        <v>47</v>
      </c>
      <c r="AV19" s="222">
        <v>1.0</v>
      </c>
      <c r="AW19" s="223">
        <v>24.0</v>
      </c>
      <c r="AX19" s="224">
        <v>21.0</v>
      </c>
      <c r="AY19" s="217">
        <f t="shared" ref="AY19:AY23" si="190">SUM(AW19:AX19)</f>
        <v>45</v>
      </c>
      <c r="AZ19" s="342">
        <f t="shared" ref="AZ19:AZ23" si="191">Sum(AS19, AW19)</f>
        <v>46</v>
      </c>
      <c r="BA19" s="343">
        <f t="shared" ref="BA19:BA23" si="192">sum(AT19, AX19)</f>
        <v>46</v>
      </c>
      <c r="BB19" s="195">
        <f t="shared" si="25"/>
        <v>92</v>
      </c>
      <c r="BC19" s="222">
        <v>1.0</v>
      </c>
      <c r="BD19" s="224">
        <v>0.0</v>
      </c>
      <c r="BE19" s="222">
        <v>0.0</v>
      </c>
      <c r="BF19" s="224">
        <v>0.0</v>
      </c>
      <c r="BG19" s="222">
        <v>0.0</v>
      </c>
      <c r="BH19" s="224">
        <v>0.0</v>
      </c>
      <c r="BI19" s="344">
        <f>SUM(BD19,BF19,BH19)</f>
        <v>0</v>
      </c>
      <c r="BJ19" s="223">
        <v>0.0</v>
      </c>
      <c r="BK19" s="224">
        <v>0.0</v>
      </c>
      <c r="BL19" s="344">
        <f t="shared" ref="BL19:BL23" si="193">SUM(BJ19:BK19)</f>
        <v>0</v>
      </c>
      <c r="BM19" s="222">
        <v>1.0</v>
      </c>
      <c r="BN19" s="224">
        <v>36.0</v>
      </c>
      <c r="BO19" s="222">
        <v>0.0</v>
      </c>
      <c r="BP19" s="224">
        <v>0.0</v>
      </c>
      <c r="BQ19" s="222">
        <v>0.0</v>
      </c>
      <c r="BR19" s="224">
        <v>0.0</v>
      </c>
      <c r="BS19" s="344">
        <f t="shared" ref="BS19:BS23" si="194">SUM(BN19,BP19,BR19)</f>
        <v>36</v>
      </c>
      <c r="BT19" s="223">
        <v>18.0</v>
      </c>
      <c r="BU19" s="224">
        <v>18.0</v>
      </c>
      <c r="BV19" s="344">
        <f t="shared" ref="BV19:BV23" si="195">SUM(BT19:BU19)</f>
        <v>36</v>
      </c>
      <c r="BW19" s="219">
        <f t="shared" ref="BW19:BX19" si="177">SUM(BJ19,BT19)</f>
        <v>18</v>
      </c>
      <c r="BX19" s="220">
        <f t="shared" si="177"/>
        <v>18</v>
      </c>
      <c r="BY19" s="195">
        <f t="shared" si="31"/>
        <v>36</v>
      </c>
      <c r="BZ19" s="227">
        <v>66.0</v>
      </c>
      <c r="CA19" s="224">
        <v>65.0</v>
      </c>
      <c r="CB19" s="227">
        <v>37.0</v>
      </c>
      <c r="CC19" s="224">
        <v>31.0</v>
      </c>
      <c r="CD19" s="227">
        <v>27.0</v>
      </c>
      <c r="CE19" s="224">
        <v>18.0</v>
      </c>
      <c r="CF19" s="227">
        <v>0.0</v>
      </c>
      <c r="CG19" s="224">
        <v>0.0</v>
      </c>
      <c r="CH19" s="227">
        <v>91.0</v>
      </c>
      <c r="CI19" s="224">
        <v>101.0</v>
      </c>
      <c r="CJ19" s="227">
        <v>5.0</v>
      </c>
      <c r="CK19" s="224">
        <v>3.0</v>
      </c>
      <c r="CL19" s="227">
        <v>1.0</v>
      </c>
      <c r="CM19" s="224">
        <v>1.0</v>
      </c>
      <c r="CN19" s="207">
        <f t="shared" ref="CN19:CO19" si="178">SUM(BZ19,CB19,CD19,CF19,CH19,CJ19,CL19)</f>
        <v>227</v>
      </c>
      <c r="CO19" s="207">
        <f t="shared" si="178"/>
        <v>219</v>
      </c>
      <c r="CP19" s="206">
        <f t="shared" si="33"/>
        <v>446</v>
      </c>
      <c r="CQ19" s="207">
        <f t="shared" ref="CQ19:CR19" si="179">SUM(Z19,AO19,AZ19,BW19)</f>
        <v>227</v>
      </c>
      <c r="CR19" s="207">
        <f t="shared" si="179"/>
        <v>219</v>
      </c>
      <c r="CS19" s="185">
        <f t="shared" ref="CS19:CS23" si="199">SUM(I19,M19,Q19,U19,Y19,AF19,AJ19,AN19,AU19,AY19,BI19,BS19)</f>
        <v>446</v>
      </c>
      <c r="CT19" s="228">
        <v>108.0</v>
      </c>
      <c r="CU19" s="229">
        <v>98.0</v>
      </c>
      <c r="CV19" s="214">
        <f t="shared" ref="CV19:CV23" si="200">SUM(CT19+CU19)</f>
        <v>206</v>
      </c>
      <c r="CW19" s="228">
        <v>4.0</v>
      </c>
      <c r="CX19" s="229">
        <v>9.0</v>
      </c>
      <c r="CY19" s="214">
        <f t="shared" ref="CY19:CY23" si="201">SUM(CW19+CX19)</f>
        <v>13</v>
      </c>
      <c r="CZ19" s="228">
        <v>30.0</v>
      </c>
      <c r="DA19" s="229">
        <v>35.0</v>
      </c>
      <c r="DB19" s="214">
        <f t="shared" ref="DB19:DB23" si="202">SUM(CZ19+DA19)</f>
        <v>65</v>
      </c>
      <c r="DC19" s="228">
        <v>13.0</v>
      </c>
      <c r="DD19" s="229">
        <v>13.0</v>
      </c>
      <c r="DE19" s="214">
        <f t="shared" ref="DE19:DE23" si="203">SUM(DC19+DD19)</f>
        <v>26</v>
      </c>
      <c r="DF19" s="228">
        <v>72.0</v>
      </c>
      <c r="DG19" s="229">
        <v>64.0</v>
      </c>
      <c r="DH19" s="214">
        <f t="shared" ref="DH19:DH23" si="204">SUM(DF19+DG19)</f>
        <v>136</v>
      </c>
      <c r="DI19" s="228">
        <v>0.0</v>
      </c>
      <c r="DJ19" s="229">
        <v>0.0</v>
      </c>
      <c r="DK19" s="214">
        <f t="shared" ref="DK19:DK23" si="205">SUM(DI19+DJ19)</f>
        <v>0</v>
      </c>
      <c r="DL19" s="215">
        <f t="shared" ref="DL19:DM19" si="180">SUM(CT19+CW19+CZ19+DC19+DF19+DI19)</f>
        <v>227</v>
      </c>
      <c r="DM19" s="216">
        <f t="shared" si="180"/>
        <v>219</v>
      </c>
      <c r="DN19" s="217">
        <f t="shared" si="43"/>
        <v>446</v>
      </c>
      <c r="DO19" s="218">
        <f t="shared" ref="DO19:DP19" si="181">SUM(CQ19-DL19)</f>
        <v>0</v>
      </c>
      <c r="DP19" s="218">
        <f t="shared" si="181"/>
        <v>0</v>
      </c>
      <c r="DQ19" s="215">
        <f t="shared" si="45"/>
        <v>446</v>
      </c>
      <c r="DR19" s="219">
        <f t="shared" si="46"/>
        <v>446</v>
      </c>
      <c r="DS19" s="220">
        <f t="shared" ref="DS19:DS23" si="208">SUM(CP19-CS19)</f>
        <v>0</v>
      </c>
      <c r="DT19" s="220">
        <f t="shared" ref="DT19:DT23" si="209">SUM(CP19-DN19)</f>
        <v>0</v>
      </c>
      <c r="DU19" s="217">
        <f t="shared" ref="DU19:DV19" si="182">SUM(CN19-CQ19)</f>
        <v>0</v>
      </c>
      <c r="DV19" s="217">
        <f t="shared" si="182"/>
        <v>0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</row>
    <row r="20" ht="19.5" customHeight="1">
      <c r="A20" s="186">
        <v>18.0</v>
      </c>
      <c r="B20" s="230" t="s">
        <v>75</v>
      </c>
      <c r="C20" s="189">
        <v>2264.0</v>
      </c>
      <c r="D20" s="190" t="s">
        <v>57</v>
      </c>
      <c r="E20" s="191" t="s">
        <v>58</v>
      </c>
      <c r="F20" s="285">
        <v>2.0</v>
      </c>
      <c r="G20" s="278">
        <v>0.0</v>
      </c>
      <c r="H20" s="279">
        <v>0.0</v>
      </c>
      <c r="I20" s="368">
        <v>0.0</v>
      </c>
      <c r="J20" s="285">
        <v>2.0</v>
      </c>
      <c r="K20" s="278">
        <v>47.0</v>
      </c>
      <c r="L20" s="279">
        <v>42.0</v>
      </c>
      <c r="M20" s="368">
        <v>89.0</v>
      </c>
      <c r="N20" s="285">
        <v>2.0</v>
      </c>
      <c r="O20" s="278">
        <v>48.0</v>
      </c>
      <c r="P20" s="279">
        <v>40.0</v>
      </c>
      <c r="Q20" s="368">
        <v>88.0</v>
      </c>
      <c r="R20" s="285">
        <v>2.0</v>
      </c>
      <c r="S20" s="278">
        <v>48.0</v>
      </c>
      <c r="T20" s="279">
        <v>37.0</v>
      </c>
      <c r="U20" s="368">
        <v>85.0</v>
      </c>
      <c r="V20" s="285">
        <v>2.0</v>
      </c>
      <c r="W20" s="278">
        <v>27.0</v>
      </c>
      <c r="X20" s="279">
        <v>27.0</v>
      </c>
      <c r="Y20" s="368">
        <v>54.0</v>
      </c>
      <c r="Z20" s="219">
        <f t="shared" ref="Z20:AA20" si="183">SUM(G20,K20,O20,S20,W20)</f>
        <v>170</v>
      </c>
      <c r="AA20" s="219">
        <f t="shared" si="183"/>
        <v>146</v>
      </c>
      <c r="AB20" s="363">
        <v>316.0</v>
      </c>
      <c r="AC20" s="231">
        <v>2.0</v>
      </c>
      <c r="AD20" s="258">
        <v>31.0</v>
      </c>
      <c r="AE20" s="259">
        <v>32.0</v>
      </c>
      <c r="AF20" s="217">
        <f t="shared" si="184"/>
        <v>63</v>
      </c>
      <c r="AG20" s="260">
        <v>1.0</v>
      </c>
      <c r="AH20" s="258">
        <v>24.0</v>
      </c>
      <c r="AI20" s="259">
        <v>24.0</v>
      </c>
      <c r="AJ20" s="217">
        <f t="shared" si="185"/>
        <v>48</v>
      </c>
      <c r="AK20" s="260">
        <v>1.0</v>
      </c>
      <c r="AL20" s="258">
        <v>23.0</v>
      </c>
      <c r="AM20" s="259">
        <v>27.0</v>
      </c>
      <c r="AN20" s="217">
        <f t="shared" si="186"/>
        <v>50</v>
      </c>
      <c r="AO20" s="219">
        <f t="shared" ref="AO20:AP20" si="187">SUM(AD20,AH20,AL20)</f>
        <v>78</v>
      </c>
      <c r="AP20" s="220">
        <f t="shared" si="187"/>
        <v>83</v>
      </c>
      <c r="AQ20" s="217">
        <f t="shared" si="188"/>
        <v>161</v>
      </c>
      <c r="AR20" s="231">
        <v>1.0</v>
      </c>
      <c r="AS20" s="258">
        <v>31.0</v>
      </c>
      <c r="AT20" s="259">
        <v>23.0</v>
      </c>
      <c r="AU20" s="217">
        <f t="shared" si="189"/>
        <v>54</v>
      </c>
      <c r="AV20" s="260">
        <v>1.0</v>
      </c>
      <c r="AW20" s="258">
        <v>26.0</v>
      </c>
      <c r="AX20" s="259">
        <v>23.0</v>
      </c>
      <c r="AY20" s="217">
        <f t="shared" si="190"/>
        <v>49</v>
      </c>
      <c r="AZ20" s="342">
        <f t="shared" si="191"/>
        <v>57</v>
      </c>
      <c r="BA20" s="343">
        <f t="shared" si="192"/>
        <v>46</v>
      </c>
      <c r="BB20" s="195">
        <f t="shared" si="25"/>
        <v>103</v>
      </c>
      <c r="BC20" s="231">
        <v>1.0</v>
      </c>
      <c r="BD20" s="259">
        <v>0.0</v>
      </c>
      <c r="BE20" s="260">
        <v>1.0</v>
      </c>
      <c r="BF20" s="259">
        <v>0.0</v>
      </c>
      <c r="BG20" s="260">
        <v>0.0</v>
      </c>
      <c r="BH20" s="259">
        <v>0.0</v>
      </c>
      <c r="BI20" s="364">
        <v>0.0</v>
      </c>
      <c r="BJ20" s="258">
        <v>0.0</v>
      </c>
      <c r="BK20" s="259">
        <v>0.0</v>
      </c>
      <c r="BL20" s="344">
        <f t="shared" si="193"/>
        <v>0</v>
      </c>
      <c r="BM20" s="260">
        <v>1.0</v>
      </c>
      <c r="BN20" s="259">
        <v>39.0</v>
      </c>
      <c r="BO20" s="260">
        <v>1.0</v>
      </c>
      <c r="BP20" s="259">
        <v>26.0</v>
      </c>
      <c r="BQ20" s="260">
        <v>0.0</v>
      </c>
      <c r="BR20" s="259">
        <v>0.0</v>
      </c>
      <c r="BS20" s="344">
        <f t="shared" si="194"/>
        <v>65</v>
      </c>
      <c r="BT20" s="258">
        <v>36.0</v>
      </c>
      <c r="BU20" s="259">
        <v>29.0</v>
      </c>
      <c r="BV20" s="344">
        <f t="shared" si="195"/>
        <v>65</v>
      </c>
      <c r="BW20" s="219">
        <f t="shared" ref="BW20:BX20" si="196">SUM(BJ20,BT20)</f>
        <v>36</v>
      </c>
      <c r="BX20" s="220">
        <f t="shared" si="196"/>
        <v>29</v>
      </c>
      <c r="BY20" s="195">
        <f t="shared" si="31"/>
        <v>65</v>
      </c>
      <c r="BZ20" s="286">
        <v>93.0</v>
      </c>
      <c r="CA20" s="259">
        <v>84.0</v>
      </c>
      <c r="CB20" s="287">
        <v>64.0</v>
      </c>
      <c r="CC20" s="259">
        <v>56.0</v>
      </c>
      <c r="CD20" s="287">
        <v>42.0</v>
      </c>
      <c r="CE20" s="259">
        <v>49.0</v>
      </c>
      <c r="CF20" s="287">
        <v>2.0</v>
      </c>
      <c r="CG20" s="259">
        <v>2.0</v>
      </c>
      <c r="CH20" s="287">
        <v>125.0</v>
      </c>
      <c r="CI20" s="259">
        <v>106.0</v>
      </c>
      <c r="CJ20" s="287">
        <v>11.0</v>
      </c>
      <c r="CK20" s="259">
        <v>6.0</v>
      </c>
      <c r="CL20" s="287">
        <v>4.0</v>
      </c>
      <c r="CM20" s="259">
        <v>1.0</v>
      </c>
      <c r="CN20" s="207">
        <f t="shared" ref="CN20:CO20" si="197">SUM(BZ20,CB20,CD20,CF20,CH20,CJ20,CL20)</f>
        <v>341</v>
      </c>
      <c r="CO20" s="207">
        <f t="shared" si="197"/>
        <v>304</v>
      </c>
      <c r="CP20" s="206">
        <f t="shared" si="33"/>
        <v>645</v>
      </c>
      <c r="CQ20" s="207">
        <f t="shared" ref="CQ20:CR20" si="198">SUM(Z20,AO20,AZ20,BW20)</f>
        <v>341</v>
      </c>
      <c r="CR20" s="207">
        <f t="shared" si="198"/>
        <v>304</v>
      </c>
      <c r="CS20" s="185">
        <f t="shared" si="199"/>
        <v>645</v>
      </c>
      <c r="CT20" s="265">
        <v>50.0</v>
      </c>
      <c r="CU20" s="259">
        <v>60.0</v>
      </c>
      <c r="CV20" s="214">
        <f t="shared" si="200"/>
        <v>110</v>
      </c>
      <c r="CW20" s="283">
        <v>17.0</v>
      </c>
      <c r="CX20" s="259">
        <v>16.0</v>
      </c>
      <c r="CY20" s="214">
        <f t="shared" si="201"/>
        <v>33</v>
      </c>
      <c r="CZ20" s="283">
        <v>190.0</v>
      </c>
      <c r="DA20" s="259">
        <v>136.0</v>
      </c>
      <c r="DB20" s="214">
        <f t="shared" si="202"/>
        <v>326</v>
      </c>
      <c r="DC20" s="283">
        <v>19.0</v>
      </c>
      <c r="DD20" s="259">
        <v>28.0</v>
      </c>
      <c r="DE20" s="214">
        <f t="shared" si="203"/>
        <v>47</v>
      </c>
      <c r="DF20" s="283">
        <v>65.0</v>
      </c>
      <c r="DG20" s="259">
        <v>64.0</v>
      </c>
      <c r="DH20" s="214">
        <f t="shared" si="204"/>
        <v>129</v>
      </c>
      <c r="DI20" s="283">
        <v>0.0</v>
      </c>
      <c r="DJ20" s="259">
        <v>0.0</v>
      </c>
      <c r="DK20" s="214">
        <f t="shared" si="205"/>
        <v>0</v>
      </c>
      <c r="DL20" s="215">
        <f t="shared" ref="DL20:DM20" si="206">SUM(CT20+CW20+CZ20+DC20+DF20+DI20)</f>
        <v>341</v>
      </c>
      <c r="DM20" s="216">
        <f t="shared" si="206"/>
        <v>304</v>
      </c>
      <c r="DN20" s="217">
        <f t="shared" si="43"/>
        <v>645</v>
      </c>
      <c r="DO20" s="218">
        <f t="shared" ref="DO20:DP20" si="207">SUM(CQ20-DL20)</f>
        <v>0</v>
      </c>
      <c r="DP20" s="218">
        <f t="shared" si="207"/>
        <v>0</v>
      </c>
      <c r="DQ20" s="215">
        <f t="shared" si="45"/>
        <v>645</v>
      </c>
      <c r="DR20" s="219">
        <f t="shared" si="46"/>
        <v>645</v>
      </c>
      <c r="DS20" s="220">
        <f t="shared" si="208"/>
        <v>0</v>
      </c>
      <c r="DT20" s="220">
        <f t="shared" si="209"/>
        <v>0</v>
      </c>
      <c r="DU20" s="217">
        <f t="shared" ref="DU20:DV20" si="210">SUM(CN20-CQ20)</f>
        <v>0</v>
      </c>
      <c r="DV20" s="217">
        <f t="shared" si="210"/>
        <v>0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</row>
    <row r="21" ht="19.5" customHeight="1">
      <c r="A21" s="186">
        <v>19.0</v>
      </c>
      <c r="B21" s="230" t="s">
        <v>76</v>
      </c>
      <c r="C21" s="189">
        <v>1575.0</v>
      </c>
      <c r="D21" s="190" t="s">
        <v>57</v>
      </c>
      <c r="E21" s="191" t="s">
        <v>58</v>
      </c>
      <c r="F21" s="231">
        <v>2.0</v>
      </c>
      <c r="G21" s="258">
        <v>0.0</v>
      </c>
      <c r="H21" s="259">
        <v>0.0</v>
      </c>
      <c r="I21" s="217">
        <f t="shared" ref="I21:I23" si="219">SUM(G21:H21)</f>
        <v>0</v>
      </c>
      <c r="J21" s="260">
        <v>2.0</v>
      </c>
      <c r="K21" s="258">
        <v>41.0</v>
      </c>
      <c r="L21" s="259">
        <v>45.0</v>
      </c>
      <c r="M21" s="217">
        <f t="shared" ref="M21:M23" si="220">SUM(K21:L21)</f>
        <v>86</v>
      </c>
      <c r="N21" s="260">
        <v>2.0</v>
      </c>
      <c r="O21" s="258">
        <v>45.0</v>
      </c>
      <c r="P21" s="259">
        <v>41.0</v>
      </c>
      <c r="Q21" s="217">
        <f t="shared" ref="Q21:Q23" si="221">SUM(O21:P21)</f>
        <v>86</v>
      </c>
      <c r="R21" s="260">
        <v>2.0</v>
      </c>
      <c r="S21" s="258">
        <v>35.0</v>
      </c>
      <c r="T21" s="259">
        <v>44.0</v>
      </c>
      <c r="U21" s="217">
        <f t="shared" ref="U21:U23" si="222">SUM(S21:T21)</f>
        <v>79</v>
      </c>
      <c r="V21" s="260">
        <v>2.0</v>
      </c>
      <c r="W21" s="258">
        <v>41.0</v>
      </c>
      <c r="X21" s="259">
        <v>47.0</v>
      </c>
      <c r="Y21" s="217">
        <f t="shared" ref="Y21:Y23" si="223">SUM(W21:X21)</f>
        <v>88</v>
      </c>
      <c r="Z21" s="219">
        <f t="shared" ref="Z21:AA21" si="211">SUM(G21,K21,O21,S21,W21)</f>
        <v>162</v>
      </c>
      <c r="AA21" s="219">
        <f t="shared" si="211"/>
        <v>177</v>
      </c>
      <c r="AB21" s="217">
        <f t="shared" ref="AB21:AB23" si="225">SUM(Z21:AA21)</f>
        <v>339</v>
      </c>
      <c r="AC21" s="260">
        <v>2.0</v>
      </c>
      <c r="AD21" s="258">
        <v>56.0</v>
      </c>
      <c r="AE21" s="259">
        <v>39.0</v>
      </c>
      <c r="AF21" s="217">
        <f t="shared" si="184"/>
        <v>95</v>
      </c>
      <c r="AG21" s="260">
        <v>2.0</v>
      </c>
      <c r="AH21" s="258">
        <v>50.0</v>
      </c>
      <c r="AI21" s="259">
        <v>37.0</v>
      </c>
      <c r="AJ21" s="217">
        <f t="shared" si="185"/>
        <v>87</v>
      </c>
      <c r="AK21" s="260">
        <v>2.0</v>
      </c>
      <c r="AL21" s="258">
        <v>53.0</v>
      </c>
      <c r="AM21" s="259">
        <v>41.0</v>
      </c>
      <c r="AN21" s="217">
        <f t="shared" si="186"/>
        <v>94</v>
      </c>
      <c r="AO21" s="219">
        <f t="shared" ref="AO21:AP21" si="212">SUM(AD21,AH21,AL21)</f>
        <v>159</v>
      </c>
      <c r="AP21" s="220">
        <f t="shared" si="212"/>
        <v>117</v>
      </c>
      <c r="AQ21" s="217">
        <f t="shared" si="188"/>
        <v>276</v>
      </c>
      <c r="AR21" s="260">
        <v>2.0</v>
      </c>
      <c r="AS21" s="258">
        <v>41.0</v>
      </c>
      <c r="AT21" s="259">
        <v>47.0</v>
      </c>
      <c r="AU21" s="217">
        <f t="shared" si="189"/>
        <v>88</v>
      </c>
      <c r="AV21" s="260">
        <v>2.0</v>
      </c>
      <c r="AW21" s="258">
        <v>45.0</v>
      </c>
      <c r="AX21" s="259">
        <v>35.0</v>
      </c>
      <c r="AY21" s="217">
        <f t="shared" si="190"/>
        <v>80</v>
      </c>
      <c r="AZ21" s="342">
        <f t="shared" si="191"/>
        <v>86</v>
      </c>
      <c r="BA21" s="343">
        <f t="shared" si="192"/>
        <v>82</v>
      </c>
      <c r="BB21" s="195">
        <f t="shared" si="25"/>
        <v>168</v>
      </c>
      <c r="BC21" s="222">
        <v>1.0</v>
      </c>
      <c r="BD21" s="224">
        <v>0.0</v>
      </c>
      <c r="BE21" s="222">
        <v>1.0</v>
      </c>
      <c r="BF21" s="224">
        <v>0.0</v>
      </c>
      <c r="BG21" s="222">
        <v>0.0</v>
      </c>
      <c r="BH21" s="224">
        <v>0.0</v>
      </c>
      <c r="BI21" s="344">
        <f t="shared" ref="BI21:BI23" si="227">SUM(BD21,BF21,BH21)</f>
        <v>0</v>
      </c>
      <c r="BJ21" s="223">
        <v>0.0</v>
      </c>
      <c r="BK21" s="224">
        <v>0.0</v>
      </c>
      <c r="BL21" s="344">
        <f t="shared" si="193"/>
        <v>0</v>
      </c>
      <c r="BM21" s="222">
        <v>1.0</v>
      </c>
      <c r="BN21" s="224">
        <v>40.0</v>
      </c>
      <c r="BO21" s="222">
        <v>1.0</v>
      </c>
      <c r="BP21" s="224">
        <v>40.0</v>
      </c>
      <c r="BQ21" s="222">
        <v>0.0</v>
      </c>
      <c r="BR21" s="224">
        <v>0.0</v>
      </c>
      <c r="BS21" s="344">
        <f t="shared" si="194"/>
        <v>80</v>
      </c>
      <c r="BT21" s="223">
        <v>46.0</v>
      </c>
      <c r="BU21" s="224">
        <v>34.0</v>
      </c>
      <c r="BV21" s="344">
        <f t="shared" si="195"/>
        <v>80</v>
      </c>
      <c r="BW21" s="219">
        <f t="shared" ref="BW21:BX21" si="213">SUM(BJ21,BT21)</f>
        <v>46</v>
      </c>
      <c r="BX21" s="220">
        <f t="shared" si="213"/>
        <v>34</v>
      </c>
      <c r="BY21" s="195">
        <f t="shared" si="31"/>
        <v>80</v>
      </c>
      <c r="BZ21" s="227">
        <v>197.0</v>
      </c>
      <c r="CA21" s="224">
        <v>164.0</v>
      </c>
      <c r="CB21" s="227">
        <v>46.0</v>
      </c>
      <c r="CC21" s="224">
        <v>46.0</v>
      </c>
      <c r="CD21" s="227">
        <v>66.0</v>
      </c>
      <c r="CE21" s="224">
        <v>65.0</v>
      </c>
      <c r="CF21" s="227">
        <v>1.0</v>
      </c>
      <c r="CG21" s="224">
        <v>2.0</v>
      </c>
      <c r="CH21" s="227">
        <v>122.0</v>
      </c>
      <c r="CI21" s="224">
        <v>117.0</v>
      </c>
      <c r="CJ21" s="227">
        <v>13.0</v>
      </c>
      <c r="CK21" s="224">
        <v>10.0</v>
      </c>
      <c r="CL21" s="227">
        <v>8.0</v>
      </c>
      <c r="CM21" s="224">
        <v>6.0</v>
      </c>
      <c r="CN21" s="207">
        <f t="shared" ref="CN21:CO21" si="214">SUM(BZ21,CB21,CD21,CF21,CH21,CJ21,CL21)</f>
        <v>453</v>
      </c>
      <c r="CO21" s="207">
        <f t="shared" si="214"/>
        <v>410</v>
      </c>
      <c r="CP21" s="206">
        <f t="shared" si="33"/>
        <v>863</v>
      </c>
      <c r="CQ21" s="207">
        <f t="shared" ref="CQ21:CR21" si="215">SUM(Z21,AO21,AZ21,BW21)</f>
        <v>453</v>
      </c>
      <c r="CR21" s="207">
        <f t="shared" si="215"/>
        <v>410</v>
      </c>
      <c r="CS21" s="185">
        <f t="shared" si="199"/>
        <v>863</v>
      </c>
      <c r="CT21" s="228">
        <v>39.0</v>
      </c>
      <c r="CU21" s="229">
        <v>35.0</v>
      </c>
      <c r="CV21" s="214">
        <f t="shared" si="200"/>
        <v>74</v>
      </c>
      <c r="CW21" s="228">
        <v>18.0</v>
      </c>
      <c r="CX21" s="229">
        <v>14.0</v>
      </c>
      <c r="CY21" s="214">
        <f t="shared" si="201"/>
        <v>32</v>
      </c>
      <c r="CZ21" s="228">
        <v>170.0</v>
      </c>
      <c r="DA21" s="229">
        <v>143.0</v>
      </c>
      <c r="DB21" s="214">
        <f t="shared" si="202"/>
        <v>313</v>
      </c>
      <c r="DC21" s="228">
        <v>38.0</v>
      </c>
      <c r="DD21" s="229">
        <v>38.0</v>
      </c>
      <c r="DE21" s="214">
        <f t="shared" si="203"/>
        <v>76</v>
      </c>
      <c r="DF21" s="228">
        <v>188.0</v>
      </c>
      <c r="DG21" s="229">
        <v>180.0</v>
      </c>
      <c r="DH21" s="214">
        <f t="shared" si="204"/>
        <v>368</v>
      </c>
      <c r="DI21" s="228"/>
      <c r="DJ21" s="224"/>
      <c r="DK21" s="214">
        <f t="shared" si="205"/>
        <v>0</v>
      </c>
      <c r="DL21" s="215">
        <f t="shared" ref="DL21:DM21" si="216">SUM(CT21+CW21+CZ21+DC21+DF21+DI21)</f>
        <v>453</v>
      </c>
      <c r="DM21" s="216">
        <f t="shared" si="216"/>
        <v>410</v>
      </c>
      <c r="DN21" s="217">
        <f t="shared" si="43"/>
        <v>863</v>
      </c>
      <c r="DO21" s="218">
        <f t="shared" ref="DO21:DP21" si="217">SUM(CQ21-DL21)</f>
        <v>0</v>
      </c>
      <c r="DP21" s="218">
        <f t="shared" si="217"/>
        <v>0</v>
      </c>
      <c r="DQ21" s="215">
        <f t="shared" si="45"/>
        <v>863</v>
      </c>
      <c r="DR21" s="219">
        <f t="shared" si="46"/>
        <v>863</v>
      </c>
      <c r="DS21" s="220">
        <f t="shared" si="208"/>
        <v>0</v>
      </c>
      <c r="DT21" s="220">
        <f t="shared" si="209"/>
        <v>0</v>
      </c>
      <c r="DU21" s="217">
        <f t="shared" ref="DU21:DV21" si="218">SUM(CN21-CQ21)</f>
        <v>0</v>
      </c>
      <c r="DV21" s="217">
        <f t="shared" si="218"/>
        <v>0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</row>
    <row r="22" ht="19.5" customHeight="1">
      <c r="A22" s="186">
        <v>20.0</v>
      </c>
      <c r="B22" s="230" t="s">
        <v>77</v>
      </c>
      <c r="C22" s="189">
        <v>1543.0</v>
      </c>
      <c r="D22" s="190" t="s">
        <v>57</v>
      </c>
      <c r="E22" s="191" t="s">
        <v>58</v>
      </c>
      <c r="F22" s="222">
        <v>2.0</v>
      </c>
      <c r="G22" s="223">
        <v>0.0</v>
      </c>
      <c r="H22" s="224">
        <v>0.0</v>
      </c>
      <c r="I22" s="217">
        <f t="shared" si="219"/>
        <v>0</v>
      </c>
      <c r="J22" s="222">
        <v>2.0</v>
      </c>
      <c r="K22" s="223">
        <v>40.0</v>
      </c>
      <c r="L22" s="224">
        <v>31.0</v>
      </c>
      <c r="M22" s="217">
        <f t="shared" si="220"/>
        <v>71</v>
      </c>
      <c r="N22" s="222">
        <v>2.0</v>
      </c>
      <c r="O22" s="223">
        <v>40.0</v>
      </c>
      <c r="P22" s="224">
        <v>39.0</v>
      </c>
      <c r="Q22" s="217">
        <f t="shared" si="221"/>
        <v>79</v>
      </c>
      <c r="R22" s="222">
        <v>2.0</v>
      </c>
      <c r="S22" s="223">
        <v>48.0</v>
      </c>
      <c r="T22" s="224">
        <v>29.0</v>
      </c>
      <c r="U22" s="217">
        <f t="shared" si="222"/>
        <v>77</v>
      </c>
      <c r="V22" s="222">
        <v>2.0</v>
      </c>
      <c r="W22" s="223">
        <v>40.0</v>
      </c>
      <c r="X22" s="224">
        <v>28.0</v>
      </c>
      <c r="Y22" s="217">
        <f t="shared" si="223"/>
        <v>68</v>
      </c>
      <c r="Z22" s="219">
        <f t="shared" ref="Z22:AA22" si="224">SUM(G22,K22,O22,S22,W22)</f>
        <v>168</v>
      </c>
      <c r="AA22" s="219">
        <f t="shared" si="224"/>
        <v>127</v>
      </c>
      <c r="AB22" s="217">
        <f t="shared" si="225"/>
        <v>295</v>
      </c>
      <c r="AC22" s="222">
        <v>2.0</v>
      </c>
      <c r="AD22" s="223">
        <v>39.0</v>
      </c>
      <c r="AE22" s="224">
        <v>35.0</v>
      </c>
      <c r="AF22" s="217">
        <f t="shared" si="184"/>
        <v>74</v>
      </c>
      <c r="AG22" s="222">
        <v>2.0</v>
      </c>
      <c r="AH22" s="223">
        <v>41.0</v>
      </c>
      <c r="AI22" s="224">
        <v>37.0</v>
      </c>
      <c r="AJ22" s="217">
        <f t="shared" si="185"/>
        <v>78</v>
      </c>
      <c r="AK22" s="222">
        <v>2.0</v>
      </c>
      <c r="AL22" s="223">
        <v>45.0</v>
      </c>
      <c r="AM22" s="224">
        <v>36.0</v>
      </c>
      <c r="AN22" s="217">
        <f t="shared" si="186"/>
        <v>81</v>
      </c>
      <c r="AO22" s="219">
        <f t="shared" ref="AO22:AP22" si="226">SUM(AD22,AH22,AL22)</f>
        <v>125</v>
      </c>
      <c r="AP22" s="220">
        <f t="shared" si="226"/>
        <v>108</v>
      </c>
      <c r="AQ22" s="217">
        <f t="shared" si="188"/>
        <v>233</v>
      </c>
      <c r="AR22" s="222">
        <v>2.0</v>
      </c>
      <c r="AS22" s="223">
        <v>41.0</v>
      </c>
      <c r="AT22" s="224">
        <v>38.0</v>
      </c>
      <c r="AU22" s="217">
        <f t="shared" si="189"/>
        <v>79</v>
      </c>
      <c r="AV22" s="222">
        <v>2.0</v>
      </c>
      <c r="AW22" s="223">
        <v>40.0</v>
      </c>
      <c r="AX22" s="224">
        <v>37.0</v>
      </c>
      <c r="AY22" s="217">
        <f t="shared" si="190"/>
        <v>77</v>
      </c>
      <c r="AZ22" s="342">
        <f t="shared" si="191"/>
        <v>81</v>
      </c>
      <c r="BA22" s="343">
        <f t="shared" si="192"/>
        <v>75</v>
      </c>
      <c r="BB22" s="195">
        <f t="shared" si="25"/>
        <v>156</v>
      </c>
      <c r="BC22" s="222">
        <v>1.0</v>
      </c>
      <c r="BD22" s="224">
        <v>0.0</v>
      </c>
      <c r="BE22" s="222">
        <v>1.0</v>
      </c>
      <c r="BF22" s="224">
        <v>0.0</v>
      </c>
      <c r="BG22" s="222">
        <v>0.0</v>
      </c>
      <c r="BH22" s="224">
        <v>0.0</v>
      </c>
      <c r="BI22" s="344">
        <f t="shared" si="227"/>
        <v>0</v>
      </c>
      <c r="BJ22" s="223">
        <v>0.0</v>
      </c>
      <c r="BK22" s="224">
        <v>0.0</v>
      </c>
      <c r="BL22" s="344">
        <f t="shared" si="193"/>
        <v>0</v>
      </c>
      <c r="BM22" s="222">
        <v>1.0</v>
      </c>
      <c r="BN22" s="224">
        <v>42.0</v>
      </c>
      <c r="BO22" s="222">
        <v>1.0</v>
      </c>
      <c r="BP22" s="224">
        <v>28.0</v>
      </c>
      <c r="BQ22" s="222">
        <v>0.0</v>
      </c>
      <c r="BR22" s="224">
        <v>0.0</v>
      </c>
      <c r="BS22" s="344">
        <f t="shared" si="194"/>
        <v>70</v>
      </c>
      <c r="BT22" s="223">
        <v>37.0</v>
      </c>
      <c r="BU22" s="224">
        <v>33.0</v>
      </c>
      <c r="BV22" s="344">
        <f t="shared" si="195"/>
        <v>70</v>
      </c>
      <c r="BW22" s="219">
        <f t="shared" ref="BW22:BX22" si="228">SUM(BJ22,BT22)</f>
        <v>37</v>
      </c>
      <c r="BX22" s="220">
        <f t="shared" si="228"/>
        <v>33</v>
      </c>
      <c r="BY22" s="195">
        <f t="shared" si="31"/>
        <v>70</v>
      </c>
      <c r="BZ22" s="227">
        <v>205.0</v>
      </c>
      <c r="CA22" s="224">
        <v>152.0</v>
      </c>
      <c r="CB22" s="227">
        <v>68.0</v>
      </c>
      <c r="CC22" s="224">
        <v>47.0</v>
      </c>
      <c r="CD22" s="227">
        <v>71.0</v>
      </c>
      <c r="CE22" s="224">
        <v>90.0</v>
      </c>
      <c r="CF22" s="227">
        <v>0.0</v>
      </c>
      <c r="CG22" s="224">
        <v>0.0</v>
      </c>
      <c r="CH22" s="227">
        <v>50.0</v>
      </c>
      <c r="CI22" s="224">
        <v>36.0</v>
      </c>
      <c r="CJ22" s="227">
        <v>9.0</v>
      </c>
      <c r="CK22" s="224">
        <v>5.0</v>
      </c>
      <c r="CL22" s="227">
        <v>8.0</v>
      </c>
      <c r="CM22" s="224">
        <v>13.0</v>
      </c>
      <c r="CN22" s="207">
        <f t="shared" ref="CN22:CO22" si="229">SUM(BZ22,CB22,CD22,CF22,CH22,CJ22,CL22)</f>
        <v>411</v>
      </c>
      <c r="CO22" s="207">
        <f t="shared" si="229"/>
        <v>343</v>
      </c>
      <c r="CP22" s="206">
        <f t="shared" si="33"/>
        <v>754</v>
      </c>
      <c r="CQ22" s="207">
        <f t="shared" ref="CQ22:CR22" si="230">SUM(Z22,AO22,AZ22,BW22)</f>
        <v>411</v>
      </c>
      <c r="CR22" s="207">
        <f t="shared" si="230"/>
        <v>343</v>
      </c>
      <c r="CS22" s="185">
        <f t="shared" si="199"/>
        <v>754</v>
      </c>
      <c r="CT22" s="228">
        <v>133.0</v>
      </c>
      <c r="CU22" s="224">
        <v>119.0</v>
      </c>
      <c r="CV22" s="214">
        <f t="shared" si="200"/>
        <v>252</v>
      </c>
      <c r="CW22" s="228">
        <v>49.0</v>
      </c>
      <c r="CX22" s="224">
        <v>32.0</v>
      </c>
      <c r="CY22" s="214">
        <f t="shared" si="201"/>
        <v>81</v>
      </c>
      <c r="CZ22" s="228">
        <v>3.0</v>
      </c>
      <c r="DA22" s="229">
        <v>3.0</v>
      </c>
      <c r="DB22" s="214">
        <f t="shared" si="202"/>
        <v>6</v>
      </c>
      <c r="DC22" s="228">
        <v>17.0</v>
      </c>
      <c r="DD22" s="224">
        <v>15.0</v>
      </c>
      <c r="DE22" s="214">
        <f t="shared" si="203"/>
        <v>32</v>
      </c>
      <c r="DF22" s="228">
        <v>2.0</v>
      </c>
      <c r="DG22" s="224">
        <v>2.0</v>
      </c>
      <c r="DH22" s="214">
        <f t="shared" si="204"/>
        <v>4</v>
      </c>
      <c r="DI22" s="228">
        <v>207.0</v>
      </c>
      <c r="DJ22" s="224">
        <v>172.0</v>
      </c>
      <c r="DK22" s="214">
        <f t="shared" si="205"/>
        <v>379</v>
      </c>
      <c r="DL22" s="215">
        <f t="shared" ref="DL22:DM22" si="231">SUM(CT22+CW22+CZ22+DC22+DF22+DI22)</f>
        <v>411</v>
      </c>
      <c r="DM22" s="216">
        <f t="shared" si="231"/>
        <v>343</v>
      </c>
      <c r="DN22" s="217">
        <f t="shared" si="43"/>
        <v>754</v>
      </c>
      <c r="DO22" s="218">
        <f t="shared" ref="DO22:DP22" si="232">SUM(CQ22-DL22)</f>
        <v>0</v>
      </c>
      <c r="DP22" s="218">
        <f t="shared" si="232"/>
        <v>0</v>
      </c>
      <c r="DQ22" s="215">
        <f t="shared" si="45"/>
        <v>754</v>
      </c>
      <c r="DR22" s="219">
        <f t="shared" si="46"/>
        <v>754</v>
      </c>
      <c r="DS22" s="220">
        <f t="shared" si="208"/>
        <v>0</v>
      </c>
      <c r="DT22" s="220">
        <f t="shared" si="209"/>
        <v>0</v>
      </c>
      <c r="DU22" s="217">
        <f t="shared" ref="DU22:DV22" si="233">SUM(CN22-CQ22)</f>
        <v>0</v>
      </c>
      <c r="DV22" s="217">
        <f t="shared" si="233"/>
        <v>0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</row>
    <row r="23" ht="19.5" customHeight="1">
      <c r="A23" s="186">
        <v>21.0</v>
      </c>
      <c r="B23" s="230" t="s">
        <v>78</v>
      </c>
      <c r="C23" s="189">
        <v>1544.0</v>
      </c>
      <c r="D23" s="190" t="s">
        <v>57</v>
      </c>
      <c r="E23" s="191" t="s">
        <v>58</v>
      </c>
      <c r="F23" s="222">
        <v>2.0</v>
      </c>
      <c r="G23" s="223">
        <v>0.0</v>
      </c>
      <c r="H23" s="224">
        <v>0.0</v>
      </c>
      <c r="I23" s="217">
        <f t="shared" si="219"/>
        <v>0</v>
      </c>
      <c r="J23" s="222">
        <v>2.0</v>
      </c>
      <c r="K23" s="223">
        <v>47.0</v>
      </c>
      <c r="L23" s="224">
        <v>44.0</v>
      </c>
      <c r="M23" s="217">
        <f t="shared" si="220"/>
        <v>91</v>
      </c>
      <c r="N23" s="222">
        <v>2.0</v>
      </c>
      <c r="O23" s="223">
        <v>40.0</v>
      </c>
      <c r="P23" s="224">
        <v>40.0</v>
      </c>
      <c r="Q23" s="217">
        <f t="shared" si="221"/>
        <v>80</v>
      </c>
      <c r="R23" s="222">
        <v>2.0</v>
      </c>
      <c r="S23" s="223">
        <v>41.0</v>
      </c>
      <c r="T23" s="224">
        <v>40.0</v>
      </c>
      <c r="U23" s="217">
        <f t="shared" si="222"/>
        <v>81</v>
      </c>
      <c r="V23" s="222">
        <v>2.0</v>
      </c>
      <c r="W23" s="223">
        <v>45.0</v>
      </c>
      <c r="X23" s="224">
        <v>38.0</v>
      </c>
      <c r="Y23" s="217">
        <f t="shared" si="223"/>
        <v>83</v>
      </c>
      <c r="Z23" s="219">
        <f t="shared" ref="Z23:AA23" si="234">SUM(G23,K23,O23,S23,W23)</f>
        <v>173</v>
      </c>
      <c r="AA23" s="219">
        <f t="shared" si="234"/>
        <v>162</v>
      </c>
      <c r="AB23" s="217">
        <f t="shared" si="225"/>
        <v>335</v>
      </c>
      <c r="AC23" s="222">
        <v>2.0</v>
      </c>
      <c r="AD23" s="223">
        <v>56.0</v>
      </c>
      <c r="AE23" s="224">
        <v>33.0</v>
      </c>
      <c r="AF23" s="217">
        <f t="shared" si="184"/>
        <v>89</v>
      </c>
      <c r="AG23" s="222">
        <v>2.0</v>
      </c>
      <c r="AH23" s="223">
        <v>41.0</v>
      </c>
      <c r="AI23" s="224">
        <v>41.0</v>
      </c>
      <c r="AJ23" s="217">
        <f t="shared" si="185"/>
        <v>82</v>
      </c>
      <c r="AK23" s="222">
        <v>2.0</v>
      </c>
      <c r="AL23" s="223">
        <v>50.0</v>
      </c>
      <c r="AM23" s="224">
        <v>31.0</v>
      </c>
      <c r="AN23" s="217">
        <f t="shared" si="186"/>
        <v>81</v>
      </c>
      <c r="AO23" s="219">
        <f t="shared" ref="AO23:AP23" si="235">SUM(AD23,AH23,AL23)</f>
        <v>147</v>
      </c>
      <c r="AP23" s="220">
        <f t="shared" si="235"/>
        <v>105</v>
      </c>
      <c r="AQ23" s="217">
        <f t="shared" si="188"/>
        <v>252</v>
      </c>
      <c r="AR23" s="222">
        <v>2.0</v>
      </c>
      <c r="AS23" s="223">
        <v>54.0</v>
      </c>
      <c r="AT23" s="224">
        <v>26.0</v>
      </c>
      <c r="AU23" s="217">
        <f t="shared" si="189"/>
        <v>80</v>
      </c>
      <c r="AV23" s="222">
        <v>2.0</v>
      </c>
      <c r="AW23" s="223">
        <v>37.0</v>
      </c>
      <c r="AX23" s="224">
        <v>41.0</v>
      </c>
      <c r="AY23" s="217">
        <f t="shared" si="190"/>
        <v>78</v>
      </c>
      <c r="AZ23" s="342">
        <f t="shared" si="191"/>
        <v>91</v>
      </c>
      <c r="BA23" s="343">
        <f t="shared" si="192"/>
        <v>67</v>
      </c>
      <c r="BB23" s="195">
        <f t="shared" si="25"/>
        <v>158</v>
      </c>
      <c r="BC23" s="222">
        <v>1.0</v>
      </c>
      <c r="BD23" s="224">
        <v>0.0</v>
      </c>
      <c r="BE23" s="222">
        <v>1.0</v>
      </c>
      <c r="BF23" s="224">
        <v>0.0</v>
      </c>
      <c r="BG23" s="222">
        <v>0.0</v>
      </c>
      <c r="BH23" s="224">
        <v>0.0</v>
      </c>
      <c r="BI23" s="344">
        <f t="shared" si="227"/>
        <v>0</v>
      </c>
      <c r="BJ23" s="223">
        <v>0.0</v>
      </c>
      <c r="BK23" s="224">
        <v>0.0</v>
      </c>
      <c r="BL23" s="344">
        <f t="shared" si="193"/>
        <v>0</v>
      </c>
      <c r="BM23" s="222">
        <v>1.0</v>
      </c>
      <c r="BN23" s="224">
        <v>44.0</v>
      </c>
      <c r="BO23" s="222">
        <v>1.0</v>
      </c>
      <c r="BP23" s="224">
        <v>39.0</v>
      </c>
      <c r="BQ23" s="222">
        <v>0.0</v>
      </c>
      <c r="BR23" s="224">
        <v>0.0</v>
      </c>
      <c r="BS23" s="344">
        <f t="shared" si="194"/>
        <v>83</v>
      </c>
      <c r="BT23" s="223">
        <v>44.0</v>
      </c>
      <c r="BU23" s="224">
        <v>39.0</v>
      </c>
      <c r="BV23" s="344">
        <f t="shared" si="195"/>
        <v>83</v>
      </c>
      <c r="BW23" s="219">
        <f t="shared" ref="BW23:BX23" si="236">SUM(BJ23,BT23)</f>
        <v>44</v>
      </c>
      <c r="BX23" s="220">
        <f t="shared" si="236"/>
        <v>39</v>
      </c>
      <c r="BY23" s="195">
        <f t="shared" si="31"/>
        <v>83</v>
      </c>
      <c r="BZ23" s="227">
        <v>227.0</v>
      </c>
      <c r="CA23" s="224">
        <v>183.0</v>
      </c>
      <c r="CB23" s="227">
        <v>42.0</v>
      </c>
      <c r="CC23" s="224">
        <v>38.0</v>
      </c>
      <c r="CD23" s="227">
        <v>47.0</v>
      </c>
      <c r="CE23" s="224">
        <v>45.0</v>
      </c>
      <c r="CF23" s="227">
        <v>3.0</v>
      </c>
      <c r="CG23" s="224">
        <v>0.0</v>
      </c>
      <c r="CH23" s="227">
        <v>95.0</v>
      </c>
      <c r="CI23" s="224">
        <v>71.0</v>
      </c>
      <c r="CJ23" s="227">
        <v>41.0</v>
      </c>
      <c r="CK23" s="224">
        <v>33.0</v>
      </c>
      <c r="CL23" s="227">
        <v>0.0</v>
      </c>
      <c r="CM23" s="224">
        <v>3.0</v>
      </c>
      <c r="CN23" s="207">
        <f t="shared" ref="CN23:CO23" si="237">SUM(BZ23,CB23,CD23,CF23,CH23,CJ23,CL23)</f>
        <v>455</v>
      </c>
      <c r="CO23" s="207">
        <f t="shared" si="237"/>
        <v>373</v>
      </c>
      <c r="CP23" s="206">
        <f t="shared" si="33"/>
        <v>828</v>
      </c>
      <c r="CQ23" s="207">
        <f t="shared" ref="CQ23:CR23" si="238">SUM(Z23,AO23,AZ23,BW23)</f>
        <v>455</v>
      </c>
      <c r="CR23" s="207">
        <f t="shared" si="238"/>
        <v>373</v>
      </c>
      <c r="CS23" s="185">
        <f t="shared" si="199"/>
        <v>828</v>
      </c>
      <c r="CT23" s="228">
        <v>193.0</v>
      </c>
      <c r="CU23" s="224">
        <v>144.0</v>
      </c>
      <c r="CV23" s="214">
        <f t="shared" si="200"/>
        <v>337</v>
      </c>
      <c r="CW23" s="228">
        <v>21.0</v>
      </c>
      <c r="CX23" s="224">
        <v>16.0</v>
      </c>
      <c r="CY23" s="214">
        <f t="shared" si="201"/>
        <v>37</v>
      </c>
      <c r="CZ23" s="228">
        <v>6.0</v>
      </c>
      <c r="DA23" s="224">
        <v>5.0</v>
      </c>
      <c r="DB23" s="214">
        <f t="shared" si="202"/>
        <v>11</v>
      </c>
      <c r="DC23" s="228">
        <v>85.0</v>
      </c>
      <c r="DD23" s="224">
        <v>85.0</v>
      </c>
      <c r="DE23" s="214">
        <f t="shared" si="203"/>
        <v>170</v>
      </c>
      <c r="DF23" s="228">
        <v>7.0</v>
      </c>
      <c r="DG23" s="224">
        <v>5.0</v>
      </c>
      <c r="DH23" s="214">
        <f t="shared" si="204"/>
        <v>12</v>
      </c>
      <c r="DI23" s="228">
        <v>143.0</v>
      </c>
      <c r="DJ23" s="224">
        <v>118.0</v>
      </c>
      <c r="DK23" s="214">
        <f t="shared" si="205"/>
        <v>261</v>
      </c>
      <c r="DL23" s="215">
        <f t="shared" ref="DL23:DM23" si="239">SUM(CT23+CW23+CZ23+DC23+DF23+DI23)</f>
        <v>455</v>
      </c>
      <c r="DM23" s="216">
        <f t="shared" si="239"/>
        <v>373</v>
      </c>
      <c r="DN23" s="217">
        <f t="shared" si="43"/>
        <v>828</v>
      </c>
      <c r="DO23" s="218">
        <f t="shared" ref="DO23:DP23" si="240">SUM(CQ23-DL23)</f>
        <v>0</v>
      </c>
      <c r="DP23" s="218">
        <f t="shared" si="240"/>
        <v>0</v>
      </c>
      <c r="DQ23" s="215">
        <f t="shared" si="45"/>
        <v>828</v>
      </c>
      <c r="DR23" s="219">
        <f t="shared" si="46"/>
        <v>828</v>
      </c>
      <c r="DS23" s="220">
        <f t="shared" si="208"/>
        <v>0</v>
      </c>
      <c r="DT23" s="220">
        <f t="shared" si="209"/>
        <v>0</v>
      </c>
      <c r="DU23" s="217">
        <f t="shared" ref="DU23:DV23" si="241">SUM(CN23-CQ23)</f>
        <v>0</v>
      </c>
      <c r="DV23" s="217">
        <f t="shared" si="241"/>
        <v>0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</row>
    <row r="24" ht="19.5" customHeight="1">
      <c r="A24" s="186">
        <v>22.0</v>
      </c>
      <c r="B24" s="288" t="s">
        <v>79</v>
      </c>
      <c r="C24" s="244">
        <v>1544.0</v>
      </c>
      <c r="D24" s="245" t="s">
        <v>57</v>
      </c>
      <c r="E24" s="246" t="s">
        <v>58</v>
      </c>
      <c r="F24" s="247">
        <v>2.0</v>
      </c>
      <c r="G24" s="248">
        <v>0.0</v>
      </c>
      <c r="H24" s="249">
        <v>0.0</v>
      </c>
      <c r="I24" s="345">
        <v>0.0</v>
      </c>
      <c r="J24" s="247">
        <v>2.0</v>
      </c>
      <c r="K24" s="248">
        <v>48.0</v>
      </c>
      <c r="L24" s="249">
        <v>40.0</v>
      </c>
      <c r="M24" s="345">
        <v>88.0</v>
      </c>
      <c r="N24" s="247">
        <v>2.0</v>
      </c>
      <c r="O24" s="248">
        <v>51.0</v>
      </c>
      <c r="P24" s="249">
        <v>38.0</v>
      </c>
      <c r="Q24" s="345">
        <v>89.0</v>
      </c>
      <c r="R24" s="247">
        <v>2.0</v>
      </c>
      <c r="S24" s="248">
        <v>48.0</v>
      </c>
      <c r="T24" s="249">
        <v>43.0</v>
      </c>
      <c r="U24" s="345">
        <v>91.0</v>
      </c>
      <c r="V24" s="247">
        <v>2.0</v>
      </c>
      <c r="W24" s="248">
        <v>50.0</v>
      </c>
      <c r="X24" s="249">
        <v>38.0</v>
      </c>
      <c r="Y24" s="345">
        <v>88.0</v>
      </c>
      <c r="Z24" s="346">
        <v>197.0</v>
      </c>
      <c r="AA24" s="346">
        <v>159.0</v>
      </c>
      <c r="AB24" s="345">
        <v>356.0</v>
      </c>
      <c r="AC24" s="247">
        <v>2.0</v>
      </c>
      <c r="AD24" s="248">
        <v>47.0</v>
      </c>
      <c r="AE24" s="249">
        <v>35.0</v>
      </c>
      <c r="AF24" s="345">
        <v>82.0</v>
      </c>
      <c r="AG24" s="247">
        <v>2.0</v>
      </c>
      <c r="AH24" s="248">
        <v>39.0</v>
      </c>
      <c r="AI24" s="249">
        <v>51.0</v>
      </c>
      <c r="AJ24" s="345">
        <v>90.0</v>
      </c>
      <c r="AK24" s="247">
        <v>2.0</v>
      </c>
      <c r="AL24" s="248">
        <v>44.0</v>
      </c>
      <c r="AM24" s="249">
        <v>43.0</v>
      </c>
      <c r="AN24" s="345">
        <v>87.0</v>
      </c>
      <c r="AO24" s="346">
        <v>130.0</v>
      </c>
      <c r="AP24" s="347">
        <v>129.0</v>
      </c>
      <c r="AQ24" s="345">
        <v>259.0</v>
      </c>
      <c r="AR24" s="247">
        <v>2.0</v>
      </c>
      <c r="AS24" s="248">
        <v>51.0</v>
      </c>
      <c r="AT24" s="249">
        <v>31.0</v>
      </c>
      <c r="AU24" s="345">
        <v>82.0</v>
      </c>
      <c r="AV24" s="247">
        <v>2.0</v>
      </c>
      <c r="AW24" s="248">
        <v>47.0</v>
      </c>
      <c r="AX24" s="249">
        <v>33.0</v>
      </c>
      <c r="AY24" s="345">
        <v>80.0</v>
      </c>
      <c r="AZ24" s="348">
        <v>98.0</v>
      </c>
      <c r="BA24" s="349">
        <v>64.0</v>
      </c>
      <c r="BB24" s="195">
        <f t="shared" si="25"/>
        <v>162</v>
      </c>
      <c r="BC24" s="247">
        <v>1.0</v>
      </c>
      <c r="BD24" s="249">
        <v>0.0</v>
      </c>
      <c r="BE24" s="247">
        <v>0.0</v>
      </c>
      <c r="BF24" s="249">
        <v>0.0</v>
      </c>
      <c r="BG24" s="247">
        <v>0.0</v>
      </c>
      <c r="BH24" s="249">
        <v>0.0</v>
      </c>
      <c r="BI24" s="350">
        <v>0.0</v>
      </c>
      <c r="BJ24" s="248">
        <v>0.0</v>
      </c>
      <c r="BK24" s="249">
        <v>0.0</v>
      </c>
      <c r="BL24" s="351">
        <v>0.0</v>
      </c>
      <c r="BM24" s="247">
        <v>1.0</v>
      </c>
      <c r="BN24" s="249">
        <v>37.0</v>
      </c>
      <c r="BO24" s="247">
        <v>1.0</v>
      </c>
      <c r="BP24" s="249">
        <v>33.0</v>
      </c>
      <c r="BQ24" s="247">
        <v>0.0</v>
      </c>
      <c r="BR24" s="249">
        <v>0.0</v>
      </c>
      <c r="BS24" s="351">
        <v>70.0</v>
      </c>
      <c r="BT24" s="248">
        <v>34.0</v>
      </c>
      <c r="BU24" s="249">
        <v>36.0</v>
      </c>
      <c r="BV24" s="351">
        <v>70.0</v>
      </c>
      <c r="BW24" s="346">
        <v>34.0</v>
      </c>
      <c r="BX24" s="347">
        <v>36.0</v>
      </c>
      <c r="BY24" s="195">
        <f t="shared" si="31"/>
        <v>70</v>
      </c>
      <c r="BZ24" s="250">
        <v>248.0</v>
      </c>
      <c r="CA24" s="249">
        <v>201.0</v>
      </c>
      <c r="CB24" s="250">
        <v>62.0</v>
      </c>
      <c r="CC24" s="249">
        <v>56.0</v>
      </c>
      <c r="CD24" s="250">
        <v>54.0</v>
      </c>
      <c r="CE24" s="249">
        <v>35.0</v>
      </c>
      <c r="CF24" s="250">
        <v>1.0</v>
      </c>
      <c r="CG24" s="249">
        <v>2.0</v>
      </c>
      <c r="CH24" s="250">
        <v>60.0</v>
      </c>
      <c r="CI24" s="249">
        <v>58.0</v>
      </c>
      <c r="CJ24" s="250">
        <v>26.0</v>
      </c>
      <c r="CK24" s="249">
        <v>34.0</v>
      </c>
      <c r="CL24" s="250">
        <v>8.0</v>
      </c>
      <c r="CM24" s="249">
        <v>2.0</v>
      </c>
      <c r="CN24" s="207">
        <f t="shared" ref="CN24:CO24" si="242">SUM(BZ24,CB24,CD24,CF24,CH24,CJ24,CL24)</f>
        <v>459</v>
      </c>
      <c r="CO24" s="207">
        <f t="shared" si="242"/>
        <v>388</v>
      </c>
      <c r="CP24" s="206">
        <f t="shared" si="33"/>
        <v>847</v>
      </c>
      <c r="CQ24" s="207">
        <f t="shared" ref="CQ24:CR24" si="243">SUM(Z24,AO24,AZ24,BW24)</f>
        <v>459</v>
      </c>
      <c r="CR24" s="207">
        <f t="shared" si="243"/>
        <v>388</v>
      </c>
      <c r="CS24" s="352">
        <v>847.0</v>
      </c>
      <c r="CT24" s="246">
        <v>337.0</v>
      </c>
      <c r="CU24" s="246">
        <v>260.0</v>
      </c>
      <c r="CV24" s="353">
        <v>597.0</v>
      </c>
      <c r="CW24" s="289">
        <v>13.0</v>
      </c>
      <c r="CX24" s="290">
        <v>11.0</v>
      </c>
      <c r="CY24" s="369">
        <v>24.0</v>
      </c>
      <c r="CZ24" s="246">
        <v>5.0</v>
      </c>
      <c r="DA24" s="251">
        <v>3.0</v>
      </c>
      <c r="DB24" s="353">
        <v>8.0</v>
      </c>
      <c r="DC24" s="246">
        <v>17.0</v>
      </c>
      <c r="DD24" s="251">
        <v>23.0</v>
      </c>
      <c r="DE24" s="353">
        <v>40.0</v>
      </c>
      <c r="DF24" s="246">
        <v>8.0</v>
      </c>
      <c r="DG24" s="251">
        <v>3.0</v>
      </c>
      <c r="DH24" s="353">
        <v>11.0</v>
      </c>
      <c r="DI24" s="246">
        <v>79.0</v>
      </c>
      <c r="DJ24" s="251">
        <v>88.0</v>
      </c>
      <c r="DK24" s="353">
        <v>167.0</v>
      </c>
      <c r="DL24" s="215">
        <f t="shared" ref="DL24:DM24" si="244">SUM(CT24+CW24+CZ24+DC24+DF24+DI24)</f>
        <v>459</v>
      </c>
      <c r="DM24" s="216">
        <f t="shared" si="244"/>
        <v>388</v>
      </c>
      <c r="DN24" s="217">
        <f t="shared" si="43"/>
        <v>847</v>
      </c>
      <c r="DO24" s="354">
        <v>0.0</v>
      </c>
      <c r="DP24" s="354">
        <v>0.0</v>
      </c>
      <c r="DQ24" s="215">
        <f t="shared" si="45"/>
        <v>847</v>
      </c>
      <c r="DR24" s="219">
        <f t="shared" si="46"/>
        <v>847</v>
      </c>
      <c r="DS24" s="347">
        <v>0.0</v>
      </c>
      <c r="DT24" s="347">
        <v>0.0</v>
      </c>
      <c r="DU24" s="217">
        <f t="shared" ref="DU24:DV24" si="245">SUM(CN24-CQ24)</f>
        <v>0</v>
      </c>
      <c r="DV24" s="217">
        <f t="shared" si="245"/>
        <v>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</row>
    <row r="25" ht="19.5" customHeight="1">
      <c r="A25" s="186">
        <v>23.0</v>
      </c>
      <c r="B25" s="230" t="s">
        <v>80</v>
      </c>
      <c r="C25" s="189">
        <v>1568.0</v>
      </c>
      <c r="D25" s="190" t="s">
        <v>57</v>
      </c>
      <c r="E25" s="191" t="s">
        <v>58</v>
      </c>
      <c r="F25" s="222">
        <v>2.0</v>
      </c>
      <c r="G25" s="223">
        <v>0.0</v>
      </c>
      <c r="H25" s="224">
        <v>0.0</v>
      </c>
      <c r="I25" s="217">
        <f t="shared" ref="I25:I38" si="254">SUM(G25:H25)</f>
        <v>0</v>
      </c>
      <c r="J25" s="222">
        <v>2.0</v>
      </c>
      <c r="K25" s="223">
        <v>48.0</v>
      </c>
      <c r="L25" s="224">
        <v>40.0</v>
      </c>
      <c r="M25" s="217">
        <f t="shared" ref="M25:M38" si="255">SUM(K25:L25)</f>
        <v>88</v>
      </c>
      <c r="N25" s="222">
        <v>2.0</v>
      </c>
      <c r="O25" s="223">
        <v>43.0</v>
      </c>
      <c r="P25" s="224">
        <v>39.0</v>
      </c>
      <c r="Q25" s="217">
        <f t="shared" ref="Q25:Q38" si="256">SUM(O25:P25)</f>
        <v>82</v>
      </c>
      <c r="R25" s="222">
        <v>2.0</v>
      </c>
      <c r="S25" s="223">
        <v>43.0</v>
      </c>
      <c r="T25" s="224">
        <v>39.0</v>
      </c>
      <c r="U25" s="217">
        <f t="shared" ref="U25:U38" si="257">SUM(S25:T25)</f>
        <v>82</v>
      </c>
      <c r="V25" s="222">
        <v>2.0</v>
      </c>
      <c r="W25" s="223">
        <v>45.0</v>
      </c>
      <c r="X25" s="224">
        <v>39.0</v>
      </c>
      <c r="Y25" s="217">
        <f t="shared" ref="Y25:Y38" si="258">SUM(W25:X25)</f>
        <v>84</v>
      </c>
      <c r="Z25" s="219">
        <f t="shared" ref="Z25:AA25" si="246">SUM(G25,K25,O25,S25,W25)</f>
        <v>179</v>
      </c>
      <c r="AA25" s="219">
        <f t="shared" si="246"/>
        <v>157</v>
      </c>
      <c r="AB25" s="217">
        <f t="shared" ref="AB25:AB38" si="260">SUM(Z25:AA25)</f>
        <v>336</v>
      </c>
      <c r="AC25" s="222">
        <v>2.0</v>
      </c>
      <c r="AD25" s="223">
        <v>52.0</v>
      </c>
      <c r="AE25" s="224">
        <v>31.0</v>
      </c>
      <c r="AF25" s="217">
        <f t="shared" ref="AF25:AF38" si="261">SUM(AD25:AE25)</f>
        <v>83</v>
      </c>
      <c r="AG25" s="222">
        <v>2.0</v>
      </c>
      <c r="AH25" s="223">
        <v>43.0</v>
      </c>
      <c r="AI25" s="224">
        <v>41.0</v>
      </c>
      <c r="AJ25" s="217">
        <f t="shared" ref="AJ25:AJ38" si="262">SUM(AH25:AI25)</f>
        <v>84</v>
      </c>
      <c r="AK25" s="222">
        <v>2.0</v>
      </c>
      <c r="AL25" s="223">
        <v>39.0</v>
      </c>
      <c r="AM25" s="224">
        <v>43.0</v>
      </c>
      <c r="AN25" s="217">
        <f t="shared" ref="AN25:AN38" si="263">SUM(AL25:AM25)</f>
        <v>82</v>
      </c>
      <c r="AO25" s="219">
        <f t="shared" ref="AO25:AP25" si="247">SUM(AD25,AH25,AL25)</f>
        <v>134</v>
      </c>
      <c r="AP25" s="220">
        <f t="shared" si="247"/>
        <v>115</v>
      </c>
      <c r="AQ25" s="217">
        <f t="shared" ref="AQ25:AQ38" si="265">SUM(AO25:AP25)</f>
        <v>249</v>
      </c>
      <c r="AR25" s="222">
        <v>2.0</v>
      </c>
      <c r="AS25" s="223">
        <v>52.0</v>
      </c>
      <c r="AT25" s="224">
        <v>29.0</v>
      </c>
      <c r="AU25" s="217">
        <f t="shared" ref="AU25:AU38" si="266">SUM(AS25:AT25)</f>
        <v>81</v>
      </c>
      <c r="AV25" s="222">
        <v>2.0</v>
      </c>
      <c r="AW25" s="223">
        <v>46.0</v>
      </c>
      <c r="AX25" s="224">
        <v>36.0</v>
      </c>
      <c r="AY25" s="217">
        <f t="shared" ref="AY25:AY34" si="267">SUM(AW25:AX25)</f>
        <v>82</v>
      </c>
      <c r="AZ25" s="342">
        <f t="shared" ref="AZ25:AZ38" si="268">Sum(AS25, AW25)</f>
        <v>98</v>
      </c>
      <c r="BA25" s="343">
        <f t="shared" ref="BA25:BA38" si="269">sum(AT25, AX25)</f>
        <v>65</v>
      </c>
      <c r="BB25" s="195">
        <f t="shared" si="25"/>
        <v>163</v>
      </c>
      <c r="BC25" s="222">
        <v>1.0</v>
      </c>
      <c r="BD25" s="224">
        <v>0.0</v>
      </c>
      <c r="BE25" s="222">
        <v>1.0</v>
      </c>
      <c r="BF25" s="224">
        <v>0.0</v>
      </c>
      <c r="BG25" s="222">
        <v>0.0</v>
      </c>
      <c r="BH25" s="224">
        <v>0.0</v>
      </c>
      <c r="BI25" s="344">
        <f t="shared" ref="BI25:BI36" si="270">SUM(BD25,BF25,BH25)</f>
        <v>0</v>
      </c>
      <c r="BJ25" s="223">
        <v>0.0</v>
      </c>
      <c r="BK25" s="224">
        <v>0.0</v>
      </c>
      <c r="BL25" s="344">
        <f t="shared" ref="BL25:BL36" si="271">SUM(BJ25:BK25)</f>
        <v>0</v>
      </c>
      <c r="BM25" s="222">
        <v>1.0</v>
      </c>
      <c r="BN25" s="224">
        <v>45.0</v>
      </c>
      <c r="BO25" s="222">
        <v>1.0</v>
      </c>
      <c r="BP25" s="224">
        <v>41.0</v>
      </c>
      <c r="BQ25" s="222">
        <v>0.0</v>
      </c>
      <c r="BR25" s="224">
        <v>0.0</v>
      </c>
      <c r="BS25" s="344">
        <f t="shared" ref="BS25:BS38" si="272">SUM(BN25,BP25,BR25)</f>
        <v>86</v>
      </c>
      <c r="BT25" s="223">
        <v>49.0</v>
      </c>
      <c r="BU25" s="224">
        <v>37.0</v>
      </c>
      <c r="BV25" s="344">
        <f t="shared" ref="BV25:BV38" si="273">SUM(BT25:BU25)</f>
        <v>86</v>
      </c>
      <c r="BW25" s="219">
        <f t="shared" ref="BW25:BX25" si="248">SUM(BJ25,BT25)</f>
        <v>49</v>
      </c>
      <c r="BX25" s="220">
        <f t="shared" si="248"/>
        <v>37</v>
      </c>
      <c r="BY25" s="195">
        <f t="shared" si="31"/>
        <v>86</v>
      </c>
      <c r="BZ25" s="227">
        <v>254.0</v>
      </c>
      <c r="CA25" s="224">
        <v>201.0</v>
      </c>
      <c r="CB25" s="227">
        <v>49.0</v>
      </c>
      <c r="CC25" s="224">
        <v>41.0</v>
      </c>
      <c r="CD25" s="227">
        <v>23.0</v>
      </c>
      <c r="CE25" s="224">
        <v>19.0</v>
      </c>
      <c r="CF25" s="227">
        <v>4.0</v>
      </c>
      <c r="CG25" s="224">
        <v>0.0</v>
      </c>
      <c r="CH25" s="227">
        <v>83.0</v>
      </c>
      <c r="CI25" s="224">
        <v>53.0</v>
      </c>
      <c r="CJ25" s="227">
        <v>35.0</v>
      </c>
      <c r="CK25" s="224">
        <v>46.0</v>
      </c>
      <c r="CL25" s="227">
        <v>12.0</v>
      </c>
      <c r="CM25" s="224">
        <v>14.0</v>
      </c>
      <c r="CN25" s="207">
        <f t="shared" ref="CN25:CO25" si="249">SUM(BZ25,CB25,CD25,CF25,CH25,CJ25,CL25)</f>
        <v>460</v>
      </c>
      <c r="CO25" s="207">
        <f t="shared" si="249"/>
        <v>374</v>
      </c>
      <c r="CP25" s="206">
        <f t="shared" si="33"/>
        <v>834</v>
      </c>
      <c r="CQ25" s="207">
        <f t="shared" ref="CQ25:CR25" si="250">SUM(Z25,AO25,AZ25,BW25)</f>
        <v>460</v>
      </c>
      <c r="CR25" s="207">
        <f t="shared" si="250"/>
        <v>374</v>
      </c>
      <c r="CS25" s="185">
        <f t="shared" ref="CS25:CS38" si="277">SUM(I25,M25,Q25,U25,Y25,AF25,AJ25,AN25,AU25,AY25,BI25,BS25)</f>
        <v>834</v>
      </c>
      <c r="CT25" s="228">
        <v>284.0</v>
      </c>
      <c r="CU25" s="224">
        <v>234.0</v>
      </c>
      <c r="CV25" s="214">
        <f t="shared" ref="CV25:CV38" si="278">SUM(CT25+CU25)</f>
        <v>518</v>
      </c>
      <c r="CW25" s="228">
        <v>10.0</v>
      </c>
      <c r="CX25" s="224">
        <v>10.0</v>
      </c>
      <c r="CY25" s="214">
        <f t="shared" ref="CY25:CY38" si="279">SUM(CW25+CX25)</f>
        <v>20</v>
      </c>
      <c r="CZ25" s="228">
        <v>1.0</v>
      </c>
      <c r="DA25" s="224">
        <v>1.0</v>
      </c>
      <c r="DB25" s="214">
        <f t="shared" ref="DB25:DB38" si="280">SUM(CZ25+DA25)</f>
        <v>2</v>
      </c>
      <c r="DC25" s="228">
        <v>35.0</v>
      </c>
      <c r="DD25" s="224">
        <v>25.0</v>
      </c>
      <c r="DE25" s="214">
        <f t="shared" ref="DE25:DE38" si="281">SUM(DC25+DD25)</f>
        <v>60</v>
      </c>
      <c r="DF25" s="228">
        <v>3.0</v>
      </c>
      <c r="DG25" s="224">
        <v>4.0</v>
      </c>
      <c r="DH25" s="214">
        <f t="shared" ref="DH25:DH38" si="282">SUM(DF25+DG25)</f>
        <v>7</v>
      </c>
      <c r="DI25" s="228">
        <v>127.0</v>
      </c>
      <c r="DJ25" s="224">
        <v>100.0</v>
      </c>
      <c r="DK25" s="214">
        <f t="shared" ref="DK25:DK38" si="283">SUM(DI25+DJ25)</f>
        <v>227</v>
      </c>
      <c r="DL25" s="215">
        <f t="shared" ref="DL25:DM25" si="251">SUM(CT25+CW25+CZ25+DC25+DF25+DI25)</f>
        <v>460</v>
      </c>
      <c r="DM25" s="216">
        <f t="shared" si="251"/>
        <v>374</v>
      </c>
      <c r="DN25" s="217">
        <f t="shared" si="43"/>
        <v>834</v>
      </c>
      <c r="DO25" s="218">
        <f t="shared" ref="DO25:DP25" si="252">SUM(CQ25-DL25)</f>
        <v>0</v>
      </c>
      <c r="DP25" s="218">
        <f t="shared" si="252"/>
        <v>0</v>
      </c>
      <c r="DQ25" s="215">
        <f t="shared" si="45"/>
        <v>834</v>
      </c>
      <c r="DR25" s="219">
        <f t="shared" si="46"/>
        <v>834</v>
      </c>
      <c r="DS25" s="220">
        <f t="shared" ref="DS25:DS38" si="286">SUM(CP25-CS25)</f>
        <v>0</v>
      </c>
      <c r="DT25" s="220">
        <f t="shared" ref="DT25:DT38" si="287">SUM(CP25-DN25)</f>
        <v>0</v>
      </c>
      <c r="DU25" s="217">
        <f t="shared" ref="DU25:DV25" si="253">SUM(CN25-CQ25)</f>
        <v>0</v>
      </c>
      <c r="DV25" s="217">
        <f t="shared" si="253"/>
        <v>0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</row>
    <row r="26" ht="19.5" customHeight="1">
      <c r="A26" s="186">
        <v>24.0</v>
      </c>
      <c r="B26" s="230" t="s">
        <v>81</v>
      </c>
      <c r="C26" s="189">
        <v>1571.0</v>
      </c>
      <c r="D26" s="190" t="s">
        <v>57</v>
      </c>
      <c r="E26" s="191" t="s">
        <v>58</v>
      </c>
      <c r="F26" s="222">
        <v>1.0</v>
      </c>
      <c r="G26" s="223">
        <v>0.0</v>
      </c>
      <c r="H26" s="224">
        <v>0.0</v>
      </c>
      <c r="I26" s="217">
        <f t="shared" si="254"/>
        <v>0</v>
      </c>
      <c r="J26" s="222">
        <v>1.0</v>
      </c>
      <c r="K26" s="223">
        <v>27.0</v>
      </c>
      <c r="L26" s="224">
        <v>22.0</v>
      </c>
      <c r="M26" s="217">
        <f t="shared" si="255"/>
        <v>49</v>
      </c>
      <c r="N26" s="222">
        <v>1.0</v>
      </c>
      <c r="O26" s="223">
        <v>25.0</v>
      </c>
      <c r="P26" s="224">
        <v>23.0</v>
      </c>
      <c r="Q26" s="217">
        <f t="shared" si="256"/>
        <v>48</v>
      </c>
      <c r="R26" s="222">
        <v>1.0</v>
      </c>
      <c r="S26" s="223">
        <v>23.0</v>
      </c>
      <c r="T26" s="224">
        <v>20.0</v>
      </c>
      <c r="U26" s="217">
        <f t="shared" si="257"/>
        <v>43</v>
      </c>
      <c r="V26" s="222">
        <v>1.0</v>
      </c>
      <c r="W26" s="223">
        <v>29.0</v>
      </c>
      <c r="X26" s="224">
        <v>13.0</v>
      </c>
      <c r="Y26" s="217">
        <f t="shared" si="258"/>
        <v>42</v>
      </c>
      <c r="Z26" s="219">
        <f t="shared" ref="Z26:AA26" si="259">SUM(G26,K26,O26,S26,W26)</f>
        <v>104</v>
      </c>
      <c r="AA26" s="219">
        <f t="shared" si="259"/>
        <v>78</v>
      </c>
      <c r="AB26" s="217">
        <f t="shared" si="260"/>
        <v>182</v>
      </c>
      <c r="AC26" s="222">
        <v>1.0</v>
      </c>
      <c r="AD26" s="223">
        <v>21.0</v>
      </c>
      <c r="AE26" s="224">
        <v>19.0</v>
      </c>
      <c r="AF26" s="217">
        <f t="shared" si="261"/>
        <v>40</v>
      </c>
      <c r="AG26" s="222">
        <v>1.0</v>
      </c>
      <c r="AH26" s="223">
        <v>18.0</v>
      </c>
      <c r="AI26" s="224">
        <v>22.0</v>
      </c>
      <c r="AJ26" s="217">
        <f t="shared" si="262"/>
        <v>40</v>
      </c>
      <c r="AK26" s="222">
        <v>1.0</v>
      </c>
      <c r="AL26" s="223">
        <v>26.0</v>
      </c>
      <c r="AM26" s="224">
        <v>18.0</v>
      </c>
      <c r="AN26" s="217">
        <f t="shared" si="263"/>
        <v>44</v>
      </c>
      <c r="AO26" s="219">
        <f t="shared" ref="AO26:AP26" si="264">SUM(AD26,AH26,AL26)</f>
        <v>65</v>
      </c>
      <c r="AP26" s="220">
        <f t="shared" si="264"/>
        <v>59</v>
      </c>
      <c r="AQ26" s="217">
        <f t="shared" si="265"/>
        <v>124</v>
      </c>
      <c r="AR26" s="222">
        <v>1.0</v>
      </c>
      <c r="AS26" s="223">
        <v>21.0</v>
      </c>
      <c r="AT26" s="224">
        <v>20.0</v>
      </c>
      <c r="AU26" s="217">
        <f t="shared" si="266"/>
        <v>41</v>
      </c>
      <c r="AV26" s="222">
        <v>1.0</v>
      </c>
      <c r="AW26" s="223">
        <v>29.0</v>
      </c>
      <c r="AX26" s="224">
        <v>15.0</v>
      </c>
      <c r="AY26" s="217">
        <f t="shared" si="267"/>
        <v>44</v>
      </c>
      <c r="AZ26" s="342">
        <f t="shared" si="268"/>
        <v>50</v>
      </c>
      <c r="BA26" s="343">
        <f t="shared" si="269"/>
        <v>35</v>
      </c>
      <c r="BB26" s="195">
        <f t="shared" si="25"/>
        <v>85</v>
      </c>
      <c r="BC26" s="222">
        <v>1.0</v>
      </c>
      <c r="BD26" s="224">
        <v>0.0</v>
      </c>
      <c r="BE26" s="222">
        <v>0.0</v>
      </c>
      <c r="BF26" s="224">
        <v>0.0</v>
      </c>
      <c r="BG26" s="222">
        <v>0.0</v>
      </c>
      <c r="BH26" s="224">
        <v>0.0</v>
      </c>
      <c r="BI26" s="344">
        <f t="shared" si="270"/>
        <v>0</v>
      </c>
      <c r="BJ26" s="223">
        <v>0.0</v>
      </c>
      <c r="BK26" s="224">
        <v>0.0</v>
      </c>
      <c r="BL26" s="344">
        <f t="shared" si="271"/>
        <v>0</v>
      </c>
      <c r="BM26" s="222">
        <v>1.0</v>
      </c>
      <c r="BN26" s="224">
        <v>41.0</v>
      </c>
      <c r="BO26" s="222">
        <v>0.0</v>
      </c>
      <c r="BP26" s="224">
        <v>0.0</v>
      </c>
      <c r="BQ26" s="222">
        <v>0.0</v>
      </c>
      <c r="BR26" s="224">
        <v>0.0</v>
      </c>
      <c r="BS26" s="344">
        <f t="shared" si="272"/>
        <v>41</v>
      </c>
      <c r="BT26" s="223">
        <v>16.0</v>
      </c>
      <c r="BU26" s="224">
        <v>25.0</v>
      </c>
      <c r="BV26" s="344">
        <f t="shared" si="273"/>
        <v>41</v>
      </c>
      <c r="BW26" s="219">
        <f t="shared" ref="BW26:BX26" si="274">SUM(BJ26,BT26)</f>
        <v>16</v>
      </c>
      <c r="BX26" s="220">
        <f t="shared" si="274"/>
        <v>25</v>
      </c>
      <c r="BY26" s="195">
        <f t="shared" si="31"/>
        <v>41</v>
      </c>
      <c r="BZ26" s="227">
        <v>96.0</v>
      </c>
      <c r="CA26" s="224">
        <v>92.0</v>
      </c>
      <c r="CB26" s="227">
        <v>31.0</v>
      </c>
      <c r="CC26" s="224">
        <v>28.0</v>
      </c>
      <c r="CD26" s="227">
        <v>48.0</v>
      </c>
      <c r="CE26" s="224">
        <v>27.0</v>
      </c>
      <c r="CF26" s="227">
        <v>0.0</v>
      </c>
      <c r="CG26" s="224">
        <v>1.0</v>
      </c>
      <c r="CH26" s="227">
        <v>52.0</v>
      </c>
      <c r="CI26" s="224">
        <v>44.0</v>
      </c>
      <c r="CJ26" s="227">
        <v>8.0</v>
      </c>
      <c r="CK26" s="224">
        <v>3.0</v>
      </c>
      <c r="CL26" s="227">
        <v>0.0</v>
      </c>
      <c r="CM26" s="224">
        <v>2.0</v>
      </c>
      <c r="CN26" s="207">
        <f t="shared" ref="CN26:CO26" si="275">SUM(BZ26,CB26,CD26,CF26,CH26,CJ26,CL26)</f>
        <v>235</v>
      </c>
      <c r="CO26" s="207">
        <f t="shared" si="275"/>
        <v>197</v>
      </c>
      <c r="CP26" s="206">
        <f t="shared" si="33"/>
        <v>432</v>
      </c>
      <c r="CQ26" s="207">
        <f t="shared" ref="CQ26:CR26" si="276">SUM(Z26,AO26,AZ26,BW26)</f>
        <v>235</v>
      </c>
      <c r="CR26" s="207">
        <f t="shared" si="276"/>
        <v>197</v>
      </c>
      <c r="CS26" s="185">
        <f t="shared" si="277"/>
        <v>432</v>
      </c>
      <c r="CT26" s="228">
        <v>147.0</v>
      </c>
      <c r="CU26" s="224">
        <v>119.0</v>
      </c>
      <c r="CV26" s="214">
        <f t="shared" si="278"/>
        <v>266</v>
      </c>
      <c r="CW26" s="228">
        <v>17.0</v>
      </c>
      <c r="CX26" s="224">
        <v>13.0</v>
      </c>
      <c r="CY26" s="214">
        <f t="shared" si="279"/>
        <v>30</v>
      </c>
      <c r="CZ26" s="228">
        <v>5.0</v>
      </c>
      <c r="DA26" s="224">
        <v>4.0</v>
      </c>
      <c r="DB26" s="214">
        <f t="shared" si="280"/>
        <v>9</v>
      </c>
      <c r="DC26" s="228">
        <v>18.0</v>
      </c>
      <c r="DD26" s="224">
        <v>19.0</v>
      </c>
      <c r="DE26" s="214">
        <f t="shared" si="281"/>
        <v>37</v>
      </c>
      <c r="DF26" s="228">
        <v>1.0</v>
      </c>
      <c r="DG26" s="224">
        <v>6.0</v>
      </c>
      <c r="DH26" s="214">
        <f t="shared" si="282"/>
        <v>7</v>
      </c>
      <c r="DI26" s="228">
        <v>47.0</v>
      </c>
      <c r="DJ26" s="224">
        <v>36.0</v>
      </c>
      <c r="DK26" s="214">
        <f t="shared" si="283"/>
        <v>83</v>
      </c>
      <c r="DL26" s="215">
        <f t="shared" ref="DL26:DM26" si="284">SUM(CT26+CW26+CZ26+DC26+DF26+DI26)</f>
        <v>235</v>
      </c>
      <c r="DM26" s="216">
        <f t="shared" si="284"/>
        <v>197</v>
      </c>
      <c r="DN26" s="217">
        <f t="shared" si="43"/>
        <v>432</v>
      </c>
      <c r="DO26" s="218">
        <f t="shared" ref="DO26:DP26" si="285">SUM(CQ26-DL26)</f>
        <v>0</v>
      </c>
      <c r="DP26" s="218">
        <f t="shared" si="285"/>
        <v>0</v>
      </c>
      <c r="DQ26" s="215">
        <f t="shared" si="45"/>
        <v>432</v>
      </c>
      <c r="DR26" s="219">
        <f t="shared" si="46"/>
        <v>432</v>
      </c>
      <c r="DS26" s="220">
        <f t="shared" si="286"/>
        <v>0</v>
      </c>
      <c r="DT26" s="220">
        <f t="shared" si="287"/>
        <v>0</v>
      </c>
      <c r="DU26" s="217">
        <f t="shared" ref="DU26:DV26" si="288">SUM(CN26-CQ26)</f>
        <v>0</v>
      </c>
      <c r="DV26" s="217">
        <f t="shared" si="288"/>
        <v>0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</row>
    <row r="27" ht="19.5" customHeight="1">
      <c r="A27" s="186">
        <v>25.0</v>
      </c>
      <c r="B27" s="230" t="s">
        <v>82</v>
      </c>
      <c r="C27" s="189">
        <v>1573.0</v>
      </c>
      <c r="D27" s="190" t="s">
        <v>57</v>
      </c>
      <c r="E27" s="191" t="s">
        <v>58</v>
      </c>
      <c r="F27" s="222">
        <v>2.0</v>
      </c>
      <c r="G27" s="223">
        <v>0.0</v>
      </c>
      <c r="H27" s="224">
        <v>0.0</v>
      </c>
      <c r="I27" s="217">
        <f t="shared" si="254"/>
        <v>0</v>
      </c>
      <c r="J27" s="222">
        <v>2.0</v>
      </c>
      <c r="K27" s="223">
        <v>52.0</v>
      </c>
      <c r="L27" s="224">
        <v>43.0</v>
      </c>
      <c r="M27" s="217">
        <f t="shared" si="255"/>
        <v>95</v>
      </c>
      <c r="N27" s="222">
        <v>2.0</v>
      </c>
      <c r="O27" s="223">
        <v>54.0</v>
      </c>
      <c r="P27" s="224">
        <v>42.0</v>
      </c>
      <c r="Q27" s="217">
        <f t="shared" si="256"/>
        <v>96</v>
      </c>
      <c r="R27" s="222">
        <v>2.0</v>
      </c>
      <c r="S27" s="223">
        <v>49.0</v>
      </c>
      <c r="T27" s="224">
        <v>43.0</v>
      </c>
      <c r="U27" s="217">
        <f t="shared" si="257"/>
        <v>92</v>
      </c>
      <c r="V27" s="222">
        <v>2.0</v>
      </c>
      <c r="W27" s="223">
        <v>43.0</v>
      </c>
      <c r="X27" s="224">
        <v>50.0</v>
      </c>
      <c r="Y27" s="217">
        <f t="shared" si="258"/>
        <v>93</v>
      </c>
      <c r="Z27" s="219">
        <f t="shared" ref="Z27:AA27" si="289">SUM(G27,K27,O27,S27,W27)</f>
        <v>198</v>
      </c>
      <c r="AA27" s="219">
        <f t="shared" si="289"/>
        <v>178</v>
      </c>
      <c r="AB27" s="217">
        <f t="shared" si="260"/>
        <v>376</v>
      </c>
      <c r="AC27" s="222">
        <v>2.0</v>
      </c>
      <c r="AD27" s="223">
        <v>49.0</v>
      </c>
      <c r="AE27" s="224">
        <v>48.0</v>
      </c>
      <c r="AF27" s="217">
        <f t="shared" si="261"/>
        <v>97</v>
      </c>
      <c r="AG27" s="222">
        <v>2.0</v>
      </c>
      <c r="AH27" s="223">
        <v>49.0</v>
      </c>
      <c r="AI27" s="224">
        <v>46.0</v>
      </c>
      <c r="AJ27" s="217">
        <f t="shared" si="262"/>
        <v>95</v>
      </c>
      <c r="AK27" s="222">
        <v>2.0</v>
      </c>
      <c r="AL27" s="223">
        <v>45.0</v>
      </c>
      <c r="AM27" s="224">
        <v>50.0</v>
      </c>
      <c r="AN27" s="217">
        <f t="shared" si="263"/>
        <v>95</v>
      </c>
      <c r="AO27" s="219">
        <f t="shared" ref="AO27:AP27" si="290">SUM(AD27,AH27,AL27)</f>
        <v>143</v>
      </c>
      <c r="AP27" s="220">
        <f t="shared" si="290"/>
        <v>144</v>
      </c>
      <c r="AQ27" s="217">
        <f t="shared" si="265"/>
        <v>287</v>
      </c>
      <c r="AR27" s="222">
        <v>2.0</v>
      </c>
      <c r="AS27" s="223">
        <v>39.0</v>
      </c>
      <c r="AT27" s="224">
        <v>50.0</v>
      </c>
      <c r="AU27" s="217">
        <f t="shared" si="266"/>
        <v>89</v>
      </c>
      <c r="AV27" s="222">
        <v>2.0</v>
      </c>
      <c r="AW27" s="223">
        <v>49.0</v>
      </c>
      <c r="AX27" s="224">
        <v>40.0</v>
      </c>
      <c r="AY27" s="217">
        <f t="shared" si="267"/>
        <v>89</v>
      </c>
      <c r="AZ27" s="342">
        <f t="shared" si="268"/>
        <v>88</v>
      </c>
      <c r="BA27" s="343">
        <f t="shared" si="269"/>
        <v>90</v>
      </c>
      <c r="BB27" s="195">
        <f t="shared" si="25"/>
        <v>178</v>
      </c>
      <c r="BC27" s="222">
        <v>1.0</v>
      </c>
      <c r="BD27" s="224">
        <v>0.0</v>
      </c>
      <c r="BE27" s="222">
        <v>1.0</v>
      </c>
      <c r="BF27" s="224">
        <v>0.0</v>
      </c>
      <c r="BG27" s="222">
        <v>0.0</v>
      </c>
      <c r="BH27" s="224">
        <v>0.0</v>
      </c>
      <c r="BI27" s="344">
        <f t="shared" si="270"/>
        <v>0</v>
      </c>
      <c r="BJ27" s="223">
        <v>0.0</v>
      </c>
      <c r="BK27" s="224">
        <v>0.0</v>
      </c>
      <c r="BL27" s="344">
        <f t="shared" si="271"/>
        <v>0</v>
      </c>
      <c r="BM27" s="222">
        <v>1.0</v>
      </c>
      <c r="BN27" s="224">
        <v>42.0</v>
      </c>
      <c r="BO27" s="222">
        <v>1.0</v>
      </c>
      <c r="BP27" s="224">
        <v>42.0</v>
      </c>
      <c r="BQ27" s="222">
        <v>0.0</v>
      </c>
      <c r="BR27" s="224">
        <v>0.0</v>
      </c>
      <c r="BS27" s="344">
        <f t="shared" si="272"/>
        <v>84</v>
      </c>
      <c r="BT27" s="223">
        <v>46.0</v>
      </c>
      <c r="BU27" s="224">
        <v>38.0</v>
      </c>
      <c r="BV27" s="344">
        <f t="shared" si="273"/>
        <v>84</v>
      </c>
      <c r="BW27" s="219">
        <f t="shared" ref="BW27:BX27" si="291">SUM(BJ27,BT27)</f>
        <v>46</v>
      </c>
      <c r="BX27" s="220">
        <f t="shared" si="291"/>
        <v>38</v>
      </c>
      <c r="BY27" s="195">
        <f t="shared" si="31"/>
        <v>84</v>
      </c>
      <c r="BZ27" s="227">
        <v>191.0</v>
      </c>
      <c r="CA27" s="224">
        <v>168.0</v>
      </c>
      <c r="CB27" s="227">
        <v>51.0</v>
      </c>
      <c r="CC27" s="224">
        <v>60.0</v>
      </c>
      <c r="CD27" s="227">
        <v>83.0</v>
      </c>
      <c r="CE27" s="224">
        <v>70.0</v>
      </c>
      <c r="CF27" s="227">
        <v>3.0</v>
      </c>
      <c r="CG27" s="224">
        <v>2.0</v>
      </c>
      <c r="CH27" s="227">
        <v>135.0</v>
      </c>
      <c r="CI27" s="224">
        <v>133.0</v>
      </c>
      <c r="CJ27" s="227">
        <v>8.0</v>
      </c>
      <c r="CK27" s="224">
        <v>11.0</v>
      </c>
      <c r="CL27" s="227">
        <v>4.0</v>
      </c>
      <c r="CM27" s="224">
        <v>6.0</v>
      </c>
      <c r="CN27" s="207">
        <f t="shared" ref="CN27:CO27" si="292">SUM(BZ27,CB27,CD27,CF27,CH27,CJ27,CL27)</f>
        <v>475</v>
      </c>
      <c r="CO27" s="207">
        <f t="shared" si="292"/>
        <v>450</v>
      </c>
      <c r="CP27" s="206">
        <f t="shared" si="33"/>
        <v>925</v>
      </c>
      <c r="CQ27" s="207">
        <f t="shared" ref="CQ27:CR27" si="293">SUM(Z27,AO27,AZ27,BW27)</f>
        <v>475</v>
      </c>
      <c r="CR27" s="207">
        <f t="shared" si="293"/>
        <v>450</v>
      </c>
      <c r="CS27" s="185">
        <f t="shared" si="277"/>
        <v>925</v>
      </c>
      <c r="CT27" s="228">
        <v>155.0</v>
      </c>
      <c r="CU27" s="224">
        <v>148.0</v>
      </c>
      <c r="CV27" s="214">
        <f t="shared" si="278"/>
        <v>303</v>
      </c>
      <c r="CW27" s="228">
        <v>70.0</v>
      </c>
      <c r="CX27" s="224">
        <v>65.0</v>
      </c>
      <c r="CY27" s="214">
        <f t="shared" si="279"/>
        <v>135</v>
      </c>
      <c r="CZ27" s="228">
        <v>20.0</v>
      </c>
      <c r="DA27" s="224">
        <v>20.0</v>
      </c>
      <c r="DB27" s="214">
        <f t="shared" si="280"/>
        <v>40</v>
      </c>
      <c r="DC27" s="228">
        <v>52.0</v>
      </c>
      <c r="DD27" s="224">
        <v>53.0</v>
      </c>
      <c r="DE27" s="214">
        <f t="shared" si="281"/>
        <v>105</v>
      </c>
      <c r="DF27" s="228">
        <v>43.0</v>
      </c>
      <c r="DG27" s="224">
        <v>35.0</v>
      </c>
      <c r="DH27" s="214">
        <f t="shared" si="282"/>
        <v>78</v>
      </c>
      <c r="DI27" s="228">
        <v>135.0</v>
      </c>
      <c r="DJ27" s="224">
        <v>129.0</v>
      </c>
      <c r="DK27" s="214">
        <f t="shared" si="283"/>
        <v>264</v>
      </c>
      <c r="DL27" s="215">
        <f t="shared" ref="DL27:DM27" si="294">SUM(CT27+CW27+CZ27+DC27+DF27+DI27)</f>
        <v>475</v>
      </c>
      <c r="DM27" s="216">
        <f t="shared" si="294"/>
        <v>450</v>
      </c>
      <c r="DN27" s="217">
        <f t="shared" si="43"/>
        <v>925</v>
      </c>
      <c r="DO27" s="218">
        <f t="shared" ref="DO27:DP27" si="295">SUM(CQ27-DL27)</f>
        <v>0</v>
      </c>
      <c r="DP27" s="218">
        <f t="shared" si="295"/>
        <v>0</v>
      </c>
      <c r="DQ27" s="215">
        <f t="shared" si="45"/>
        <v>925</v>
      </c>
      <c r="DR27" s="219">
        <f t="shared" si="46"/>
        <v>925</v>
      </c>
      <c r="DS27" s="220">
        <f t="shared" si="286"/>
        <v>0</v>
      </c>
      <c r="DT27" s="220">
        <f t="shared" si="287"/>
        <v>0</v>
      </c>
      <c r="DU27" s="217">
        <f t="shared" ref="DU27:DV27" si="296">SUM(CN27-CQ27)</f>
        <v>0</v>
      </c>
      <c r="DV27" s="217">
        <f t="shared" si="296"/>
        <v>0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</row>
    <row r="28" ht="19.5" customHeight="1">
      <c r="A28" s="186">
        <v>26.0</v>
      </c>
      <c r="B28" s="230" t="s">
        <v>83</v>
      </c>
      <c r="C28" s="189">
        <v>1574.0</v>
      </c>
      <c r="D28" s="190" t="s">
        <v>57</v>
      </c>
      <c r="E28" s="191" t="s">
        <v>58</v>
      </c>
      <c r="F28" s="231">
        <v>3.0</v>
      </c>
      <c r="G28" s="291">
        <v>0.0</v>
      </c>
      <c r="H28" s="292">
        <v>0.0</v>
      </c>
      <c r="I28" s="217">
        <f t="shared" si="254"/>
        <v>0</v>
      </c>
      <c r="J28" s="293">
        <v>3.0</v>
      </c>
      <c r="K28" s="291">
        <v>72.0</v>
      </c>
      <c r="L28" s="292">
        <v>61.0</v>
      </c>
      <c r="M28" s="217">
        <f t="shared" si="255"/>
        <v>133</v>
      </c>
      <c r="N28" s="231">
        <v>3.0</v>
      </c>
      <c r="O28" s="291">
        <v>68.0</v>
      </c>
      <c r="P28" s="292">
        <v>67.0</v>
      </c>
      <c r="Q28" s="217">
        <f t="shared" si="256"/>
        <v>135</v>
      </c>
      <c r="R28" s="293">
        <v>3.0</v>
      </c>
      <c r="S28" s="291">
        <v>69.0</v>
      </c>
      <c r="T28" s="292">
        <v>66.0</v>
      </c>
      <c r="U28" s="217">
        <f t="shared" si="257"/>
        <v>135</v>
      </c>
      <c r="V28" s="293">
        <v>3.0</v>
      </c>
      <c r="W28" s="291">
        <v>65.0</v>
      </c>
      <c r="X28" s="292">
        <v>58.0</v>
      </c>
      <c r="Y28" s="217">
        <f t="shared" si="258"/>
        <v>123</v>
      </c>
      <c r="Z28" s="219">
        <f t="shared" ref="Z28:AA28" si="297">SUM(G28,K28,O28,S28,W28)</f>
        <v>274</v>
      </c>
      <c r="AA28" s="219">
        <f t="shared" si="297"/>
        <v>252</v>
      </c>
      <c r="AB28" s="217">
        <f t="shared" si="260"/>
        <v>526</v>
      </c>
      <c r="AC28" s="231">
        <v>3.0</v>
      </c>
      <c r="AD28" s="291">
        <v>72.0</v>
      </c>
      <c r="AE28" s="292">
        <v>59.0</v>
      </c>
      <c r="AF28" s="217">
        <f t="shared" si="261"/>
        <v>131</v>
      </c>
      <c r="AG28" s="231">
        <v>3.0</v>
      </c>
      <c r="AH28" s="291">
        <v>82.0</v>
      </c>
      <c r="AI28" s="292">
        <v>40.0</v>
      </c>
      <c r="AJ28" s="217">
        <f t="shared" si="262"/>
        <v>122</v>
      </c>
      <c r="AK28" s="293">
        <v>3.0</v>
      </c>
      <c r="AL28" s="291">
        <v>67.0</v>
      </c>
      <c r="AM28" s="292">
        <v>59.0</v>
      </c>
      <c r="AN28" s="217">
        <f t="shared" si="263"/>
        <v>126</v>
      </c>
      <c r="AO28" s="219">
        <f t="shared" ref="AO28:AP28" si="298">SUM(AD28,AH28,AL28)</f>
        <v>221</v>
      </c>
      <c r="AP28" s="220">
        <f t="shared" si="298"/>
        <v>158</v>
      </c>
      <c r="AQ28" s="217">
        <f t="shared" si="265"/>
        <v>379</v>
      </c>
      <c r="AR28" s="231">
        <v>3.0</v>
      </c>
      <c r="AS28" s="291">
        <v>60.0</v>
      </c>
      <c r="AT28" s="292">
        <v>65.0</v>
      </c>
      <c r="AU28" s="217">
        <f t="shared" si="266"/>
        <v>125</v>
      </c>
      <c r="AV28" s="231">
        <v>3.0</v>
      </c>
      <c r="AW28" s="291">
        <v>71.0</v>
      </c>
      <c r="AX28" s="292">
        <v>62.0</v>
      </c>
      <c r="AY28" s="217">
        <f t="shared" si="267"/>
        <v>133</v>
      </c>
      <c r="AZ28" s="342">
        <f t="shared" si="268"/>
        <v>131</v>
      </c>
      <c r="BA28" s="343">
        <f t="shared" si="269"/>
        <v>127</v>
      </c>
      <c r="BB28" s="195">
        <f t="shared" si="25"/>
        <v>258</v>
      </c>
      <c r="BC28" s="293">
        <v>1.0</v>
      </c>
      <c r="BD28" s="292">
        <v>0.0</v>
      </c>
      <c r="BE28" s="293">
        <v>1.0</v>
      </c>
      <c r="BF28" s="292">
        <v>0.0</v>
      </c>
      <c r="BG28" s="293">
        <v>1.0</v>
      </c>
      <c r="BH28" s="292">
        <v>0.0</v>
      </c>
      <c r="BI28" s="344">
        <f t="shared" si="270"/>
        <v>0</v>
      </c>
      <c r="BJ28" s="291">
        <v>0.0</v>
      </c>
      <c r="BK28" s="292">
        <v>0.0</v>
      </c>
      <c r="BL28" s="344">
        <f t="shared" si="271"/>
        <v>0</v>
      </c>
      <c r="BM28" s="231">
        <v>1.0</v>
      </c>
      <c r="BN28" s="292">
        <v>43.0</v>
      </c>
      <c r="BO28" s="293">
        <v>1.0</v>
      </c>
      <c r="BP28" s="292">
        <v>41.0</v>
      </c>
      <c r="BQ28" s="293">
        <v>1.0</v>
      </c>
      <c r="BR28" s="292">
        <v>46.0</v>
      </c>
      <c r="BS28" s="344">
        <f t="shared" si="272"/>
        <v>130</v>
      </c>
      <c r="BT28" s="291">
        <v>68.0</v>
      </c>
      <c r="BU28" s="292">
        <v>62.0</v>
      </c>
      <c r="BV28" s="344">
        <f t="shared" si="273"/>
        <v>130</v>
      </c>
      <c r="BW28" s="219">
        <f t="shared" ref="BW28:BX28" si="299">SUM(BJ28,BT28)</f>
        <v>68</v>
      </c>
      <c r="BX28" s="220">
        <f t="shared" si="299"/>
        <v>62</v>
      </c>
      <c r="BY28" s="195">
        <f t="shared" si="31"/>
        <v>130</v>
      </c>
      <c r="BZ28" s="294">
        <v>260.0</v>
      </c>
      <c r="CA28" s="292">
        <v>245.0</v>
      </c>
      <c r="CB28" s="294">
        <v>107.0</v>
      </c>
      <c r="CC28" s="292">
        <v>84.0</v>
      </c>
      <c r="CD28" s="294">
        <v>73.0</v>
      </c>
      <c r="CE28" s="292">
        <v>65.0</v>
      </c>
      <c r="CF28" s="294">
        <v>2.0</v>
      </c>
      <c r="CG28" s="292">
        <v>2.0</v>
      </c>
      <c r="CH28" s="294">
        <v>217.0</v>
      </c>
      <c r="CI28" s="292">
        <v>177.0</v>
      </c>
      <c r="CJ28" s="294">
        <v>23.0</v>
      </c>
      <c r="CK28" s="292">
        <v>18.0</v>
      </c>
      <c r="CL28" s="294">
        <v>12.0</v>
      </c>
      <c r="CM28" s="292">
        <v>8.0</v>
      </c>
      <c r="CN28" s="207">
        <f t="shared" ref="CN28:CO28" si="300">SUM(BZ28,CB28,CD28,CF28,CH28,CJ28,CL28)</f>
        <v>694</v>
      </c>
      <c r="CO28" s="207">
        <f t="shared" si="300"/>
        <v>599</v>
      </c>
      <c r="CP28" s="206">
        <f t="shared" si="33"/>
        <v>1293</v>
      </c>
      <c r="CQ28" s="207">
        <f t="shared" ref="CQ28:CR28" si="301">SUM(Z28,AO28,AZ28,BW28)</f>
        <v>694</v>
      </c>
      <c r="CR28" s="207">
        <f t="shared" si="301"/>
        <v>599</v>
      </c>
      <c r="CS28" s="185">
        <f t="shared" si="277"/>
        <v>1293</v>
      </c>
      <c r="CT28" s="295">
        <v>400.0</v>
      </c>
      <c r="CU28" s="229">
        <v>341.0</v>
      </c>
      <c r="CV28" s="214">
        <f t="shared" si="278"/>
        <v>741</v>
      </c>
      <c r="CW28" s="228">
        <v>47.0</v>
      </c>
      <c r="CX28" s="229">
        <v>38.0</v>
      </c>
      <c r="CY28" s="214">
        <f t="shared" si="279"/>
        <v>85</v>
      </c>
      <c r="CZ28" s="228">
        <v>2.0</v>
      </c>
      <c r="DA28" s="229">
        <v>0.0</v>
      </c>
      <c r="DB28" s="214">
        <f t="shared" si="280"/>
        <v>2</v>
      </c>
      <c r="DC28" s="228">
        <v>28.0</v>
      </c>
      <c r="DD28" s="229">
        <v>29.0</v>
      </c>
      <c r="DE28" s="214">
        <f t="shared" si="281"/>
        <v>57</v>
      </c>
      <c r="DF28" s="228">
        <v>6.0</v>
      </c>
      <c r="DG28" s="229">
        <v>4.0</v>
      </c>
      <c r="DH28" s="214">
        <f t="shared" si="282"/>
        <v>10</v>
      </c>
      <c r="DI28" s="228">
        <v>211.0</v>
      </c>
      <c r="DJ28" s="229">
        <v>187.0</v>
      </c>
      <c r="DK28" s="214">
        <f t="shared" si="283"/>
        <v>398</v>
      </c>
      <c r="DL28" s="215">
        <f t="shared" ref="DL28:DM28" si="302">SUM(CT28+CW28+CZ28+DC28+DF28+DI28)</f>
        <v>694</v>
      </c>
      <c r="DM28" s="216">
        <f t="shared" si="302"/>
        <v>599</v>
      </c>
      <c r="DN28" s="217">
        <f t="shared" si="43"/>
        <v>1293</v>
      </c>
      <c r="DO28" s="218">
        <f t="shared" ref="DO28:DP28" si="303">SUM(CQ28-DL28)</f>
        <v>0</v>
      </c>
      <c r="DP28" s="218">
        <f t="shared" si="303"/>
        <v>0</v>
      </c>
      <c r="DQ28" s="215">
        <f t="shared" si="45"/>
        <v>1293</v>
      </c>
      <c r="DR28" s="219">
        <f t="shared" si="46"/>
        <v>1293</v>
      </c>
      <c r="DS28" s="220">
        <f t="shared" si="286"/>
        <v>0</v>
      </c>
      <c r="DT28" s="220">
        <f t="shared" si="287"/>
        <v>0</v>
      </c>
      <c r="DU28" s="217">
        <f t="shared" ref="DU28:DV28" si="304">SUM(CN28-CQ28)</f>
        <v>0</v>
      </c>
      <c r="DV28" s="217">
        <f t="shared" si="304"/>
        <v>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</row>
    <row r="29" ht="19.5" customHeight="1">
      <c r="A29" s="186">
        <v>27.0</v>
      </c>
      <c r="B29" s="230" t="s">
        <v>84</v>
      </c>
      <c r="C29" s="189">
        <v>2313.0</v>
      </c>
      <c r="D29" s="190" t="s">
        <v>57</v>
      </c>
      <c r="E29" s="191" t="s">
        <v>58</v>
      </c>
      <c r="F29" s="222">
        <v>2.0</v>
      </c>
      <c r="G29" s="223">
        <v>0.0</v>
      </c>
      <c r="H29" s="224">
        <v>0.0</v>
      </c>
      <c r="I29" s="217">
        <f t="shared" si="254"/>
        <v>0</v>
      </c>
      <c r="J29" s="222">
        <v>2.0</v>
      </c>
      <c r="K29" s="223">
        <v>31.0</v>
      </c>
      <c r="L29" s="224">
        <v>35.0</v>
      </c>
      <c r="M29" s="217">
        <f t="shared" si="255"/>
        <v>66</v>
      </c>
      <c r="N29" s="222">
        <v>2.0</v>
      </c>
      <c r="O29" s="223">
        <f>18+16</f>
        <v>34</v>
      </c>
      <c r="P29" s="224">
        <f>25+7</f>
        <v>32</v>
      </c>
      <c r="Q29" s="217">
        <f t="shared" si="256"/>
        <v>66</v>
      </c>
      <c r="R29" s="222">
        <v>2.0</v>
      </c>
      <c r="S29" s="223">
        <v>33.0</v>
      </c>
      <c r="T29" s="224">
        <v>30.0</v>
      </c>
      <c r="U29" s="217">
        <f t="shared" si="257"/>
        <v>63</v>
      </c>
      <c r="V29" s="222">
        <v>2.0</v>
      </c>
      <c r="W29" s="223">
        <v>38.0</v>
      </c>
      <c r="X29" s="224">
        <v>28.0</v>
      </c>
      <c r="Y29" s="217">
        <f t="shared" si="258"/>
        <v>66</v>
      </c>
      <c r="Z29" s="219">
        <f t="shared" ref="Z29:AA29" si="305">SUM(G29,K29,O29,S29,W29)</f>
        <v>136</v>
      </c>
      <c r="AA29" s="219">
        <f t="shared" si="305"/>
        <v>125</v>
      </c>
      <c r="AB29" s="217">
        <f t="shared" si="260"/>
        <v>261</v>
      </c>
      <c r="AC29" s="222">
        <v>1.0</v>
      </c>
      <c r="AD29" s="223">
        <v>20.0</v>
      </c>
      <c r="AE29" s="224">
        <v>21.0</v>
      </c>
      <c r="AF29" s="217">
        <f t="shared" si="261"/>
        <v>41</v>
      </c>
      <c r="AG29" s="222">
        <v>1.0</v>
      </c>
      <c r="AH29" s="223">
        <v>27.0</v>
      </c>
      <c r="AI29" s="224">
        <v>13.0</v>
      </c>
      <c r="AJ29" s="217">
        <f t="shared" si="262"/>
        <v>40</v>
      </c>
      <c r="AK29" s="222">
        <v>1.0</v>
      </c>
      <c r="AL29" s="223">
        <v>26.0</v>
      </c>
      <c r="AM29" s="224">
        <v>16.0</v>
      </c>
      <c r="AN29" s="217">
        <f t="shared" si="263"/>
        <v>42</v>
      </c>
      <c r="AO29" s="219">
        <f t="shared" ref="AO29:AP29" si="306">SUM(AD29,AH29,AL29)</f>
        <v>73</v>
      </c>
      <c r="AP29" s="220">
        <f t="shared" si="306"/>
        <v>50</v>
      </c>
      <c r="AQ29" s="217">
        <f t="shared" si="265"/>
        <v>123</v>
      </c>
      <c r="AR29" s="222">
        <v>1.0</v>
      </c>
      <c r="AS29" s="223">
        <v>21.0</v>
      </c>
      <c r="AT29" s="224">
        <v>21.0</v>
      </c>
      <c r="AU29" s="217">
        <f t="shared" si="266"/>
        <v>42</v>
      </c>
      <c r="AV29" s="222">
        <v>1.0</v>
      </c>
      <c r="AW29" s="223">
        <v>20.0</v>
      </c>
      <c r="AX29" s="224">
        <v>16.0</v>
      </c>
      <c r="AY29" s="217">
        <f t="shared" si="267"/>
        <v>36</v>
      </c>
      <c r="AZ29" s="342">
        <f t="shared" si="268"/>
        <v>41</v>
      </c>
      <c r="BA29" s="343">
        <f t="shared" si="269"/>
        <v>37</v>
      </c>
      <c r="BB29" s="195">
        <f t="shared" si="25"/>
        <v>78</v>
      </c>
      <c r="BC29" s="222">
        <v>0.0</v>
      </c>
      <c r="BD29" s="224">
        <v>0.0</v>
      </c>
      <c r="BE29" s="222">
        <v>0.0</v>
      </c>
      <c r="BF29" s="224">
        <v>0.0</v>
      </c>
      <c r="BG29" s="222">
        <v>1.0</v>
      </c>
      <c r="BH29" s="224">
        <v>0.0</v>
      </c>
      <c r="BI29" s="344">
        <f t="shared" si="270"/>
        <v>0</v>
      </c>
      <c r="BJ29" s="223">
        <v>0.0</v>
      </c>
      <c r="BK29" s="224">
        <v>0.0</v>
      </c>
      <c r="BL29" s="344">
        <f t="shared" si="271"/>
        <v>0</v>
      </c>
      <c r="BM29" s="222">
        <v>0.0</v>
      </c>
      <c r="BN29" s="224">
        <v>0.0</v>
      </c>
      <c r="BO29" s="222">
        <v>0.0</v>
      </c>
      <c r="BP29" s="224">
        <v>0.0</v>
      </c>
      <c r="BQ29" s="222">
        <v>0.0</v>
      </c>
      <c r="BR29" s="224">
        <v>0.0</v>
      </c>
      <c r="BS29" s="344">
        <f t="shared" si="272"/>
        <v>0</v>
      </c>
      <c r="BT29" s="223">
        <v>0.0</v>
      </c>
      <c r="BU29" s="224">
        <v>0.0</v>
      </c>
      <c r="BV29" s="344">
        <f t="shared" si="273"/>
        <v>0</v>
      </c>
      <c r="BW29" s="219">
        <f t="shared" ref="BW29:BX29" si="307">SUM(BJ29,BT29)</f>
        <v>0</v>
      </c>
      <c r="BX29" s="220">
        <f t="shared" si="307"/>
        <v>0</v>
      </c>
      <c r="BY29" s="195">
        <f t="shared" si="31"/>
        <v>0</v>
      </c>
      <c r="BZ29" s="227">
        <v>72.0</v>
      </c>
      <c r="CA29" s="224">
        <v>54.0</v>
      </c>
      <c r="CB29" s="227">
        <v>33.0</v>
      </c>
      <c r="CC29" s="224">
        <v>23.0</v>
      </c>
      <c r="CD29" s="227">
        <v>83.0</v>
      </c>
      <c r="CE29" s="224">
        <v>65.0</v>
      </c>
      <c r="CF29" s="227">
        <v>0.0</v>
      </c>
      <c r="CG29" s="224">
        <v>0.0</v>
      </c>
      <c r="CH29" s="227">
        <v>59.0</v>
      </c>
      <c r="CI29" s="224">
        <v>66.0</v>
      </c>
      <c r="CJ29" s="227">
        <v>3.0</v>
      </c>
      <c r="CK29" s="224">
        <v>4.0</v>
      </c>
      <c r="CL29" s="227">
        <v>0.0</v>
      </c>
      <c r="CM29" s="224">
        <v>0.0</v>
      </c>
      <c r="CN29" s="207">
        <f t="shared" ref="CN29:CO29" si="308">SUM(BZ29,CB29,CD29,CF29,CH29,CJ29,CL29)</f>
        <v>250</v>
      </c>
      <c r="CO29" s="207">
        <f t="shared" si="308"/>
        <v>212</v>
      </c>
      <c r="CP29" s="206">
        <f t="shared" si="33"/>
        <v>462</v>
      </c>
      <c r="CQ29" s="207">
        <f t="shared" ref="CQ29:CR29" si="309">SUM(Z29,AO29,AZ29,BW29)</f>
        <v>250</v>
      </c>
      <c r="CR29" s="207">
        <f t="shared" si="309"/>
        <v>212</v>
      </c>
      <c r="CS29" s="185">
        <f t="shared" si="277"/>
        <v>462</v>
      </c>
      <c r="CT29" s="228">
        <v>3.0</v>
      </c>
      <c r="CU29" s="224">
        <v>4.0</v>
      </c>
      <c r="CV29" s="214">
        <f t="shared" si="278"/>
        <v>7</v>
      </c>
      <c r="CW29" s="228">
        <v>5.0</v>
      </c>
      <c r="CX29" s="229">
        <v>7.0</v>
      </c>
      <c r="CY29" s="214">
        <f t="shared" si="279"/>
        <v>12</v>
      </c>
      <c r="CZ29" s="228">
        <v>174.0</v>
      </c>
      <c r="DA29" s="229">
        <v>149.0</v>
      </c>
      <c r="DB29" s="214">
        <f t="shared" si="280"/>
        <v>323</v>
      </c>
      <c r="DC29" s="228">
        <v>37.0</v>
      </c>
      <c r="DD29" s="229">
        <v>31.0</v>
      </c>
      <c r="DE29" s="214">
        <f t="shared" si="281"/>
        <v>68</v>
      </c>
      <c r="DF29" s="228">
        <v>31.0</v>
      </c>
      <c r="DG29" s="229">
        <v>21.0</v>
      </c>
      <c r="DH29" s="214">
        <f t="shared" si="282"/>
        <v>52</v>
      </c>
      <c r="DI29" s="228">
        <v>0.0</v>
      </c>
      <c r="DJ29" s="224">
        <v>0.0</v>
      </c>
      <c r="DK29" s="214">
        <f t="shared" si="283"/>
        <v>0</v>
      </c>
      <c r="DL29" s="215">
        <f t="shared" ref="DL29:DM29" si="310">SUM(CT29+CW29+CZ29+DC29+DF29+DI29)</f>
        <v>250</v>
      </c>
      <c r="DM29" s="216">
        <f t="shared" si="310"/>
        <v>212</v>
      </c>
      <c r="DN29" s="217">
        <f t="shared" si="43"/>
        <v>462</v>
      </c>
      <c r="DO29" s="218">
        <f t="shared" ref="DO29:DP29" si="311">SUM(CQ29-DL29)</f>
        <v>0</v>
      </c>
      <c r="DP29" s="218">
        <f t="shared" si="311"/>
        <v>0</v>
      </c>
      <c r="DQ29" s="215">
        <f t="shared" si="45"/>
        <v>462</v>
      </c>
      <c r="DR29" s="219">
        <f t="shared" si="46"/>
        <v>462</v>
      </c>
      <c r="DS29" s="220">
        <f t="shared" si="286"/>
        <v>0</v>
      </c>
      <c r="DT29" s="220">
        <f t="shared" si="287"/>
        <v>0</v>
      </c>
      <c r="DU29" s="217">
        <f t="shared" ref="DU29:DV29" si="312">SUM(CN29-CQ29)</f>
        <v>0</v>
      </c>
      <c r="DV29" s="217">
        <f t="shared" si="312"/>
        <v>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</row>
    <row r="30" ht="19.5" customHeight="1">
      <c r="A30" s="186">
        <v>28.0</v>
      </c>
      <c r="B30" s="230" t="s">
        <v>85</v>
      </c>
      <c r="C30" s="189">
        <v>1566.0</v>
      </c>
      <c r="D30" s="190" t="s">
        <v>57</v>
      </c>
      <c r="E30" s="191" t="s">
        <v>58</v>
      </c>
      <c r="F30" s="222">
        <v>2.0</v>
      </c>
      <c r="G30" s="223">
        <v>0.0</v>
      </c>
      <c r="H30" s="224">
        <v>0.0</v>
      </c>
      <c r="I30" s="217">
        <f t="shared" si="254"/>
        <v>0</v>
      </c>
      <c r="J30" s="222">
        <v>2.0</v>
      </c>
      <c r="K30" s="223">
        <v>47.0</v>
      </c>
      <c r="L30" s="224">
        <v>39.0</v>
      </c>
      <c r="M30" s="217">
        <f t="shared" si="255"/>
        <v>86</v>
      </c>
      <c r="N30" s="222">
        <v>2.0</v>
      </c>
      <c r="O30" s="223">
        <v>45.0</v>
      </c>
      <c r="P30" s="224">
        <v>40.0</v>
      </c>
      <c r="Q30" s="217">
        <f t="shared" si="256"/>
        <v>85</v>
      </c>
      <c r="R30" s="222">
        <v>2.0</v>
      </c>
      <c r="S30" s="223">
        <v>48.0</v>
      </c>
      <c r="T30" s="224">
        <v>32.0</v>
      </c>
      <c r="U30" s="217">
        <f t="shared" si="257"/>
        <v>80</v>
      </c>
      <c r="V30" s="222">
        <v>2.0</v>
      </c>
      <c r="W30" s="223">
        <v>46.0</v>
      </c>
      <c r="X30" s="224">
        <v>34.0</v>
      </c>
      <c r="Y30" s="217">
        <f t="shared" si="258"/>
        <v>80</v>
      </c>
      <c r="Z30" s="219">
        <f t="shared" ref="Z30:AA30" si="313">SUM(G30,K30,O30,S30,W30)</f>
        <v>186</v>
      </c>
      <c r="AA30" s="219">
        <f t="shared" si="313"/>
        <v>145</v>
      </c>
      <c r="AB30" s="217">
        <f t="shared" si="260"/>
        <v>331</v>
      </c>
      <c r="AC30" s="222">
        <v>2.0</v>
      </c>
      <c r="AD30" s="223">
        <v>35.0</v>
      </c>
      <c r="AE30" s="224">
        <v>46.0</v>
      </c>
      <c r="AF30" s="217">
        <f t="shared" si="261"/>
        <v>81</v>
      </c>
      <c r="AG30" s="222">
        <v>2.0</v>
      </c>
      <c r="AH30" s="223">
        <v>43.0</v>
      </c>
      <c r="AI30" s="224">
        <v>38.0</v>
      </c>
      <c r="AJ30" s="217">
        <f t="shared" si="262"/>
        <v>81</v>
      </c>
      <c r="AK30" s="222">
        <v>2.0</v>
      </c>
      <c r="AL30" s="223">
        <v>54.0</v>
      </c>
      <c r="AM30" s="224">
        <v>26.0</v>
      </c>
      <c r="AN30" s="217">
        <f t="shared" si="263"/>
        <v>80</v>
      </c>
      <c r="AO30" s="219">
        <f t="shared" ref="AO30:AP30" si="314">SUM(AD30,AH30,AL30)</f>
        <v>132</v>
      </c>
      <c r="AP30" s="220">
        <f t="shared" si="314"/>
        <v>110</v>
      </c>
      <c r="AQ30" s="217">
        <f t="shared" si="265"/>
        <v>242</v>
      </c>
      <c r="AR30" s="222">
        <v>2.0</v>
      </c>
      <c r="AS30" s="223">
        <v>41.0</v>
      </c>
      <c r="AT30" s="224">
        <v>37.0</v>
      </c>
      <c r="AU30" s="217">
        <f t="shared" si="266"/>
        <v>78</v>
      </c>
      <c r="AV30" s="222">
        <v>1.0</v>
      </c>
      <c r="AW30" s="223">
        <v>25.0</v>
      </c>
      <c r="AX30" s="224">
        <v>20.0</v>
      </c>
      <c r="AY30" s="217">
        <f t="shared" si="267"/>
        <v>45</v>
      </c>
      <c r="AZ30" s="342">
        <f t="shared" si="268"/>
        <v>66</v>
      </c>
      <c r="BA30" s="343">
        <f t="shared" si="269"/>
        <v>57</v>
      </c>
      <c r="BB30" s="195">
        <f t="shared" si="25"/>
        <v>123</v>
      </c>
      <c r="BC30" s="222">
        <v>1.0</v>
      </c>
      <c r="BD30" s="224">
        <v>0.0</v>
      </c>
      <c r="BE30" s="222">
        <v>0.0</v>
      </c>
      <c r="BF30" s="224">
        <v>0.0</v>
      </c>
      <c r="BG30" s="222">
        <v>0.0</v>
      </c>
      <c r="BH30" s="224">
        <v>0.0</v>
      </c>
      <c r="BI30" s="344">
        <f t="shared" si="270"/>
        <v>0</v>
      </c>
      <c r="BJ30" s="223">
        <v>0.0</v>
      </c>
      <c r="BK30" s="224">
        <v>0.0</v>
      </c>
      <c r="BL30" s="344">
        <f t="shared" si="271"/>
        <v>0</v>
      </c>
      <c r="BM30" s="222">
        <v>1.0</v>
      </c>
      <c r="BN30" s="224">
        <v>39.0</v>
      </c>
      <c r="BO30" s="222">
        <v>0.0</v>
      </c>
      <c r="BP30" s="224">
        <v>0.0</v>
      </c>
      <c r="BQ30" s="222">
        <v>0.0</v>
      </c>
      <c r="BR30" s="224">
        <v>0.0</v>
      </c>
      <c r="BS30" s="344">
        <f t="shared" si="272"/>
        <v>39</v>
      </c>
      <c r="BT30" s="223">
        <v>26.0</v>
      </c>
      <c r="BU30" s="224">
        <v>13.0</v>
      </c>
      <c r="BV30" s="344">
        <f t="shared" si="273"/>
        <v>39</v>
      </c>
      <c r="BW30" s="219">
        <f t="shared" ref="BW30:BX30" si="315">SUM(BJ30,BT30)</f>
        <v>26</v>
      </c>
      <c r="BX30" s="220">
        <f t="shared" si="315"/>
        <v>13</v>
      </c>
      <c r="BY30" s="195">
        <f t="shared" si="31"/>
        <v>39</v>
      </c>
      <c r="BZ30" s="227">
        <v>176.0</v>
      </c>
      <c r="CA30" s="224">
        <v>128.0</v>
      </c>
      <c r="CB30" s="227">
        <v>27.0</v>
      </c>
      <c r="CC30" s="224">
        <v>21.0</v>
      </c>
      <c r="CD30" s="227">
        <v>89.0</v>
      </c>
      <c r="CE30" s="224">
        <v>81.0</v>
      </c>
      <c r="CF30" s="227">
        <v>0.0</v>
      </c>
      <c r="CG30" s="224">
        <v>0.0</v>
      </c>
      <c r="CH30" s="227">
        <v>83.0</v>
      </c>
      <c r="CI30" s="224">
        <v>73.0</v>
      </c>
      <c r="CJ30" s="227">
        <v>17.0</v>
      </c>
      <c r="CK30" s="224">
        <v>8.0</v>
      </c>
      <c r="CL30" s="227">
        <v>18.0</v>
      </c>
      <c r="CM30" s="224">
        <v>14.0</v>
      </c>
      <c r="CN30" s="207">
        <f t="shared" ref="CN30:CO30" si="316">SUM(BZ30,CB30,CD30,CF30,CH30,CJ30,CL30)</f>
        <v>410</v>
      </c>
      <c r="CO30" s="207">
        <f t="shared" si="316"/>
        <v>325</v>
      </c>
      <c r="CP30" s="206">
        <f t="shared" si="33"/>
        <v>735</v>
      </c>
      <c r="CQ30" s="207">
        <f t="shared" ref="CQ30:CR30" si="317">SUM(Z30,AO30,AZ30,BW30)</f>
        <v>410</v>
      </c>
      <c r="CR30" s="207">
        <f t="shared" si="317"/>
        <v>325</v>
      </c>
      <c r="CS30" s="185">
        <f t="shared" si="277"/>
        <v>735</v>
      </c>
      <c r="CT30" s="228">
        <v>9.0</v>
      </c>
      <c r="CU30" s="229">
        <v>6.0</v>
      </c>
      <c r="CV30" s="214">
        <f t="shared" si="278"/>
        <v>15</v>
      </c>
      <c r="CW30" s="228">
        <v>3.0</v>
      </c>
      <c r="CX30" s="229">
        <v>1.0</v>
      </c>
      <c r="CY30" s="214">
        <f t="shared" si="279"/>
        <v>4</v>
      </c>
      <c r="CZ30" s="228">
        <v>126.0</v>
      </c>
      <c r="DA30" s="229">
        <v>101.0</v>
      </c>
      <c r="DB30" s="214">
        <f t="shared" si="280"/>
        <v>227</v>
      </c>
      <c r="DC30" s="228">
        <v>76.0</v>
      </c>
      <c r="DD30" s="229">
        <v>67.0</v>
      </c>
      <c r="DE30" s="214">
        <f t="shared" si="281"/>
        <v>143</v>
      </c>
      <c r="DF30" s="228">
        <v>196.0</v>
      </c>
      <c r="DG30" s="229">
        <v>150.0</v>
      </c>
      <c r="DH30" s="214">
        <f t="shared" si="282"/>
        <v>346</v>
      </c>
      <c r="DI30" s="228">
        <v>0.0</v>
      </c>
      <c r="DJ30" s="224">
        <v>0.0</v>
      </c>
      <c r="DK30" s="214">
        <f t="shared" si="283"/>
        <v>0</v>
      </c>
      <c r="DL30" s="215">
        <f t="shared" ref="DL30:DM30" si="318">SUM(CT30+CW30+CZ30+DC30+DF30+DI30)</f>
        <v>410</v>
      </c>
      <c r="DM30" s="216">
        <f t="shared" si="318"/>
        <v>325</v>
      </c>
      <c r="DN30" s="217">
        <f t="shared" si="43"/>
        <v>735</v>
      </c>
      <c r="DO30" s="218">
        <f t="shared" ref="DO30:DP30" si="319">SUM(CQ30-DL30)</f>
        <v>0</v>
      </c>
      <c r="DP30" s="218">
        <f t="shared" si="319"/>
        <v>0</v>
      </c>
      <c r="DQ30" s="215">
        <f t="shared" si="45"/>
        <v>735</v>
      </c>
      <c r="DR30" s="219">
        <f t="shared" si="46"/>
        <v>735</v>
      </c>
      <c r="DS30" s="220">
        <f t="shared" si="286"/>
        <v>0</v>
      </c>
      <c r="DT30" s="220">
        <f t="shared" si="287"/>
        <v>0</v>
      </c>
      <c r="DU30" s="217">
        <f t="shared" ref="DU30:DV30" si="320">SUM(CN30-CQ30)</f>
        <v>0</v>
      </c>
      <c r="DV30" s="217">
        <f t="shared" si="320"/>
        <v>0</v>
      </c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</row>
    <row r="31" ht="19.5" customHeight="1">
      <c r="A31" s="186">
        <v>29.0</v>
      </c>
      <c r="B31" s="230" t="s">
        <v>86</v>
      </c>
      <c r="C31" s="189">
        <v>2351.0</v>
      </c>
      <c r="D31" s="190" t="s">
        <v>57</v>
      </c>
      <c r="E31" s="191" t="s">
        <v>58</v>
      </c>
      <c r="F31" s="296">
        <v>1.0</v>
      </c>
      <c r="G31" s="297">
        <v>0.0</v>
      </c>
      <c r="H31" s="298">
        <v>0.0</v>
      </c>
      <c r="I31" s="217">
        <f t="shared" si="254"/>
        <v>0</v>
      </c>
      <c r="J31" s="299">
        <v>1.0</v>
      </c>
      <c r="K31" s="300">
        <v>20.0</v>
      </c>
      <c r="L31" s="301">
        <v>20.0</v>
      </c>
      <c r="M31" s="217">
        <f t="shared" si="255"/>
        <v>40</v>
      </c>
      <c r="N31" s="299">
        <v>1.0</v>
      </c>
      <c r="O31" s="297">
        <v>18.0</v>
      </c>
      <c r="P31" s="298">
        <v>22.0</v>
      </c>
      <c r="Q31" s="217">
        <f t="shared" si="256"/>
        <v>40</v>
      </c>
      <c r="R31" s="299">
        <v>1.0</v>
      </c>
      <c r="S31" s="297">
        <v>27.0</v>
      </c>
      <c r="T31" s="298">
        <v>17.0</v>
      </c>
      <c r="U31" s="217">
        <f t="shared" si="257"/>
        <v>44</v>
      </c>
      <c r="V31" s="299">
        <v>1.0</v>
      </c>
      <c r="W31" s="297">
        <v>19.0</v>
      </c>
      <c r="X31" s="298">
        <v>21.0</v>
      </c>
      <c r="Y31" s="217">
        <f t="shared" si="258"/>
        <v>40</v>
      </c>
      <c r="Z31" s="219">
        <f t="shared" ref="Z31:AA31" si="321">SUM(G31,K31,O31,S31,W31)</f>
        <v>84</v>
      </c>
      <c r="AA31" s="219">
        <f t="shared" si="321"/>
        <v>80</v>
      </c>
      <c r="AB31" s="217">
        <f t="shared" si="260"/>
        <v>164</v>
      </c>
      <c r="AC31" s="299">
        <v>1.0</v>
      </c>
      <c r="AD31" s="297">
        <v>18.0</v>
      </c>
      <c r="AE31" s="298">
        <v>23.0</v>
      </c>
      <c r="AF31" s="217">
        <f t="shared" si="261"/>
        <v>41</v>
      </c>
      <c r="AG31" s="299">
        <v>1.0</v>
      </c>
      <c r="AH31" s="300">
        <v>22.0</v>
      </c>
      <c r="AI31" s="301">
        <v>18.0</v>
      </c>
      <c r="AJ31" s="217">
        <f t="shared" si="262"/>
        <v>40</v>
      </c>
      <c r="AK31" s="299">
        <v>1.0</v>
      </c>
      <c r="AL31" s="297">
        <v>24.0</v>
      </c>
      <c r="AM31" s="298">
        <v>15.0</v>
      </c>
      <c r="AN31" s="217">
        <f t="shared" si="263"/>
        <v>39</v>
      </c>
      <c r="AO31" s="219">
        <f t="shared" ref="AO31:AP31" si="322">SUM(AD31,AH31,AL31)</f>
        <v>64</v>
      </c>
      <c r="AP31" s="220">
        <f t="shared" si="322"/>
        <v>56</v>
      </c>
      <c r="AQ31" s="217">
        <f t="shared" si="265"/>
        <v>120</v>
      </c>
      <c r="AR31" s="222">
        <v>1.0</v>
      </c>
      <c r="AS31" s="223">
        <v>26.0</v>
      </c>
      <c r="AT31" s="224">
        <v>14.0</v>
      </c>
      <c r="AU31" s="217">
        <f t="shared" si="266"/>
        <v>40</v>
      </c>
      <c r="AV31" s="302"/>
      <c r="AW31" s="300">
        <v>0.0</v>
      </c>
      <c r="AX31" s="301">
        <v>0.0</v>
      </c>
      <c r="AY31" s="217">
        <f t="shared" si="267"/>
        <v>0</v>
      </c>
      <c r="AZ31" s="342">
        <f t="shared" si="268"/>
        <v>26</v>
      </c>
      <c r="BA31" s="343">
        <f t="shared" si="269"/>
        <v>14</v>
      </c>
      <c r="BB31" s="195">
        <f t="shared" si="25"/>
        <v>40</v>
      </c>
      <c r="BC31" s="370"/>
      <c r="BD31" s="371"/>
      <c r="BE31" s="370"/>
      <c r="BF31" s="371"/>
      <c r="BG31" s="370"/>
      <c r="BH31" s="371"/>
      <c r="BI31" s="344">
        <f t="shared" si="270"/>
        <v>0</v>
      </c>
      <c r="BJ31" s="372"/>
      <c r="BK31" s="371"/>
      <c r="BL31" s="344">
        <f t="shared" si="271"/>
        <v>0</v>
      </c>
      <c r="BM31" s="370"/>
      <c r="BN31" s="371"/>
      <c r="BO31" s="370"/>
      <c r="BP31" s="371"/>
      <c r="BQ31" s="370"/>
      <c r="BR31" s="371"/>
      <c r="BS31" s="344">
        <f t="shared" si="272"/>
        <v>0</v>
      </c>
      <c r="BT31" s="372"/>
      <c r="BU31" s="371"/>
      <c r="BV31" s="344">
        <f t="shared" si="273"/>
        <v>0</v>
      </c>
      <c r="BW31" s="219">
        <f t="shared" ref="BW31:BX31" si="323">SUM(BJ31,BT31)</f>
        <v>0</v>
      </c>
      <c r="BX31" s="220">
        <f t="shared" si="323"/>
        <v>0</v>
      </c>
      <c r="BY31" s="195">
        <f t="shared" si="31"/>
        <v>0</v>
      </c>
      <c r="BZ31" s="303">
        <v>46.0</v>
      </c>
      <c r="CA31" s="298">
        <v>37.0</v>
      </c>
      <c r="CB31" s="303">
        <v>26.0</v>
      </c>
      <c r="CC31" s="298">
        <v>21.0</v>
      </c>
      <c r="CD31" s="303">
        <v>65.0</v>
      </c>
      <c r="CE31" s="298">
        <v>65.0</v>
      </c>
      <c r="CF31" s="304">
        <v>0.0</v>
      </c>
      <c r="CG31" s="301">
        <v>0.0</v>
      </c>
      <c r="CH31" s="303">
        <v>32.0</v>
      </c>
      <c r="CI31" s="298">
        <v>25.0</v>
      </c>
      <c r="CJ31" s="303">
        <v>5.0</v>
      </c>
      <c r="CK31" s="298">
        <v>2.0</v>
      </c>
      <c r="CL31" s="304">
        <v>0.0</v>
      </c>
      <c r="CM31" s="301">
        <v>0.0</v>
      </c>
      <c r="CN31" s="207">
        <f t="shared" ref="CN31:CO31" si="324">SUM(BZ31,CB31,CD31,CF31,CH31,CJ31,CL31)</f>
        <v>174</v>
      </c>
      <c r="CO31" s="207">
        <f t="shared" si="324"/>
        <v>150</v>
      </c>
      <c r="CP31" s="206">
        <f t="shared" si="33"/>
        <v>324</v>
      </c>
      <c r="CQ31" s="207">
        <f t="shared" ref="CQ31:CR31" si="325">SUM(Z31,AO31,AZ31,BW31)</f>
        <v>174</v>
      </c>
      <c r="CR31" s="207">
        <f t="shared" si="325"/>
        <v>150</v>
      </c>
      <c r="CS31" s="185">
        <f t="shared" si="277"/>
        <v>324</v>
      </c>
      <c r="CT31" s="305">
        <v>7.0</v>
      </c>
      <c r="CU31" s="306">
        <v>3.0</v>
      </c>
      <c r="CV31" s="214">
        <f t="shared" si="278"/>
        <v>10</v>
      </c>
      <c r="CW31" s="307">
        <v>1.0</v>
      </c>
      <c r="CX31" s="308">
        <v>0.0</v>
      </c>
      <c r="CY31" s="214">
        <f t="shared" si="279"/>
        <v>1</v>
      </c>
      <c r="CZ31" s="305">
        <v>91.0</v>
      </c>
      <c r="DA31" s="306">
        <v>89.0</v>
      </c>
      <c r="DB31" s="214">
        <f t="shared" si="280"/>
        <v>180</v>
      </c>
      <c r="DC31" s="305">
        <v>28.0</v>
      </c>
      <c r="DD31" s="306">
        <v>25.0</v>
      </c>
      <c r="DE31" s="214">
        <f t="shared" si="281"/>
        <v>53</v>
      </c>
      <c r="DF31" s="305">
        <v>47.0</v>
      </c>
      <c r="DG31" s="306">
        <v>33.0</v>
      </c>
      <c r="DH31" s="214">
        <f t="shared" si="282"/>
        <v>80</v>
      </c>
      <c r="DI31" s="305"/>
      <c r="DJ31" s="306"/>
      <c r="DK31" s="214">
        <f t="shared" si="283"/>
        <v>0</v>
      </c>
      <c r="DL31" s="215">
        <f t="shared" ref="DL31:DM31" si="326">SUM(CT31+CW31+CZ31+DC31+DF31+DI31)</f>
        <v>174</v>
      </c>
      <c r="DM31" s="216">
        <f t="shared" si="326"/>
        <v>150</v>
      </c>
      <c r="DN31" s="217">
        <f t="shared" si="43"/>
        <v>324</v>
      </c>
      <c r="DO31" s="218">
        <f t="shared" ref="DO31:DP31" si="327">SUM(CQ31-DL31)</f>
        <v>0</v>
      </c>
      <c r="DP31" s="218">
        <f t="shared" si="327"/>
        <v>0</v>
      </c>
      <c r="DQ31" s="215">
        <f t="shared" si="45"/>
        <v>324</v>
      </c>
      <c r="DR31" s="219">
        <f t="shared" si="46"/>
        <v>324</v>
      </c>
      <c r="DS31" s="220">
        <f t="shared" si="286"/>
        <v>0</v>
      </c>
      <c r="DT31" s="220">
        <f t="shared" si="287"/>
        <v>0</v>
      </c>
      <c r="DU31" s="217">
        <f t="shared" ref="DU31:DV31" si="328">SUM(CN31-CQ31)</f>
        <v>0</v>
      </c>
      <c r="DV31" s="217">
        <f t="shared" si="328"/>
        <v>0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</row>
    <row r="32" ht="19.5" customHeight="1">
      <c r="A32" s="186">
        <v>30.0</v>
      </c>
      <c r="B32" s="230" t="s">
        <v>87</v>
      </c>
      <c r="C32" s="189">
        <v>2352.0</v>
      </c>
      <c r="D32" s="190" t="s">
        <v>57</v>
      </c>
      <c r="E32" s="191" t="s">
        <v>58</v>
      </c>
      <c r="F32" s="222">
        <v>2.0</v>
      </c>
      <c r="G32" s="223">
        <v>0.0</v>
      </c>
      <c r="H32" s="224">
        <v>0.0</v>
      </c>
      <c r="I32" s="217">
        <f t="shared" si="254"/>
        <v>0</v>
      </c>
      <c r="J32" s="222">
        <v>2.0</v>
      </c>
      <c r="K32" s="309">
        <v>39.0</v>
      </c>
      <c r="L32" s="310">
        <v>25.0</v>
      </c>
      <c r="M32" s="217">
        <f t="shared" si="255"/>
        <v>64</v>
      </c>
      <c r="N32" s="222">
        <v>2.0</v>
      </c>
      <c r="O32" s="309">
        <v>39.0</v>
      </c>
      <c r="P32" s="310">
        <v>41.0</v>
      </c>
      <c r="Q32" s="217">
        <f t="shared" si="256"/>
        <v>80</v>
      </c>
      <c r="R32" s="222">
        <v>2.0</v>
      </c>
      <c r="S32" s="309">
        <v>37.0</v>
      </c>
      <c r="T32" s="310">
        <v>45.0</v>
      </c>
      <c r="U32" s="217">
        <f t="shared" si="257"/>
        <v>82</v>
      </c>
      <c r="V32" s="222">
        <v>2.0</v>
      </c>
      <c r="W32" s="309">
        <v>46.0</v>
      </c>
      <c r="X32" s="310">
        <v>36.0</v>
      </c>
      <c r="Y32" s="217">
        <f t="shared" si="258"/>
        <v>82</v>
      </c>
      <c r="Z32" s="219">
        <f t="shared" ref="Z32:AA32" si="329">SUM(G32,K32,O32,S32,W32)</f>
        <v>161</v>
      </c>
      <c r="AA32" s="219">
        <f t="shared" si="329"/>
        <v>147</v>
      </c>
      <c r="AB32" s="217">
        <f t="shared" si="260"/>
        <v>308</v>
      </c>
      <c r="AC32" s="222">
        <v>2.0</v>
      </c>
      <c r="AD32" s="309">
        <v>46.0</v>
      </c>
      <c r="AE32" s="310">
        <v>34.0</v>
      </c>
      <c r="AF32" s="217">
        <f t="shared" si="261"/>
        <v>80</v>
      </c>
      <c r="AG32" s="222">
        <v>2.0</v>
      </c>
      <c r="AH32" s="309">
        <v>41.0</v>
      </c>
      <c r="AI32" s="310">
        <v>26.0</v>
      </c>
      <c r="AJ32" s="217">
        <f t="shared" si="262"/>
        <v>67</v>
      </c>
      <c r="AK32" s="222">
        <v>2.0</v>
      </c>
      <c r="AL32" s="309">
        <v>33.0</v>
      </c>
      <c r="AM32" s="310">
        <v>32.0</v>
      </c>
      <c r="AN32" s="217">
        <f t="shared" si="263"/>
        <v>65</v>
      </c>
      <c r="AO32" s="219">
        <f t="shared" ref="AO32:AP32" si="330">SUM(AD32,AH32,AL32)</f>
        <v>120</v>
      </c>
      <c r="AP32" s="220">
        <f t="shared" si="330"/>
        <v>92</v>
      </c>
      <c r="AQ32" s="217">
        <f t="shared" si="265"/>
        <v>212</v>
      </c>
      <c r="AR32" s="222">
        <v>2.0</v>
      </c>
      <c r="AS32" s="309">
        <v>44.0</v>
      </c>
      <c r="AT32" s="310">
        <v>25.0</v>
      </c>
      <c r="AU32" s="217">
        <f t="shared" si="266"/>
        <v>69</v>
      </c>
      <c r="AV32" s="222">
        <v>0.0</v>
      </c>
      <c r="AW32" s="223">
        <v>0.0</v>
      </c>
      <c r="AX32" s="224">
        <v>0.0</v>
      </c>
      <c r="AY32" s="217">
        <f t="shared" si="267"/>
        <v>0</v>
      </c>
      <c r="AZ32" s="342">
        <f t="shared" si="268"/>
        <v>44</v>
      </c>
      <c r="BA32" s="343">
        <f t="shared" si="269"/>
        <v>25</v>
      </c>
      <c r="BB32" s="195">
        <f t="shared" si="25"/>
        <v>69</v>
      </c>
      <c r="BC32" s="222">
        <v>0.0</v>
      </c>
      <c r="BD32" s="224">
        <v>0.0</v>
      </c>
      <c r="BE32" s="222">
        <v>0.0</v>
      </c>
      <c r="BF32" s="224">
        <v>0.0</v>
      </c>
      <c r="BG32" s="222">
        <v>0.0</v>
      </c>
      <c r="BH32" s="224">
        <v>0.0</v>
      </c>
      <c r="BI32" s="344">
        <f t="shared" si="270"/>
        <v>0</v>
      </c>
      <c r="BJ32" s="223">
        <v>0.0</v>
      </c>
      <c r="BK32" s="224">
        <v>0.0</v>
      </c>
      <c r="BL32" s="344">
        <f t="shared" si="271"/>
        <v>0</v>
      </c>
      <c r="BM32" s="222">
        <v>0.0</v>
      </c>
      <c r="BN32" s="224">
        <v>0.0</v>
      </c>
      <c r="BO32" s="222">
        <v>0.0</v>
      </c>
      <c r="BP32" s="224">
        <v>0.0</v>
      </c>
      <c r="BQ32" s="222">
        <v>0.0</v>
      </c>
      <c r="BR32" s="224">
        <v>0.0</v>
      </c>
      <c r="BS32" s="344">
        <f t="shared" si="272"/>
        <v>0</v>
      </c>
      <c r="BT32" s="223">
        <v>0.0</v>
      </c>
      <c r="BU32" s="224">
        <v>0.0</v>
      </c>
      <c r="BV32" s="344">
        <f t="shared" si="273"/>
        <v>0</v>
      </c>
      <c r="BW32" s="219">
        <f t="shared" ref="BW32:BX32" si="331">SUM(BJ32,BT32)</f>
        <v>0</v>
      </c>
      <c r="BX32" s="220">
        <f t="shared" si="331"/>
        <v>0</v>
      </c>
      <c r="BY32" s="195">
        <f t="shared" si="31"/>
        <v>0</v>
      </c>
      <c r="BZ32" s="311">
        <v>144.0</v>
      </c>
      <c r="CA32" s="310">
        <v>114.0</v>
      </c>
      <c r="CB32" s="312">
        <v>18.0</v>
      </c>
      <c r="CC32" s="310">
        <v>18.0</v>
      </c>
      <c r="CD32" s="312">
        <v>80.0</v>
      </c>
      <c r="CE32" s="310">
        <v>73.0</v>
      </c>
      <c r="CF32" s="312">
        <v>1.0</v>
      </c>
      <c r="CG32" s="310">
        <v>2.0</v>
      </c>
      <c r="CH32" s="312">
        <v>65.0</v>
      </c>
      <c r="CI32" s="310">
        <v>42.0</v>
      </c>
      <c r="CJ32" s="312">
        <v>15.0</v>
      </c>
      <c r="CK32" s="310">
        <v>13.0</v>
      </c>
      <c r="CL32" s="312">
        <v>2.0</v>
      </c>
      <c r="CM32" s="310">
        <v>2.0</v>
      </c>
      <c r="CN32" s="207">
        <f t="shared" ref="CN32:CO32" si="332">SUM(BZ32,CB32,CD32,CF32,CH32,CJ32,CL32)</f>
        <v>325</v>
      </c>
      <c r="CO32" s="207">
        <f t="shared" si="332"/>
        <v>264</v>
      </c>
      <c r="CP32" s="206">
        <f t="shared" si="33"/>
        <v>589</v>
      </c>
      <c r="CQ32" s="207">
        <f t="shared" ref="CQ32:CR32" si="333">SUM(Z32,AO32,AZ32,BW32)</f>
        <v>325</v>
      </c>
      <c r="CR32" s="207">
        <f t="shared" si="333"/>
        <v>264</v>
      </c>
      <c r="CS32" s="185">
        <f t="shared" si="277"/>
        <v>589</v>
      </c>
      <c r="CT32" s="313">
        <v>5.0</v>
      </c>
      <c r="CU32" s="314">
        <v>2.0</v>
      </c>
      <c r="CV32" s="214">
        <f t="shared" si="278"/>
        <v>7</v>
      </c>
      <c r="CW32" s="313">
        <v>3.0</v>
      </c>
      <c r="CX32" s="314">
        <v>3.0</v>
      </c>
      <c r="CY32" s="214">
        <f t="shared" si="279"/>
        <v>6</v>
      </c>
      <c r="CZ32" s="313">
        <v>140.0</v>
      </c>
      <c r="DA32" s="314">
        <v>126.0</v>
      </c>
      <c r="DB32" s="214">
        <f t="shared" si="280"/>
        <v>266</v>
      </c>
      <c r="DC32" s="313">
        <v>6.0</v>
      </c>
      <c r="DD32" s="314">
        <v>4.0</v>
      </c>
      <c r="DE32" s="214">
        <f t="shared" si="281"/>
        <v>10</v>
      </c>
      <c r="DF32" s="313">
        <v>171.0</v>
      </c>
      <c r="DG32" s="314">
        <v>129.0</v>
      </c>
      <c r="DH32" s="214">
        <f t="shared" si="282"/>
        <v>300</v>
      </c>
      <c r="DI32" s="228">
        <v>0.0</v>
      </c>
      <c r="DJ32" s="229">
        <v>0.0</v>
      </c>
      <c r="DK32" s="214">
        <f t="shared" si="283"/>
        <v>0</v>
      </c>
      <c r="DL32" s="215">
        <f t="shared" ref="DL32:DM32" si="334">SUM(CT32+CW32+CZ32+DC32+DF32+DI32)</f>
        <v>325</v>
      </c>
      <c r="DM32" s="216">
        <f t="shared" si="334"/>
        <v>264</v>
      </c>
      <c r="DN32" s="217">
        <f t="shared" si="43"/>
        <v>589</v>
      </c>
      <c r="DO32" s="218">
        <f t="shared" ref="DO32:DP32" si="335">SUM(CQ32-DL32)</f>
        <v>0</v>
      </c>
      <c r="DP32" s="218">
        <f t="shared" si="335"/>
        <v>0</v>
      </c>
      <c r="DQ32" s="215">
        <f t="shared" si="45"/>
        <v>589</v>
      </c>
      <c r="DR32" s="219">
        <f t="shared" si="46"/>
        <v>589</v>
      </c>
      <c r="DS32" s="220">
        <f t="shared" si="286"/>
        <v>0</v>
      </c>
      <c r="DT32" s="220">
        <f t="shared" si="287"/>
        <v>0</v>
      </c>
      <c r="DU32" s="217">
        <f t="shared" ref="DU32:DV32" si="336">SUM(CN32-CQ32)</f>
        <v>0</v>
      </c>
      <c r="DV32" s="217">
        <f t="shared" si="336"/>
        <v>0</v>
      </c>
      <c r="DW32" s="159" t="s">
        <v>88</v>
      </c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</row>
    <row r="33" ht="19.5" customHeight="1">
      <c r="A33" s="186">
        <v>31.0</v>
      </c>
      <c r="B33" s="230" t="s">
        <v>89</v>
      </c>
      <c r="C33" s="189">
        <v>2357.0</v>
      </c>
      <c r="D33" s="190" t="s">
        <v>57</v>
      </c>
      <c r="E33" s="191" t="s">
        <v>58</v>
      </c>
      <c r="F33" s="231">
        <v>1.0</v>
      </c>
      <c r="G33" s="258">
        <v>0.0</v>
      </c>
      <c r="H33" s="259">
        <v>0.0</v>
      </c>
      <c r="I33" s="217">
        <f t="shared" si="254"/>
        <v>0</v>
      </c>
      <c r="J33" s="260">
        <v>1.0</v>
      </c>
      <c r="K33" s="258">
        <v>28.0</v>
      </c>
      <c r="L33" s="259">
        <v>19.0</v>
      </c>
      <c r="M33" s="217">
        <f t="shared" si="255"/>
        <v>47</v>
      </c>
      <c r="N33" s="260">
        <v>1.0</v>
      </c>
      <c r="O33" s="258">
        <v>30.0</v>
      </c>
      <c r="P33" s="259">
        <v>24.0</v>
      </c>
      <c r="Q33" s="217">
        <f t="shared" si="256"/>
        <v>54</v>
      </c>
      <c r="R33" s="260">
        <v>1.0</v>
      </c>
      <c r="S33" s="258">
        <v>32.0</v>
      </c>
      <c r="T33" s="259">
        <v>24.0</v>
      </c>
      <c r="U33" s="217">
        <f t="shared" si="257"/>
        <v>56</v>
      </c>
      <c r="V33" s="260">
        <v>1.0</v>
      </c>
      <c r="W33" s="258">
        <v>31.0</v>
      </c>
      <c r="X33" s="259">
        <v>29.0</v>
      </c>
      <c r="Y33" s="217">
        <f t="shared" si="258"/>
        <v>60</v>
      </c>
      <c r="Z33" s="219">
        <f t="shared" ref="Z33:AA33" si="337">SUM(G33,K33,O33,S33,W33)</f>
        <v>121</v>
      </c>
      <c r="AA33" s="219">
        <f t="shared" si="337"/>
        <v>96</v>
      </c>
      <c r="AB33" s="217">
        <f t="shared" si="260"/>
        <v>217</v>
      </c>
      <c r="AC33" s="260">
        <v>1.0</v>
      </c>
      <c r="AD33" s="258">
        <v>33.0</v>
      </c>
      <c r="AE33" s="259">
        <v>22.0</v>
      </c>
      <c r="AF33" s="217">
        <f t="shared" si="261"/>
        <v>55</v>
      </c>
      <c r="AG33" s="260">
        <v>1.0</v>
      </c>
      <c r="AH33" s="258">
        <v>18.0</v>
      </c>
      <c r="AI33" s="259">
        <v>27.0</v>
      </c>
      <c r="AJ33" s="217">
        <f t="shared" si="262"/>
        <v>45</v>
      </c>
      <c r="AK33" s="260">
        <v>1.0</v>
      </c>
      <c r="AL33" s="258">
        <v>22.0</v>
      </c>
      <c r="AM33" s="259">
        <v>26.0</v>
      </c>
      <c r="AN33" s="217">
        <f t="shared" si="263"/>
        <v>48</v>
      </c>
      <c r="AO33" s="219">
        <f t="shared" ref="AO33:AP33" si="338">SUM(AD33,AH33,AL33)</f>
        <v>73</v>
      </c>
      <c r="AP33" s="220">
        <f t="shared" si="338"/>
        <v>75</v>
      </c>
      <c r="AQ33" s="217">
        <f t="shared" si="265"/>
        <v>148</v>
      </c>
      <c r="AR33" s="260">
        <v>1.0</v>
      </c>
      <c r="AS33" s="258">
        <v>19.0</v>
      </c>
      <c r="AT33" s="284">
        <v>25.0</v>
      </c>
      <c r="AU33" s="217">
        <f t="shared" si="266"/>
        <v>44</v>
      </c>
      <c r="AV33" s="260">
        <v>0.0</v>
      </c>
      <c r="AW33" s="258">
        <v>0.0</v>
      </c>
      <c r="AX33" s="259">
        <v>0.0</v>
      </c>
      <c r="AY33" s="217">
        <f t="shared" si="267"/>
        <v>0</v>
      </c>
      <c r="AZ33" s="342">
        <f t="shared" si="268"/>
        <v>19</v>
      </c>
      <c r="BA33" s="343">
        <f t="shared" si="269"/>
        <v>25</v>
      </c>
      <c r="BB33" s="195">
        <f t="shared" si="25"/>
        <v>44</v>
      </c>
      <c r="BC33" s="260">
        <v>0.0</v>
      </c>
      <c r="BD33" s="259">
        <v>0.0</v>
      </c>
      <c r="BE33" s="260">
        <v>0.0</v>
      </c>
      <c r="BF33" s="259">
        <v>0.0</v>
      </c>
      <c r="BG33" s="260">
        <v>0.0</v>
      </c>
      <c r="BH33" s="259">
        <v>0.0</v>
      </c>
      <c r="BI33" s="344">
        <f t="shared" si="270"/>
        <v>0</v>
      </c>
      <c r="BJ33" s="258">
        <v>0.0</v>
      </c>
      <c r="BK33" s="259">
        <v>0.0</v>
      </c>
      <c r="BL33" s="344">
        <f t="shared" si="271"/>
        <v>0</v>
      </c>
      <c r="BM33" s="260">
        <v>0.0</v>
      </c>
      <c r="BN33" s="259">
        <v>0.0</v>
      </c>
      <c r="BO33" s="260">
        <v>0.0</v>
      </c>
      <c r="BP33" s="259">
        <v>0.0</v>
      </c>
      <c r="BQ33" s="260">
        <v>0.0</v>
      </c>
      <c r="BR33" s="259">
        <v>0.0</v>
      </c>
      <c r="BS33" s="344">
        <f t="shared" si="272"/>
        <v>0</v>
      </c>
      <c r="BT33" s="258">
        <v>0.0</v>
      </c>
      <c r="BU33" s="259">
        <v>0.0</v>
      </c>
      <c r="BV33" s="344">
        <f t="shared" si="273"/>
        <v>0</v>
      </c>
      <c r="BW33" s="219">
        <f t="shared" ref="BW33:BX33" si="339">SUM(BJ33,BT33)</f>
        <v>0</v>
      </c>
      <c r="BX33" s="220">
        <f t="shared" si="339"/>
        <v>0</v>
      </c>
      <c r="BY33" s="195">
        <f t="shared" si="31"/>
        <v>0</v>
      </c>
      <c r="BZ33" s="287">
        <v>45.0</v>
      </c>
      <c r="CA33" s="259">
        <v>52.0</v>
      </c>
      <c r="CB33" s="287">
        <v>45.0</v>
      </c>
      <c r="CC33" s="259">
        <v>49.0</v>
      </c>
      <c r="CD33" s="287">
        <v>36.0</v>
      </c>
      <c r="CE33" s="259">
        <v>22.0</v>
      </c>
      <c r="CF33" s="287">
        <v>2.0</v>
      </c>
      <c r="CG33" s="259">
        <v>0.0</v>
      </c>
      <c r="CH33" s="287">
        <v>82.0</v>
      </c>
      <c r="CI33" s="259">
        <v>70.0</v>
      </c>
      <c r="CJ33" s="287">
        <v>1.0</v>
      </c>
      <c r="CK33" s="259">
        <v>1.0</v>
      </c>
      <c r="CL33" s="287">
        <v>2.0</v>
      </c>
      <c r="CM33" s="259">
        <v>2.0</v>
      </c>
      <c r="CN33" s="207">
        <f t="shared" ref="CN33:CO33" si="340">SUM(BZ33,CB33,CD33,CF33,CH33,CJ33,CL33)</f>
        <v>213</v>
      </c>
      <c r="CO33" s="207">
        <f t="shared" si="340"/>
        <v>196</v>
      </c>
      <c r="CP33" s="206">
        <f t="shared" si="33"/>
        <v>409</v>
      </c>
      <c r="CQ33" s="207">
        <f t="shared" ref="CQ33:CR33" si="341">SUM(Z33,AO33,AZ33,BW33)</f>
        <v>213</v>
      </c>
      <c r="CR33" s="207">
        <f t="shared" si="341"/>
        <v>196</v>
      </c>
      <c r="CS33" s="185">
        <f t="shared" si="277"/>
        <v>409</v>
      </c>
      <c r="CT33" s="283">
        <v>53.0</v>
      </c>
      <c r="CU33" s="284">
        <v>42.0</v>
      </c>
      <c r="CV33" s="214">
        <f t="shared" si="278"/>
        <v>95</v>
      </c>
      <c r="CW33" s="283">
        <v>9.0</v>
      </c>
      <c r="CX33" s="284">
        <v>9.0</v>
      </c>
      <c r="CY33" s="214">
        <f t="shared" si="279"/>
        <v>18</v>
      </c>
      <c r="CZ33" s="283">
        <v>131.0</v>
      </c>
      <c r="DA33" s="284">
        <v>122.0</v>
      </c>
      <c r="DB33" s="214">
        <f t="shared" si="280"/>
        <v>253</v>
      </c>
      <c r="DC33" s="283">
        <v>2.0</v>
      </c>
      <c r="DD33" s="284">
        <v>5.0</v>
      </c>
      <c r="DE33" s="214">
        <f t="shared" si="281"/>
        <v>7</v>
      </c>
      <c r="DF33" s="283">
        <v>18.0</v>
      </c>
      <c r="DG33" s="284">
        <v>18.0</v>
      </c>
      <c r="DH33" s="214">
        <f t="shared" si="282"/>
        <v>36</v>
      </c>
      <c r="DI33" s="283">
        <v>0.0</v>
      </c>
      <c r="DJ33" s="284">
        <v>0.0</v>
      </c>
      <c r="DK33" s="214">
        <f t="shared" si="283"/>
        <v>0</v>
      </c>
      <c r="DL33" s="215">
        <f t="shared" ref="DL33:DM33" si="342">SUM(CT33+CW33+CZ33+DC33+DF33+DI33)</f>
        <v>213</v>
      </c>
      <c r="DM33" s="216">
        <f t="shared" si="342"/>
        <v>196</v>
      </c>
      <c r="DN33" s="217">
        <f t="shared" si="43"/>
        <v>409</v>
      </c>
      <c r="DO33" s="218">
        <f t="shared" ref="DO33:DP33" si="343">SUM(CQ33-DL33)</f>
        <v>0</v>
      </c>
      <c r="DP33" s="218">
        <f t="shared" si="343"/>
        <v>0</v>
      </c>
      <c r="DQ33" s="215">
        <f t="shared" si="45"/>
        <v>409</v>
      </c>
      <c r="DR33" s="219">
        <f t="shared" si="46"/>
        <v>409</v>
      </c>
      <c r="DS33" s="220">
        <f t="shared" si="286"/>
        <v>0</v>
      </c>
      <c r="DT33" s="220">
        <f t="shared" si="287"/>
        <v>0</v>
      </c>
      <c r="DU33" s="217">
        <f t="shared" ref="DU33:DV33" si="344">SUM(CN33-CQ33)</f>
        <v>0</v>
      </c>
      <c r="DV33" s="217">
        <f t="shared" si="344"/>
        <v>0</v>
      </c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</row>
    <row r="34" ht="19.5" customHeight="1">
      <c r="A34" s="186">
        <v>32.0</v>
      </c>
      <c r="B34" s="230" t="s">
        <v>90</v>
      </c>
      <c r="C34" s="189">
        <v>2369.0</v>
      </c>
      <c r="D34" s="190" t="s">
        <v>57</v>
      </c>
      <c r="E34" s="191" t="s">
        <v>58</v>
      </c>
      <c r="F34" s="222">
        <v>1.0</v>
      </c>
      <c r="G34" s="223">
        <v>0.0</v>
      </c>
      <c r="H34" s="224">
        <v>0.0</v>
      </c>
      <c r="I34" s="217">
        <f t="shared" si="254"/>
        <v>0</v>
      </c>
      <c r="J34" s="222">
        <v>1.0</v>
      </c>
      <c r="K34" s="223">
        <v>19.0</v>
      </c>
      <c r="L34" s="224">
        <v>28.0</v>
      </c>
      <c r="M34" s="217">
        <f t="shared" si="255"/>
        <v>47</v>
      </c>
      <c r="N34" s="222">
        <v>1.0</v>
      </c>
      <c r="O34" s="223">
        <v>29.0</v>
      </c>
      <c r="P34" s="224">
        <v>18.0</v>
      </c>
      <c r="Q34" s="217">
        <f t="shared" si="256"/>
        <v>47</v>
      </c>
      <c r="R34" s="222">
        <v>1.0</v>
      </c>
      <c r="S34" s="223">
        <v>21.0</v>
      </c>
      <c r="T34" s="224">
        <v>26.0</v>
      </c>
      <c r="U34" s="217">
        <f t="shared" si="257"/>
        <v>47</v>
      </c>
      <c r="V34" s="222">
        <v>1.0</v>
      </c>
      <c r="W34" s="223">
        <v>31.0</v>
      </c>
      <c r="X34" s="224">
        <v>22.0</v>
      </c>
      <c r="Y34" s="217">
        <f t="shared" si="258"/>
        <v>53</v>
      </c>
      <c r="Z34" s="219">
        <f t="shared" ref="Z34:AA34" si="345">SUM(G34,K34,O34,S34,W34)</f>
        <v>100</v>
      </c>
      <c r="AA34" s="219">
        <f t="shared" si="345"/>
        <v>94</v>
      </c>
      <c r="AB34" s="217">
        <f t="shared" si="260"/>
        <v>194</v>
      </c>
      <c r="AC34" s="222">
        <v>1.0</v>
      </c>
      <c r="AD34" s="223">
        <v>28.0</v>
      </c>
      <c r="AE34" s="224">
        <v>21.0</v>
      </c>
      <c r="AF34" s="217">
        <f t="shared" si="261"/>
        <v>49</v>
      </c>
      <c r="AG34" s="222">
        <v>1.0</v>
      </c>
      <c r="AH34" s="223">
        <v>30.0</v>
      </c>
      <c r="AI34" s="224">
        <v>21.0</v>
      </c>
      <c r="AJ34" s="217">
        <f t="shared" si="262"/>
        <v>51</v>
      </c>
      <c r="AK34" s="222">
        <v>1.0</v>
      </c>
      <c r="AL34" s="223">
        <v>24.0</v>
      </c>
      <c r="AM34" s="224">
        <v>23.0</v>
      </c>
      <c r="AN34" s="217">
        <f t="shared" si="263"/>
        <v>47</v>
      </c>
      <c r="AO34" s="219">
        <f t="shared" ref="AO34:AP34" si="346">SUM(AD34,AH34,AL34)</f>
        <v>82</v>
      </c>
      <c r="AP34" s="220">
        <f t="shared" si="346"/>
        <v>65</v>
      </c>
      <c r="AQ34" s="217">
        <f t="shared" si="265"/>
        <v>147</v>
      </c>
      <c r="AR34" s="222">
        <v>1.0</v>
      </c>
      <c r="AS34" s="223">
        <v>22.0</v>
      </c>
      <c r="AT34" s="224">
        <v>18.0</v>
      </c>
      <c r="AU34" s="217">
        <f t="shared" si="266"/>
        <v>40</v>
      </c>
      <c r="AV34" s="222">
        <v>0.0</v>
      </c>
      <c r="AW34" s="223">
        <v>0.0</v>
      </c>
      <c r="AX34" s="224">
        <v>0.0</v>
      </c>
      <c r="AY34" s="217">
        <f t="shared" si="267"/>
        <v>0</v>
      </c>
      <c r="AZ34" s="342">
        <f t="shared" si="268"/>
        <v>22</v>
      </c>
      <c r="BA34" s="343">
        <f t="shared" si="269"/>
        <v>18</v>
      </c>
      <c r="BB34" s="195">
        <f t="shared" si="25"/>
        <v>40</v>
      </c>
      <c r="BC34" s="222">
        <v>0.0</v>
      </c>
      <c r="BD34" s="224">
        <v>0.0</v>
      </c>
      <c r="BE34" s="222">
        <v>0.0</v>
      </c>
      <c r="BF34" s="224">
        <v>0.0</v>
      </c>
      <c r="BG34" s="222">
        <v>0.0</v>
      </c>
      <c r="BH34" s="224">
        <v>0.0</v>
      </c>
      <c r="BI34" s="344">
        <f t="shared" si="270"/>
        <v>0</v>
      </c>
      <c r="BJ34" s="223">
        <v>0.0</v>
      </c>
      <c r="BK34" s="224">
        <v>0.0</v>
      </c>
      <c r="BL34" s="344">
        <f t="shared" si="271"/>
        <v>0</v>
      </c>
      <c r="BM34" s="222">
        <v>0.0</v>
      </c>
      <c r="BN34" s="224">
        <v>0.0</v>
      </c>
      <c r="BO34" s="222">
        <v>0.0</v>
      </c>
      <c r="BP34" s="224">
        <v>0.0</v>
      </c>
      <c r="BQ34" s="222">
        <v>0.0</v>
      </c>
      <c r="BR34" s="224">
        <v>0.0</v>
      </c>
      <c r="BS34" s="344">
        <f t="shared" si="272"/>
        <v>0</v>
      </c>
      <c r="BT34" s="223">
        <v>0.0</v>
      </c>
      <c r="BU34" s="224">
        <v>0.0</v>
      </c>
      <c r="BV34" s="344">
        <f t="shared" si="273"/>
        <v>0</v>
      </c>
      <c r="BW34" s="219">
        <f t="shared" ref="BW34:BX34" si="347">SUM(BJ34,BT34)</f>
        <v>0</v>
      </c>
      <c r="BX34" s="220">
        <f t="shared" si="347"/>
        <v>0</v>
      </c>
      <c r="BY34" s="195">
        <f t="shared" si="31"/>
        <v>0</v>
      </c>
      <c r="BZ34" s="227">
        <v>56.0</v>
      </c>
      <c r="CA34" s="224">
        <v>57.0</v>
      </c>
      <c r="CB34" s="227">
        <v>40.0</v>
      </c>
      <c r="CC34" s="224">
        <v>25.0</v>
      </c>
      <c r="CD34" s="227">
        <v>26.0</v>
      </c>
      <c r="CE34" s="224">
        <v>25.0</v>
      </c>
      <c r="CF34" s="227">
        <v>0.0</v>
      </c>
      <c r="CG34" s="224">
        <v>0.0</v>
      </c>
      <c r="CH34" s="227">
        <v>76.0</v>
      </c>
      <c r="CI34" s="224">
        <v>68.0</v>
      </c>
      <c r="CJ34" s="227">
        <v>6.0</v>
      </c>
      <c r="CK34" s="224">
        <v>2.0</v>
      </c>
      <c r="CL34" s="227">
        <v>0.0</v>
      </c>
      <c r="CM34" s="224">
        <v>0.0</v>
      </c>
      <c r="CN34" s="207">
        <f t="shared" ref="CN34:CO34" si="348">SUM(BZ34,CB34,CD34,CF34,CH34,CJ34,CL34)</f>
        <v>204</v>
      </c>
      <c r="CO34" s="207">
        <f t="shared" si="348"/>
        <v>177</v>
      </c>
      <c r="CP34" s="206">
        <f t="shared" si="33"/>
        <v>381</v>
      </c>
      <c r="CQ34" s="207">
        <f t="shared" ref="CQ34:CR34" si="349">SUM(Z34,AO34,AZ34,BW34)</f>
        <v>204</v>
      </c>
      <c r="CR34" s="207">
        <f t="shared" si="349"/>
        <v>177</v>
      </c>
      <c r="CS34" s="185">
        <f t="shared" si="277"/>
        <v>381</v>
      </c>
      <c r="CT34" s="228">
        <v>8.0</v>
      </c>
      <c r="CU34" s="229">
        <v>8.0</v>
      </c>
      <c r="CV34" s="214">
        <f t="shared" si="278"/>
        <v>16</v>
      </c>
      <c r="CW34" s="228">
        <v>5.0</v>
      </c>
      <c r="CX34" s="229">
        <v>4.0</v>
      </c>
      <c r="CY34" s="214">
        <f t="shared" si="279"/>
        <v>9</v>
      </c>
      <c r="CZ34" s="228">
        <v>123.0</v>
      </c>
      <c r="DA34" s="229">
        <v>115.0</v>
      </c>
      <c r="DB34" s="214">
        <f t="shared" si="280"/>
        <v>238</v>
      </c>
      <c r="DC34" s="228">
        <v>42.0</v>
      </c>
      <c r="DD34" s="229">
        <v>28.0</v>
      </c>
      <c r="DE34" s="214">
        <f t="shared" si="281"/>
        <v>70</v>
      </c>
      <c r="DF34" s="228">
        <v>26.0</v>
      </c>
      <c r="DG34" s="229">
        <v>22.0</v>
      </c>
      <c r="DH34" s="214">
        <f t="shared" si="282"/>
        <v>48</v>
      </c>
      <c r="DI34" s="228">
        <v>0.0</v>
      </c>
      <c r="DJ34" s="229">
        <v>0.0</v>
      </c>
      <c r="DK34" s="214">
        <f t="shared" si="283"/>
        <v>0</v>
      </c>
      <c r="DL34" s="215">
        <f t="shared" ref="DL34:DM34" si="350">SUM(CT34+CW34+CZ34+DC34+DF34+DI34)</f>
        <v>204</v>
      </c>
      <c r="DM34" s="216">
        <f t="shared" si="350"/>
        <v>177</v>
      </c>
      <c r="DN34" s="217">
        <f t="shared" si="43"/>
        <v>381</v>
      </c>
      <c r="DO34" s="218">
        <f t="shared" ref="DO34:DP34" si="351">SUM(CQ34-DL34)</f>
        <v>0</v>
      </c>
      <c r="DP34" s="218">
        <f t="shared" si="351"/>
        <v>0</v>
      </c>
      <c r="DQ34" s="215">
        <f t="shared" si="45"/>
        <v>381</v>
      </c>
      <c r="DR34" s="219">
        <f t="shared" si="46"/>
        <v>381</v>
      </c>
      <c r="DS34" s="220">
        <f t="shared" si="286"/>
        <v>0</v>
      </c>
      <c r="DT34" s="220">
        <f t="shared" si="287"/>
        <v>0</v>
      </c>
      <c r="DU34" s="217">
        <f t="shared" ref="DU34:DV34" si="352">SUM(CN34-CQ34)</f>
        <v>0</v>
      </c>
      <c r="DV34" s="217">
        <f t="shared" si="352"/>
        <v>0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</row>
    <row r="35" ht="19.5" customHeight="1">
      <c r="A35" s="186">
        <v>33.0</v>
      </c>
      <c r="B35" s="230" t="s">
        <v>91</v>
      </c>
      <c r="C35" s="189">
        <v>2364.0</v>
      </c>
      <c r="D35" s="190" t="s">
        <v>57</v>
      </c>
      <c r="E35" s="191" t="s">
        <v>58</v>
      </c>
      <c r="F35" s="222">
        <v>1.0</v>
      </c>
      <c r="G35" s="223">
        <v>0.0</v>
      </c>
      <c r="H35" s="224">
        <v>0.0</v>
      </c>
      <c r="I35" s="217">
        <f t="shared" si="254"/>
        <v>0</v>
      </c>
      <c r="J35" s="222">
        <v>1.0</v>
      </c>
      <c r="K35" s="223">
        <v>22.0</v>
      </c>
      <c r="L35" s="224">
        <v>26.0</v>
      </c>
      <c r="M35" s="217">
        <f t="shared" si="255"/>
        <v>48</v>
      </c>
      <c r="N35" s="222">
        <v>1.0</v>
      </c>
      <c r="O35" s="223">
        <v>28.0</v>
      </c>
      <c r="P35" s="224">
        <v>19.0</v>
      </c>
      <c r="Q35" s="217">
        <f t="shared" si="256"/>
        <v>47</v>
      </c>
      <c r="R35" s="222">
        <v>1.0</v>
      </c>
      <c r="S35" s="223">
        <v>27.0</v>
      </c>
      <c r="T35" s="224">
        <v>16.0</v>
      </c>
      <c r="U35" s="217">
        <f t="shared" si="257"/>
        <v>43</v>
      </c>
      <c r="V35" s="222">
        <v>1.0</v>
      </c>
      <c r="W35" s="223">
        <v>28.0</v>
      </c>
      <c r="X35" s="224">
        <v>19.0</v>
      </c>
      <c r="Y35" s="217">
        <f t="shared" si="258"/>
        <v>47</v>
      </c>
      <c r="Z35" s="219">
        <f t="shared" ref="Z35:AA35" si="353">SUM(G35,K35,O35,S35,W35)</f>
        <v>105</v>
      </c>
      <c r="AA35" s="219">
        <f t="shared" si="353"/>
        <v>80</v>
      </c>
      <c r="AB35" s="217">
        <f t="shared" si="260"/>
        <v>185</v>
      </c>
      <c r="AC35" s="222">
        <v>1.0</v>
      </c>
      <c r="AD35" s="223">
        <v>26.0</v>
      </c>
      <c r="AE35" s="224">
        <v>18.0</v>
      </c>
      <c r="AF35" s="217">
        <f t="shared" si="261"/>
        <v>44</v>
      </c>
      <c r="AG35" s="222">
        <v>1.0</v>
      </c>
      <c r="AH35" s="223">
        <v>18.0</v>
      </c>
      <c r="AI35" s="224">
        <v>23.0</v>
      </c>
      <c r="AJ35" s="217">
        <f t="shared" si="262"/>
        <v>41</v>
      </c>
      <c r="AK35" s="222">
        <v>1.0</v>
      </c>
      <c r="AL35" s="223">
        <v>19.0</v>
      </c>
      <c r="AM35" s="224">
        <v>25.0</v>
      </c>
      <c r="AN35" s="217">
        <f t="shared" si="263"/>
        <v>44</v>
      </c>
      <c r="AO35" s="219">
        <f t="shared" ref="AO35:AP35" si="354">SUM(AD35,AH35,AL35)</f>
        <v>63</v>
      </c>
      <c r="AP35" s="220">
        <f t="shared" si="354"/>
        <v>66</v>
      </c>
      <c r="AQ35" s="217">
        <f t="shared" si="265"/>
        <v>129</v>
      </c>
      <c r="AR35" s="222">
        <v>1.0</v>
      </c>
      <c r="AS35" s="223">
        <v>25.0</v>
      </c>
      <c r="AT35" s="224">
        <v>20.0</v>
      </c>
      <c r="AU35" s="217">
        <f t="shared" si="266"/>
        <v>45</v>
      </c>
      <c r="AV35" s="222">
        <v>0.0</v>
      </c>
      <c r="AW35" s="223">
        <v>0.0</v>
      </c>
      <c r="AX35" s="224">
        <v>0.0</v>
      </c>
      <c r="AY35" s="363">
        <v>0.0</v>
      </c>
      <c r="AZ35" s="342">
        <f t="shared" si="268"/>
        <v>25</v>
      </c>
      <c r="BA35" s="343">
        <f t="shared" si="269"/>
        <v>20</v>
      </c>
      <c r="BB35" s="195">
        <f t="shared" si="25"/>
        <v>45</v>
      </c>
      <c r="BC35" s="222">
        <v>0.0</v>
      </c>
      <c r="BD35" s="224">
        <v>0.0</v>
      </c>
      <c r="BE35" s="222">
        <v>0.0</v>
      </c>
      <c r="BF35" s="224">
        <v>0.0</v>
      </c>
      <c r="BG35" s="222">
        <v>0.0</v>
      </c>
      <c r="BH35" s="224">
        <v>0.0</v>
      </c>
      <c r="BI35" s="344">
        <f t="shared" si="270"/>
        <v>0</v>
      </c>
      <c r="BJ35" s="223">
        <v>0.0</v>
      </c>
      <c r="BK35" s="224">
        <v>0.0</v>
      </c>
      <c r="BL35" s="344">
        <f t="shared" si="271"/>
        <v>0</v>
      </c>
      <c r="BM35" s="222">
        <v>0.0</v>
      </c>
      <c r="BN35" s="224">
        <v>0.0</v>
      </c>
      <c r="BO35" s="222">
        <v>0.0</v>
      </c>
      <c r="BP35" s="224">
        <v>0.0</v>
      </c>
      <c r="BQ35" s="222">
        <v>0.0</v>
      </c>
      <c r="BR35" s="224">
        <v>0.0</v>
      </c>
      <c r="BS35" s="344">
        <f t="shared" si="272"/>
        <v>0</v>
      </c>
      <c r="BT35" s="223">
        <v>0.0</v>
      </c>
      <c r="BU35" s="224">
        <v>0.0</v>
      </c>
      <c r="BV35" s="344">
        <f t="shared" si="273"/>
        <v>0</v>
      </c>
      <c r="BW35" s="219">
        <f t="shared" ref="BW35:BX35" si="355">SUM(BJ35,BT35)</f>
        <v>0</v>
      </c>
      <c r="BX35" s="220">
        <f t="shared" si="355"/>
        <v>0</v>
      </c>
      <c r="BY35" s="195">
        <f t="shared" si="31"/>
        <v>0</v>
      </c>
      <c r="BZ35" s="227">
        <v>14.0</v>
      </c>
      <c r="CA35" s="224">
        <v>10.0</v>
      </c>
      <c r="CB35" s="227">
        <v>28.0</v>
      </c>
      <c r="CC35" s="224">
        <v>23.0</v>
      </c>
      <c r="CD35" s="227">
        <v>27.0</v>
      </c>
      <c r="CE35" s="224">
        <v>22.0</v>
      </c>
      <c r="CF35" s="227">
        <v>0.0</v>
      </c>
      <c r="CG35" s="224">
        <v>0.0</v>
      </c>
      <c r="CH35" s="227">
        <v>124.0</v>
      </c>
      <c r="CI35" s="224">
        <v>111.0</v>
      </c>
      <c r="CJ35" s="227">
        <v>0.0</v>
      </c>
      <c r="CK35" s="224">
        <v>0.0</v>
      </c>
      <c r="CL35" s="227">
        <v>0.0</v>
      </c>
      <c r="CM35" s="224">
        <v>0.0</v>
      </c>
      <c r="CN35" s="207">
        <f t="shared" ref="CN35:CO35" si="356">SUM(BZ35,CB35,CD35,CF35,CH35,CJ35,CL35)</f>
        <v>193</v>
      </c>
      <c r="CO35" s="207">
        <f t="shared" si="356"/>
        <v>166</v>
      </c>
      <c r="CP35" s="206">
        <f t="shared" si="33"/>
        <v>359</v>
      </c>
      <c r="CQ35" s="207">
        <f t="shared" ref="CQ35:CR35" si="357">SUM(Z35,AO35,AZ35,BW35)</f>
        <v>193</v>
      </c>
      <c r="CR35" s="207">
        <f t="shared" si="357"/>
        <v>166</v>
      </c>
      <c r="CS35" s="185">
        <f t="shared" si="277"/>
        <v>359</v>
      </c>
      <c r="CT35" s="228">
        <v>13.0</v>
      </c>
      <c r="CU35" s="229">
        <v>9.0</v>
      </c>
      <c r="CV35" s="214">
        <f t="shared" si="278"/>
        <v>22</v>
      </c>
      <c r="CW35" s="228">
        <v>7.0</v>
      </c>
      <c r="CX35" s="229">
        <v>5.0</v>
      </c>
      <c r="CY35" s="214">
        <f t="shared" si="279"/>
        <v>12</v>
      </c>
      <c r="CZ35" s="228">
        <v>107.0</v>
      </c>
      <c r="DA35" s="229">
        <v>86.0</v>
      </c>
      <c r="DB35" s="214">
        <f t="shared" si="280"/>
        <v>193</v>
      </c>
      <c r="DC35" s="228">
        <v>54.0</v>
      </c>
      <c r="DD35" s="229">
        <v>51.0</v>
      </c>
      <c r="DE35" s="214">
        <f t="shared" si="281"/>
        <v>105</v>
      </c>
      <c r="DF35" s="228">
        <v>12.0</v>
      </c>
      <c r="DG35" s="229">
        <v>15.0</v>
      </c>
      <c r="DH35" s="214">
        <f t="shared" si="282"/>
        <v>27</v>
      </c>
      <c r="DI35" s="228">
        <v>0.0</v>
      </c>
      <c r="DJ35" s="229">
        <v>0.0</v>
      </c>
      <c r="DK35" s="214">
        <f t="shared" si="283"/>
        <v>0</v>
      </c>
      <c r="DL35" s="215">
        <f t="shared" ref="DL35:DM35" si="358">SUM(CT35+CW35+CZ35+DC35+DF35+DI35)</f>
        <v>193</v>
      </c>
      <c r="DM35" s="216">
        <f t="shared" si="358"/>
        <v>166</v>
      </c>
      <c r="DN35" s="217">
        <f t="shared" si="43"/>
        <v>359</v>
      </c>
      <c r="DO35" s="218">
        <f t="shared" ref="DO35:DP35" si="359">SUM(CQ35-DL35)</f>
        <v>0</v>
      </c>
      <c r="DP35" s="218">
        <f t="shared" si="359"/>
        <v>0</v>
      </c>
      <c r="DQ35" s="215">
        <f t="shared" si="45"/>
        <v>359</v>
      </c>
      <c r="DR35" s="219">
        <f t="shared" si="46"/>
        <v>359</v>
      </c>
      <c r="DS35" s="220">
        <f t="shared" si="286"/>
        <v>0</v>
      </c>
      <c r="DT35" s="220">
        <f t="shared" si="287"/>
        <v>0</v>
      </c>
      <c r="DU35" s="217">
        <f t="shared" ref="DU35:DV35" si="360">SUM(CN35-CQ35)</f>
        <v>0</v>
      </c>
      <c r="DV35" s="217">
        <f t="shared" si="360"/>
        <v>0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</row>
    <row r="36" ht="19.5" customHeight="1">
      <c r="A36" s="186">
        <v>34.0</v>
      </c>
      <c r="B36" s="230" t="s">
        <v>92</v>
      </c>
      <c r="C36" s="189">
        <v>2365.0</v>
      </c>
      <c r="D36" s="190" t="s">
        <v>57</v>
      </c>
      <c r="E36" s="191" t="s">
        <v>58</v>
      </c>
      <c r="F36" s="234">
        <v>1.0</v>
      </c>
      <c r="G36" s="235">
        <v>0.0</v>
      </c>
      <c r="H36" s="233">
        <v>0.0</v>
      </c>
      <c r="I36" s="217">
        <f t="shared" si="254"/>
        <v>0</v>
      </c>
      <c r="J36" s="234">
        <v>1.0</v>
      </c>
      <c r="K36" s="235">
        <v>18.0</v>
      </c>
      <c r="L36" s="233">
        <v>24.0</v>
      </c>
      <c r="M36" s="217">
        <f t="shared" si="255"/>
        <v>42</v>
      </c>
      <c r="N36" s="234">
        <v>1.0</v>
      </c>
      <c r="O36" s="235">
        <v>26.0</v>
      </c>
      <c r="P36" s="233">
        <v>18.0</v>
      </c>
      <c r="Q36" s="217">
        <f t="shared" si="256"/>
        <v>44</v>
      </c>
      <c r="R36" s="234">
        <v>1.0</v>
      </c>
      <c r="S36" s="235">
        <v>30.0</v>
      </c>
      <c r="T36" s="233">
        <v>24.0</v>
      </c>
      <c r="U36" s="217">
        <f t="shared" si="257"/>
        <v>54</v>
      </c>
      <c r="V36" s="234">
        <v>1.0</v>
      </c>
      <c r="W36" s="235">
        <v>29.0</v>
      </c>
      <c r="X36" s="233">
        <v>16.0</v>
      </c>
      <c r="Y36" s="217">
        <f t="shared" si="258"/>
        <v>45</v>
      </c>
      <c r="Z36" s="219">
        <f t="shared" ref="Z36:AA36" si="361">SUM(G36,K36,O36,S36,W36)</f>
        <v>103</v>
      </c>
      <c r="AA36" s="219">
        <f t="shared" si="361"/>
        <v>82</v>
      </c>
      <c r="AB36" s="217">
        <f t="shared" si="260"/>
        <v>185</v>
      </c>
      <c r="AC36" s="234">
        <v>1.0</v>
      </c>
      <c r="AD36" s="235">
        <v>23.0</v>
      </c>
      <c r="AE36" s="233">
        <v>25.0</v>
      </c>
      <c r="AF36" s="217">
        <f t="shared" si="261"/>
        <v>48</v>
      </c>
      <c r="AG36" s="234">
        <v>1.0</v>
      </c>
      <c r="AH36" s="235">
        <v>32.0</v>
      </c>
      <c r="AI36" s="233">
        <v>13.0</v>
      </c>
      <c r="AJ36" s="217">
        <f t="shared" si="262"/>
        <v>45</v>
      </c>
      <c r="AK36" s="234">
        <v>1.0</v>
      </c>
      <c r="AL36" s="235">
        <v>27.0</v>
      </c>
      <c r="AM36" s="233">
        <v>20.0</v>
      </c>
      <c r="AN36" s="217">
        <f t="shared" si="263"/>
        <v>47</v>
      </c>
      <c r="AO36" s="219">
        <f t="shared" ref="AO36:AP36" si="362">SUM(AD36,AH36,AL36)</f>
        <v>82</v>
      </c>
      <c r="AP36" s="220">
        <f t="shared" si="362"/>
        <v>58</v>
      </c>
      <c r="AQ36" s="217">
        <f t="shared" si="265"/>
        <v>140</v>
      </c>
      <c r="AR36" s="234">
        <v>1.0</v>
      </c>
      <c r="AS36" s="235">
        <v>19.0</v>
      </c>
      <c r="AT36" s="233">
        <v>23.0</v>
      </c>
      <c r="AU36" s="217">
        <f t="shared" si="266"/>
        <v>42</v>
      </c>
      <c r="AV36" s="222">
        <v>0.0</v>
      </c>
      <c r="AW36" s="223">
        <v>0.0</v>
      </c>
      <c r="AX36" s="224">
        <v>0.0</v>
      </c>
      <c r="AY36" s="217">
        <f t="shared" ref="AY36:AY38" si="371">SUM(AW36:AX36)</f>
        <v>0</v>
      </c>
      <c r="AZ36" s="342">
        <f t="shared" si="268"/>
        <v>19</v>
      </c>
      <c r="BA36" s="343">
        <f t="shared" si="269"/>
        <v>23</v>
      </c>
      <c r="BB36" s="195">
        <f t="shared" si="25"/>
        <v>42</v>
      </c>
      <c r="BC36" s="222">
        <v>0.0</v>
      </c>
      <c r="BD36" s="224">
        <v>0.0</v>
      </c>
      <c r="BE36" s="222">
        <v>0.0</v>
      </c>
      <c r="BF36" s="224">
        <v>0.0</v>
      </c>
      <c r="BG36" s="222">
        <v>0.0</v>
      </c>
      <c r="BH36" s="224">
        <v>0.0</v>
      </c>
      <c r="BI36" s="344">
        <f t="shared" si="270"/>
        <v>0</v>
      </c>
      <c r="BJ36" s="223">
        <v>0.0</v>
      </c>
      <c r="BK36" s="224">
        <v>0.0</v>
      </c>
      <c r="BL36" s="344">
        <f t="shared" si="271"/>
        <v>0</v>
      </c>
      <c r="BM36" s="231">
        <v>0.0</v>
      </c>
      <c r="BN36" s="259">
        <v>0.0</v>
      </c>
      <c r="BO36" s="260">
        <v>0.0</v>
      </c>
      <c r="BP36" s="259">
        <v>0.0</v>
      </c>
      <c r="BQ36" s="260">
        <v>0.0</v>
      </c>
      <c r="BR36" s="259">
        <v>0.0</v>
      </c>
      <c r="BS36" s="344">
        <f t="shared" si="272"/>
        <v>0</v>
      </c>
      <c r="BT36" s="223">
        <v>0.0</v>
      </c>
      <c r="BU36" s="224">
        <v>0.0</v>
      </c>
      <c r="BV36" s="344">
        <f t="shared" si="273"/>
        <v>0</v>
      </c>
      <c r="BW36" s="219">
        <f t="shared" ref="BW36:BX36" si="363">SUM(BJ36,BT36)</f>
        <v>0</v>
      </c>
      <c r="BX36" s="220">
        <f t="shared" si="363"/>
        <v>0</v>
      </c>
      <c r="BY36" s="195">
        <f t="shared" si="31"/>
        <v>0</v>
      </c>
      <c r="BZ36" s="373">
        <v>19.0</v>
      </c>
      <c r="CA36" s="233">
        <v>26.0</v>
      </c>
      <c r="CB36" s="374">
        <v>33.0</v>
      </c>
      <c r="CC36" s="343">
        <v>23.0</v>
      </c>
      <c r="CD36" s="374">
        <v>21.0</v>
      </c>
      <c r="CE36" s="343">
        <v>22.0</v>
      </c>
      <c r="CF36" s="237">
        <v>2.0</v>
      </c>
      <c r="CG36" s="233">
        <v>2.0</v>
      </c>
      <c r="CH36" s="374">
        <v>126.0</v>
      </c>
      <c r="CI36" s="343">
        <v>84.0</v>
      </c>
      <c r="CJ36" s="237">
        <v>3.0</v>
      </c>
      <c r="CK36" s="233">
        <v>6.0</v>
      </c>
      <c r="CL36" s="237">
        <v>0.0</v>
      </c>
      <c r="CM36" s="233">
        <v>0.0</v>
      </c>
      <c r="CN36" s="207">
        <f t="shared" ref="CN36:CO36" si="364">SUM(BZ36,CB36,CD36,CF36,CH36,CJ36,CL36)</f>
        <v>204</v>
      </c>
      <c r="CO36" s="207">
        <f t="shared" si="364"/>
        <v>163</v>
      </c>
      <c r="CP36" s="206">
        <f t="shared" si="33"/>
        <v>367</v>
      </c>
      <c r="CQ36" s="207">
        <f t="shared" ref="CQ36:CR36" si="365">SUM(Z36,AO36,AZ36,BW36)</f>
        <v>204</v>
      </c>
      <c r="CR36" s="207">
        <f t="shared" si="365"/>
        <v>163</v>
      </c>
      <c r="CS36" s="185">
        <f t="shared" si="277"/>
        <v>367</v>
      </c>
      <c r="CT36" s="315">
        <v>7.0</v>
      </c>
      <c r="CU36" s="239">
        <v>5.0</v>
      </c>
      <c r="CV36" s="214">
        <f t="shared" si="278"/>
        <v>12</v>
      </c>
      <c r="CW36" s="315">
        <v>3.0</v>
      </c>
      <c r="CX36" s="239">
        <v>3.0</v>
      </c>
      <c r="CY36" s="214">
        <f t="shared" si="279"/>
        <v>6</v>
      </c>
      <c r="CZ36" s="315">
        <v>95.0</v>
      </c>
      <c r="DA36" s="239">
        <v>73.0</v>
      </c>
      <c r="DB36" s="214">
        <f t="shared" si="280"/>
        <v>168</v>
      </c>
      <c r="DC36" s="315">
        <v>79.0</v>
      </c>
      <c r="DD36" s="239">
        <v>60.0</v>
      </c>
      <c r="DE36" s="214">
        <f t="shared" si="281"/>
        <v>139</v>
      </c>
      <c r="DF36" s="315">
        <v>20.0</v>
      </c>
      <c r="DG36" s="239">
        <v>22.0</v>
      </c>
      <c r="DH36" s="214">
        <f t="shared" si="282"/>
        <v>42</v>
      </c>
      <c r="DI36" s="315">
        <v>0.0</v>
      </c>
      <c r="DJ36" s="239">
        <v>0.0</v>
      </c>
      <c r="DK36" s="214">
        <f t="shared" si="283"/>
        <v>0</v>
      </c>
      <c r="DL36" s="215">
        <f t="shared" ref="DL36:DM36" si="366">SUM(CT36+CW36+CZ36+DC36+DF36+DI36)</f>
        <v>204</v>
      </c>
      <c r="DM36" s="216">
        <f t="shared" si="366"/>
        <v>163</v>
      </c>
      <c r="DN36" s="217">
        <f t="shared" si="43"/>
        <v>367</v>
      </c>
      <c r="DO36" s="218">
        <f t="shared" ref="DO36:DP36" si="367">SUM(CQ36-DL36)</f>
        <v>0</v>
      </c>
      <c r="DP36" s="218">
        <f t="shared" si="367"/>
        <v>0</v>
      </c>
      <c r="DQ36" s="215">
        <f t="shared" si="45"/>
        <v>367</v>
      </c>
      <c r="DR36" s="219">
        <f t="shared" si="46"/>
        <v>367</v>
      </c>
      <c r="DS36" s="220">
        <f t="shared" si="286"/>
        <v>0</v>
      </c>
      <c r="DT36" s="220">
        <f t="shared" si="287"/>
        <v>0</v>
      </c>
      <c r="DU36" s="217">
        <f t="shared" ref="DU36:DV36" si="368">SUM(CN36-CQ36)</f>
        <v>0</v>
      </c>
      <c r="DV36" s="217">
        <f t="shared" si="368"/>
        <v>0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</row>
    <row r="37" ht="19.5" customHeight="1">
      <c r="A37" s="186">
        <v>35.0</v>
      </c>
      <c r="B37" s="230" t="s">
        <v>93</v>
      </c>
      <c r="C37" s="189">
        <v>2396.0</v>
      </c>
      <c r="D37" s="190" t="s">
        <v>57</v>
      </c>
      <c r="E37" s="191" t="s">
        <v>58</v>
      </c>
      <c r="F37" s="222">
        <v>1.0</v>
      </c>
      <c r="G37" s="223">
        <v>0.0</v>
      </c>
      <c r="H37" s="224">
        <v>0.0</v>
      </c>
      <c r="I37" s="217">
        <f t="shared" si="254"/>
        <v>0</v>
      </c>
      <c r="J37" s="222">
        <v>1.0</v>
      </c>
      <c r="K37" s="223">
        <v>21.0</v>
      </c>
      <c r="L37" s="224">
        <v>19.0</v>
      </c>
      <c r="M37" s="217">
        <f t="shared" si="255"/>
        <v>40</v>
      </c>
      <c r="N37" s="222">
        <v>1.0</v>
      </c>
      <c r="O37" s="223">
        <v>23.0</v>
      </c>
      <c r="P37" s="224">
        <v>17.0</v>
      </c>
      <c r="Q37" s="217">
        <f t="shared" si="256"/>
        <v>40</v>
      </c>
      <c r="R37" s="222">
        <v>1.0</v>
      </c>
      <c r="S37" s="223">
        <v>28.0</v>
      </c>
      <c r="T37" s="224">
        <v>13.0</v>
      </c>
      <c r="U37" s="217">
        <f t="shared" si="257"/>
        <v>41</v>
      </c>
      <c r="V37" s="222">
        <v>1.0</v>
      </c>
      <c r="W37" s="223">
        <v>22.0</v>
      </c>
      <c r="X37" s="224">
        <v>19.0</v>
      </c>
      <c r="Y37" s="217">
        <f t="shared" si="258"/>
        <v>41</v>
      </c>
      <c r="Z37" s="219">
        <f t="shared" ref="Z37:AA37" si="369">SUM(G37,K37,O37,S37,W37)</f>
        <v>94</v>
      </c>
      <c r="AA37" s="219">
        <f t="shared" si="369"/>
        <v>68</v>
      </c>
      <c r="AB37" s="217">
        <f t="shared" si="260"/>
        <v>162</v>
      </c>
      <c r="AC37" s="222">
        <v>1.0</v>
      </c>
      <c r="AD37" s="223">
        <v>21.0</v>
      </c>
      <c r="AE37" s="224">
        <v>20.0</v>
      </c>
      <c r="AF37" s="217">
        <f t="shared" si="261"/>
        <v>41</v>
      </c>
      <c r="AG37" s="222">
        <v>1.0</v>
      </c>
      <c r="AH37" s="223">
        <v>16.0</v>
      </c>
      <c r="AI37" s="224">
        <v>26.0</v>
      </c>
      <c r="AJ37" s="217">
        <f t="shared" si="262"/>
        <v>42</v>
      </c>
      <c r="AK37" s="222">
        <v>0.0</v>
      </c>
      <c r="AL37" s="223">
        <v>0.0</v>
      </c>
      <c r="AM37" s="224">
        <v>0.0</v>
      </c>
      <c r="AN37" s="217">
        <f t="shared" si="263"/>
        <v>0</v>
      </c>
      <c r="AO37" s="219">
        <f t="shared" ref="AO37:AP37" si="370">SUM(AD37,AH37,AL37)</f>
        <v>37</v>
      </c>
      <c r="AP37" s="220">
        <f t="shared" si="370"/>
        <v>46</v>
      </c>
      <c r="AQ37" s="217">
        <f t="shared" si="265"/>
        <v>83</v>
      </c>
      <c r="AR37" s="222">
        <v>0.0</v>
      </c>
      <c r="AS37" s="223">
        <v>0.0</v>
      </c>
      <c r="AT37" s="229">
        <v>0.0</v>
      </c>
      <c r="AU37" s="217">
        <f t="shared" si="266"/>
        <v>0</v>
      </c>
      <c r="AV37" s="222">
        <v>0.0</v>
      </c>
      <c r="AW37" s="223">
        <v>0.0</v>
      </c>
      <c r="AX37" s="224">
        <v>0.0</v>
      </c>
      <c r="AY37" s="217">
        <f t="shared" si="371"/>
        <v>0</v>
      </c>
      <c r="AZ37" s="342">
        <f t="shared" si="268"/>
        <v>0</v>
      </c>
      <c r="BA37" s="343">
        <f t="shared" si="269"/>
        <v>0</v>
      </c>
      <c r="BB37" s="195">
        <f t="shared" si="25"/>
        <v>0</v>
      </c>
      <c r="BC37" s="222">
        <v>0.0</v>
      </c>
      <c r="BD37" s="224">
        <v>0.0</v>
      </c>
      <c r="BE37" s="222">
        <v>0.0</v>
      </c>
      <c r="BF37" s="224">
        <v>0.0</v>
      </c>
      <c r="BG37" s="222">
        <v>0.0</v>
      </c>
      <c r="BH37" s="224">
        <v>0.0</v>
      </c>
      <c r="BI37" s="364">
        <v>0.0</v>
      </c>
      <c r="BJ37" s="223">
        <v>0.0</v>
      </c>
      <c r="BK37" s="224">
        <v>0.0</v>
      </c>
      <c r="BL37" s="364">
        <v>0.0</v>
      </c>
      <c r="BM37" s="222">
        <v>0.0</v>
      </c>
      <c r="BN37" s="224">
        <v>0.0</v>
      </c>
      <c r="BO37" s="222">
        <v>0.0</v>
      </c>
      <c r="BP37" s="224">
        <v>0.0</v>
      </c>
      <c r="BQ37" s="222">
        <v>0.0</v>
      </c>
      <c r="BR37" s="224">
        <v>0.0</v>
      </c>
      <c r="BS37" s="344">
        <f t="shared" si="272"/>
        <v>0</v>
      </c>
      <c r="BT37" s="223">
        <v>0.0</v>
      </c>
      <c r="BU37" s="224">
        <v>0.0</v>
      </c>
      <c r="BV37" s="344">
        <f t="shared" si="273"/>
        <v>0</v>
      </c>
      <c r="BW37" s="219">
        <f t="shared" ref="BW37:BX37" si="372">SUM(BJ37,BT37)</f>
        <v>0</v>
      </c>
      <c r="BX37" s="220">
        <f t="shared" si="372"/>
        <v>0</v>
      </c>
      <c r="BY37" s="195">
        <f t="shared" si="31"/>
        <v>0</v>
      </c>
      <c r="BZ37" s="227">
        <v>30.0</v>
      </c>
      <c r="CA37" s="224">
        <v>37.0</v>
      </c>
      <c r="CB37" s="227">
        <v>25.0</v>
      </c>
      <c r="CC37" s="224">
        <v>19.0</v>
      </c>
      <c r="CD37" s="227">
        <v>21.0</v>
      </c>
      <c r="CE37" s="224">
        <v>11.0</v>
      </c>
      <c r="CF37" s="227">
        <v>0.0</v>
      </c>
      <c r="CG37" s="224">
        <v>0.0</v>
      </c>
      <c r="CH37" s="227">
        <v>54.0</v>
      </c>
      <c r="CI37" s="224">
        <v>42.0</v>
      </c>
      <c r="CJ37" s="227">
        <v>0.0</v>
      </c>
      <c r="CK37" s="224">
        <v>3.0</v>
      </c>
      <c r="CL37" s="227">
        <v>1.0</v>
      </c>
      <c r="CM37" s="224">
        <v>2.0</v>
      </c>
      <c r="CN37" s="207">
        <f t="shared" ref="CN37:CO37" si="373">SUM(BZ37,CB37,CD37,CF37,CH37,CJ37,CL37)</f>
        <v>131</v>
      </c>
      <c r="CO37" s="207">
        <f t="shared" si="373"/>
        <v>114</v>
      </c>
      <c r="CP37" s="206">
        <f t="shared" si="33"/>
        <v>245</v>
      </c>
      <c r="CQ37" s="207">
        <f t="shared" ref="CQ37:CR37" si="374">SUM(Z37,AO37,AZ37,BW37)</f>
        <v>131</v>
      </c>
      <c r="CR37" s="207">
        <f t="shared" si="374"/>
        <v>114</v>
      </c>
      <c r="CS37" s="185">
        <f t="shared" si="277"/>
        <v>245</v>
      </c>
      <c r="CT37" s="224">
        <v>73.0</v>
      </c>
      <c r="CU37" s="224">
        <v>67.0</v>
      </c>
      <c r="CV37" s="214">
        <f t="shared" si="278"/>
        <v>140</v>
      </c>
      <c r="CW37" s="224">
        <v>1.0</v>
      </c>
      <c r="CX37" s="224">
        <v>2.0</v>
      </c>
      <c r="CY37" s="214">
        <f t="shared" si="279"/>
        <v>3</v>
      </c>
      <c r="CZ37" s="224">
        <v>40.0</v>
      </c>
      <c r="DA37" s="224">
        <v>26.0</v>
      </c>
      <c r="DB37" s="214">
        <f t="shared" si="280"/>
        <v>66</v>
      </c>
      <c r="DC37" s="224">
        <v>0.0</v>
      </c>
      <c r="DD37" s="224">
        <v>3.0</v>
      </c>
      <c r="DE37" s="214">
        <f t="shared" si="281"/>
        <v>3</v>
      </c>
      <c r="DF37" s="224">
        <v>17.0</v>
      </c>
      <c r="DG37" s="224">
        <v>16.0</v>
      </c>
      <c r="DH37" s="214">
        <f t="shared" si="282"/>
        <v>33</v>
      </c>
      <c r="DI37" s="228">
        <v>0.0</v>
      </c>
      <c r="DJ37" s="229">
        <v>0.0</v>
      </c>
      <c r="DK37" s="214">
        <f t="shared" si="283"/>
        <v>0</v>
      </c>
      <c r="DL37" s="215">
        <f t="shared" ref="DL37:DM37" si="375">SUM(CT37+CW37+CZ37+DC37+DF37+DI37)</f>
        <v>131</v>
      </c>
      <c r="DM37" s="216">
        <f t="shared" si="375"/>
        <v>114</v>
      </c>
      <c r="DN37" s="217">
        <f t="shared" si="43"/>
        <v>245</v>
      </c>
      <c r="DO37" s="218">
        <f t="shared" ref="DO37:DP37" si="376">SUM(CQ37-DL37)</f>
        <v>0</v>
      </c>
      <c r="DP37" s="218">
        <f t="shared" si="376"/>
        <v>0</v>
      </c>
      <c r="DQ37" s="215">
        <f t="shared" si="45"/>
        <v>245</v>
      </c>
      <c r="DR37" s="219">
        <f t="shared" si="46"/>
        <v>245</v>
      </c>
      <c r="DS37" s="220">
        <f t="shared" si="286"/>
        <v>0</v>
      </c>
      <c r="DT37" s="220">
        <f t="shared" si="287"/>
        <v>0</v>
      </c>
      <c r="DU37" s="217">
        <f t="shared" ref="DU37:DV37" si="377">SUM(CN37-CQ37)</f>
        <v>0</v>
      </c>
      <c r="DV37" s="217">
        <f t="shared" si="377"/>
        <v>0</v>
      </c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</row>
    <row r="38" ht="19.5" customHeight="1">
      <c r="A38" s="186">
        <v>36.0</v>
      </c>
      <c r="B38" s="188" t="s">
        <v>94</v>
      </c>
      <c r="C38" s="189">
        <v>2423.0</v>
      </c>
      <c r="D38" s="190" t="s">
        <v>57</v>
      </c>
      <c r="E38" s="191" t="s">
        <v>58</v>
      </c>
      <c r="F38" s="222">
        <v>1.0</v>
      </c>
      <c r="G38" s="223">
        <v>0.0</v>
      </c>
      <c r="H38" s="224">
        <v>0.0</v>
      </c>
      <c r="I38" s="217">
        <f t="shared" si="254"/>
        <v>0</v>
      </c>
      <c r="J38" s="222">
        <v>1.0</v>
      </c>
      <c r="K38" s="223">
        <v>18.0</v>
      </c>
      <c r="L38" s="224">
        <v>22.0</v>
      </c>
      <c r="M38" s="217">
        <f t="shared" si="255"/>
        <v>40</v>
      </c>
      <c r="N38" s="222">
        <v>1.0</v>
      </c>
      <c r="O38" s="223">
        <v>23.0</v>
      </c>
      <c r="P38" s="224">
        <v>20.0</v>
      </c>
      <c r="Q38" s="217">
        <f t="shared" si="256"/>
        <v>43</v>
      </c>
      <c r="R38" s="222">
        <v>1.0</v>
      </c>
      <c r="S38" s="223">
        <v>25.0</v>
      </c>
      <c r="T38" s="224">
        <v>16.0</v>
      </c>
      <c r="U38" s="217">
        <f t="shared" si="257"/>
        <v>41</v>
      </c>
      <c r="V38" s="222">
        <v>1.0</v>
      </c>
      <c r="W38" s="223">
        <v>16.0</v>
      </c>
      <c r="X38" s="224">
        <v>24.0</v>
      </c>
      <c r="Y38" s="217">
        <f t="shared" si="258"/>
        <v>40</v>
      </c>
      <c r="Z38" s="219">
        <f t="shared" ref="Z38:AA38" si="378">SUM(G38,K38,O38,S38,W38)</f>
        <v>82</v>
      </c>
      <c r="AA38" s="219">
        <f t="shared" si="378"/>
        <v>82</v>
      </c>
      <c r="AB38" s="217">
        <f t="shared" si="260"/>
        <v>164</v>
      </c>
      <c r="AC38" s="222">
        <v>1.0</v>
      </c>
      <c r="AD38" s="223">
        <v>19.0</v>
      </c>
      <c r="AE38" s="224">
        <v>21.0</v>
      </c>
      <c r="AF38" s="217">
        <f t="shared" si="261"/>
        <v>40</v>
      </c>
      <c r="AG38" s="222">
        <v>0.0</v>
      </c>
      <c r="AH38" s="223">
        <v>0.0</v>
      </c>
      <c r="AI38" s="224">
        <v>0.0</v>
      </c>
      <c r="AJ38" s="217">
        <f t="shared" si="262"/>
        <v>0</v>
      </c>
      <c r="AK38" s="222">
        <v>0.0</v>
      </c>
      <c r="AL38" s="223">
        <v>0.0</v>
      </c>
      <c r="AM38" s="224">
        <v>0.0</v>
      </c>
      <c r="AN38" s="217">
        <f t="shared" si="263"/>
        <v>0</v>
      </c>
      <c r="AO38" s="219">
        <f t="shared" ref="AO38:AP38" si="379">SUM(AD38,AH38,AL38)</f>
        <v>19</v>
      </c>
      <c r="AP38" s="220">
        <f t="shared" si="379"/>
        <v>21</v>
      </c>
      <c r="AQ38" s="217">
        <f t="shared" si="265"/>
        <v>40</v>
      </c>
      <c r="AR38" s="222">
        <v>0.0</v>
      </c>
      <c r="AS38" s="223">
        <v>0.0</v>
      </c>
      <c r="AT38" s="229">
        <v>0.0</v>
      </c>
      <c r="AU38" s="217">
        <f t="shared" si="266"/>
        <v>0</v>
      </c>
      <c r="AV38" s="222">
        <v>0.0</v>
      </c>
      <c r="AW38" s="223">
        <v>0.0</v>
      </c>
      <c r="AX38" s="224">
        <v>0.0</v>
      </c>
      <c r="AY38" s="217">
        <f t="shared" si="371"/>
        <v>0</v>
      </c>
      <c r="AZ38" s="342">
        <f t="shared" si="268"/>
        <v>0</v>
      </c>
      <c r="BA38" s="343">
        <f t="shared" si="269"/>
        <v>0</v>
      </c>
      <c r="BB38" s="195">
        <f t="shared" si="25"/>
        <v>0</v>
      </c>
      <c r="BC38" s="222">
        <v>0.0</v>
      </c>
      <c r="BD38" s="224">
        <v>0.0</v>
      </c>
      <c r="BE38" s="222">
        <v>0.0</v>
      </c>
      <c r="BF38" s="224">
        <v>0.0</v>
      </c>
      <c r="BG38" s="222">
        <v>0.0</v>
      </c>
      <c r="BH38" s="224">
        <v>0.0</v>
      </c>
      <c r="BI38" s="344">
        <f>SUM(BD38,BF38,BH38)</f>
        <v>0</v>
      </c>
      <c r="BJ38" s="223">
        <v>0.0</v>
      </c>
      <c r="BK38" s="224">
        <v>0.0</v>
      </c>
      <c r="BL38" s="344">
        <f>SUM(BJ38:BK38)</f>
        <v>0</v>
      </c>
      <c r="BM38" s="222">
        <v>0.0</v>
      </c>
      <c r="BN38" s="224">
        <v>0.0</v>
      </c>
      <c r="BO38" s="222">
        <v>0.0</v>
      </c>
      <c r="BP38" s="224">
        <v>0.0</v>
      </c>
      <c r="BQ38" s="222">
        <v>0.0</v>
      </c>
      <c r="BR38" s="224">
        <v>0.0</v>
      </c>
      <c r="BS38" s="344">
        <f t="shared" si="272"/>
        <v>0</v>
      </c>
      <c r="BT38" s="223">
        <v>0.0</v>
      </c>
      <c r="BU38" s="224">
        <v>0.0</v>
      </c>
      <c r="BV38" s="344">
        <f t="shared" si="273"/>
        <v>0</v>
      </c>
      <c r="BW38" s="219">
        <f t="shared" ref="BW38:BX38" si="380">SUM(BJ38,BT38)</f>
        <v>0</v>
      </c>
      <c r="BX38" s="220">
        <f t="shared" si="380"/>
        <v>0</v>
      </c>
      <c r="BY38" s="195">
        <f t="shared" si="31"/>
        <v>0</v>
      </c>
      <c r="BZ38" s="227">
        <v>16.0</v>
      </c>
      <c r="CA38" s="224">
        <v>19.0</v>
      </c>
      <c r="CB38" s="227">
        <v>20.0</v>
      </c>
      <c r="CC38" s="224">
        <v>9.0</v>
      </c>
      <c r="CD38" s="227">
        <v>33.0</v>
      </c>
      <c r="CE38" s="224">
        <v>40.0</v>
      </c>
      <c r="CF38" s="227">
        <v>0.0</v>
      </c>
      <c r="CG38" s="224">
        <v>0.0</v>
      </c>
      <c r="CH38" s="227">
        <v>29.0</v>
      </c>
      <c r="CI38" s="224">
        <v>31.0</v>
      </c>
      <c r="CJ38" s="227">
        <v>1.0</v>
      </c>
      <c r="CK38" s="224">
        <v>2.0</v>
      </c>
      <c r="CL38" s="227">
        <v>2.0</v>
      </c>
      <c r="CM38" s="224">
        <v>2.0</v>
      </c>
      <c r="CN38" s="207">
        <f t="shared" ref="CN38:CO38" si="381">SUM(BZ38,CB38,CD38,CF38,CH38,CJ38,CL38)</f>
        <v>101</v>
      </c>
      <c r="CO38" s="207">
        <f t="shared" si="381"/>
        <v>103</v>
      </c>
      <c r="CP38" s="206">
        <f t="shared" si="33"/>
        <v>204</v>
      </c>
      <c r="CQ38" s="207">
        <f t="shared" ref="CQ38:CR38" si="382">SUM(Z38,AO38,AZ38,BW38)</f>
        <v>101</v>
      </c>
      <c r="CR38" s="207">
        <f t="shared" si="382"/>
        <v>103</v>
      </c>
      <c r="CS38" s="185">
        <f t="shared" si="277"/>
        <v>204</v>
      </c>
      <c r="CT38" s="228">
        <v>4.0</v>
      </c>
      <c r="CU38" s="229">
        <v>6.0</v>
      </c>
      <c r="CV38" s="214">
        <f t="shared" si="278"/>
        <v>10</v>
      </c>
      <c r="CW38" s="228">
        <v>1.0</v>
      </c>
      <c r="CX38" s="229">
        <v>2.0</v>
      </c>
      <c r="CY38" s="214">
        <f t="shared" si="279"/>
        <v>3</v>
      </c>
      <c r="CZ38" s="228">
        <v>76.0</v>
      </c>
      <c r="DA38" s="229">
        <v>81.0</v>
      </c>
      <c r="DB38" s="214">
        <f t="shared" si="280"/>
        <v>157</v>
      </c>
      <c r="DC38" s="228">
        <v>4.0</v>
      </c>
      <c r="DD38" s="229">
        <v>3.0</v>
      </c>
      <c r="DE38" s="214">
        <f t="shared" si="281"/>
        <v>7</v>
      </c>
      <c r="DF38" s="228">
        <v>16.0</v>
      </c>
      <c r="DG38" s="229">
        <v>11.0</v>
      </c>
      <c r="DH38" s="214">
        <f t="shared" si="282"/>
        <v>27</v>
      </c>
      <c r="DI38" s="228">
        <v>0.0</v>
      </c>
      <c r="DJ38" s="229">
        <v>0.0</v>
      </c>
      <c r="DK38" s="214">
        <f t="shared" si="283"/>
        <v>0</v>
      </c>
      <c r="DL38" s="215">
        <f t="shared" ref="DL38:DM38" si="383">SUM(CT38+CW38+CZ38+DC38+DF38+DI38)</f>
        <v>101</v>
      </c>
      <c r="DM38" s="216">
        <f t="shared" si="383"/>
        <v>103</v>
      </c>
      <c r="DN38" s="217">
        <f t="shared" si="43"/>
        <v>204</v>
      </c>
      <c r="DO38" s="218">
        <f t="shared" ref="DO38:DP38" si="384">SUM(CQ38-DL38)</f>
        <v>0</v>
      </c>
      <c r="DP38" s="218">
        <f t="shared" si="384"/>
        <v>0</v>
      </c>
      <c r="DQ38" s="215">
        <f t="shared" si="45"/>
        <v>204</v>
      </c>
      <c r="DR38" s="219">
        <f t="shared" si="46"/>
        <v>204</v>
      </c>
      <c r="DS38" s="220">
        <f t="shared" si="286"/>
        <v>0</v>
      </c>
      <c r="DT38" s="220">
        <f t="shared" si="287"/>
        <v>0</v>
      </c>
      <c r="DU38" s="217">
        <f t="shared" ref="DU38:DV38" si="385">SUM(CN38-CQ38)</f>
        <v>0</v>
      </c>
      <c r="DV38" s="217">
        <f t="shared" si="385"/>
        <v>0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</row>
    <row r="39" ht="24.0" customHeight="1">
      <c r="A39" s="316"/>
      <c r="B39" s="317"/>
      <c r="C39" s="316"/>
      <c r="D39" s="316"/>
      <c r="E39" s="318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  <c r="CG39" s="319"/>
      <c r="CH39" s="319"/>
      <c r="CI39" s="319"/>
      <c r="CJ39" s="319"/>
      <c r="CK39" s="319"/>
      <c r="CL39" s="319"/>
      <c r="CM39" s="319"/>
      <c r="CN39" s="216">
        <f t="shared" ref="CN39:CP39" si="386">SUM(CN3:CN38)</f>
        <v>15041</v>
      </c>
      <c r="CO39" s="216">
        <f t="shared" si="386"/>
        <v>13385</v>
      </c>
      <c r="CP39" s="216">
        <f t="shared" si="386"/>
        <v>28426</v>
      </c>
      <c r="CQ39" s="216"/>
      <c r="CR39" s="216"/>
      <c r="CS39" s="216"/>
      <c r="CT39" s="319"/>
      <c r="CU39" s="319"/>
      <c r="CV39" s="319"/>
      <c r="CW39" s="319"/>
      <c r="CX39" s="319"/>
      <c r="CY39" s="319"/>
      <c r="CZ39" s="319"/>
      <c r="DA39" s="319"/>
      <c r="DB39" s="319"/>
      <c r="DC39" s="319"/>
      <c r="DD39" s="319"/>
      <c r="DE39" s="319"/>
      <c r="DF39" s="319"/>
      <c r="DG39" s="319"/>
      <c r="DH39" s="319"/>
      <c r="DI39" s="319"/>
      <c r="DJ39" s="319"/>
      <c r="DK39" s="319"/>
      <c r="DL39" s="216">
        <f t="shared" ref="DL39:DN39" si="387">SUM(DL3:DL38)</f>
        <v>15041</v>
      </c>
      <c r="DM39" s="216">
        <f t="shared" si="387"/>
        <v>13385</v>
      </c>
      <c r="DN39" s="216">
        <f t="shared" si="387"/>
        <v>28426</v>
      </c>
      <c r="DO39" s="319"/>
      <c r="DP39" s="319"/>
      <c r="DQ39" s="216">
        <f t="shared" ref="DQ39:DR39" si="388">SUM(DQ3:DQ38)</f>
        <v>28426</v>
      </c>
      <c r="DR39" s="216">
        <f t="shared" si="388"/>
        <v>28426</v>
      </c>
      <c r="DS39" s="319"/>
      <c r="DT39" s="319"/>
      <c r="DU39" s="319"/>
      <c r="DV39" s="319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</row>
    <row r="40" ht="14.25" customHeight="1">
      <c r="A40" s="170"/>
      <c r="B40" s="170"/>
      <c r="C40" s="170"/>
      <c r="D40" s="170"/>
      <c r="E40" s="171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0"/>
      <c r="CQ40" s="320"/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0"/>
      <c r="DD40" s="320"/>
      <c r="DE40" s="320"/>
      <c r="DF40" s="320"/>
      <c r="DG40" s="320"/>
      <c r="DH40" s="320"/>
      <c r="DI40" s="320"/>
      <c r="DJ40" s="320"/>
      <c r="DK40" s="320"/>
      <c r="DL40" s="320"/>
      <c r="DM40" s="320"/>
      <c r="DN40" s="320"/>
      <c r="DO40" s="320"/>
      <c r="DP40" s="320"/>
      <c r="DQ40" s="320"/>
      <c r="DR40" s="320"/>
      <c r="DS40" s="320"/>
      <c r="DT40" s="320"/>
      <c r="DU40" s="320"/>
      <c r="DV40" s="320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</row>
    <row r="41" ht="14.25" customHeight="1">
      <c r="A41" s="170"/>
      <c r="B41" s="170"/>
      <c r="C41" s="170"/>
      <c r="D41" s="170"/>
      <c r="E41" s="171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</row>
    <row r="42">
      <c r="A42" s="170"/>
      <c r="B42" s="170"/>
      <c r="C42" s="170"/>
      <c r="D42" s="170"/>
      <c r="E42" s="171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O42" s="320"/>
      <c r="BP42" s="320"/>
      <c r="BQ42" s="320"/>
      <c r="BR42" s="320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320"/>
      <c r="CP42" s="320"/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0"/>
      <c r="DB42" s="320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320"/>
      <c r="DO42" s="320"/>
      <c r="DP42" s="320"/>
      <c r="DQ42" s="320"/>
      <c r="DR42" s="320"/>
      <c r="DS42" s="320"/>
      <c r="DT42" s="320"/>
      <c r="DU42" s="320"/>
      <c r="DV42" s="320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</row>
    <row r="43">
      <c r="A43" s="170"/>
      <c r="B43" s="170"/>
      <c r="C43" s="170"/>
      <c r="D43" s="170"/>
      <c r="E43" s="171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  <c r="BO43" s="320"/>
      <c r="BP43" s="320"/>
      <c r="BQ43" s="320"/>
      <c r="BR43" s="320"/>
      <c r="BS43" s="320"/>
      <c r="BT43" s="320"/>
      <c r="BU43" s="320"/>
      <c r="BV43" s="320"/>
      <c r="BW43" s="320"/>
      <c r="BX43" s="320"/>
      <c r="BY43" s="320"/>
      <c r="BZ43" s="320"/>
      <c r="CA43" s="320"/>
      <c r="CB43" s="320"/>
      <c r="CC43" s="320"/>
      <c r="CD43" s="320"/>
      <c r="CE43" s="320"/>
      <c r="CF43" s="320"/>
      <c r="CG43" s="320"/>
      <c r="CH43" s="320"/>
      <c r="CI43" s="320"/>
      <c r="CJ43" s="320"/>
      <c r="CK43" s="320"/>
      <c r="CL43" s="320"/>
      <c r="CM43" s="320"/>
      <c r="CN43" s="320"/>
      <c r="CO43" s="320"/>
      <c r="CP43" s="320"/>
      <c r="CQ43" s="320"/>
      <c r="CR43" s="320"/>
      <c r="CS43" s="320"/>
      <c r="CT43" s="320"/>
      <c r="CU43" s="320"/>
      <c r="CV43" s="320"/>
      <c r="CW43" s="320"/>
      <c r="CX43" s="320"/>
      <c r="CY43" s="320"/>
      <c r="CZ43" s="320"/>
      <c r="DA43" s="320"/>
      <c r="DB43" s="320"/>
      <c r="DC43" s="320"/>
      <c r="DD43" s="320"/>
      <c r="DE43" s="320"/>
      <c r="DF43" s="320"/>
      <c r="DG43" s="320"/>
      <c r="DH43" s="320"/>
      <c r="DI43" s="320"/>
      <c r="DJ43" s="320"/>
      <c r="DK43" s="320"/>
      <c r="DL43" s="320"/>
      <c r="DM43" s="320"/>
      <c r="DN43" s="320"/>
      <c r="DO43" s="320"/>
      <c r="DP43" s="320"/>
      <c r="DQ43" s="320"/>
      <c r="DR43" s="320"/>
      <c r="DS43" s="320"/>
      <c r="DT43" s="320"/>
      <c r="DU43" s="320"/>
      <c r="DV43" s="320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</row>
    <row r="44">
      <c r="A44" s="170"/>
      <c r="B44" s="170"/>
      <c r="C44" s="170"/>
      <c r="D44" s="170"/>
      <c r="E44" s="171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0"/>
      <c r="CK44" s="320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0"/>
      <c r="DD44" s="320"/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320"/>
      <c r="DP44" s="320"/>
      <c r="DQ44" s="320"/>
      <c r="DR44" s="320"/>
      <c r="DS44" s="320"/>
      <c r="DT44" s="320"/>
      <c r="DU44" s="320"/>
      <c r="DV44" s="320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</row>
    <row r="45">
      <c r="A45" s="170"/>
      <c r="B45" s="170"/>
      <c r="C45" s="170"/>
      <c r="D45" s="170"/>
      <c r="E45" s="171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</row>
    <row r="46">
      <c r="A46" s="170"/>
      <c r="B46" s="170"/>
      <c r="C46" s="170"/>
      <c r="D46" s="170"/>
      <c r="E46" s="171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</row>
    <row r="47">
      <c r="A47" s="170"/>
      <c r="B47" s="170"/>
      <c r="C47" s="170"/>
      <c r="D47" s="170"/>
      <c r="E47" s="171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  <c r="DN47" s="320"/>
      <c r="DO47" s="320"/>
      <c r="DP47" s="320"/>
      <c r="DQ47" s="320"/>
      <c r="DR47" s="320"/>
      <c r="DS47" s="320"/>
      <c r="DT47" s="320"/>
      <c r="DU47" s="320"/>
      <c r="DV47" s="320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</row>
    <row r="48">
      <c r="A48" s="170"/>
      <c r="B48" s="170"/>
      <c r="C48" s="170"/>
      <c r="D48" s="170"/>
      <c r="E48" s="171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0"/>
      <c r="BF48" s="320"/>
      <c r="BG48" s="320"/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  <c r="CK48" s="320"/>
      <c r="CL48" s="320"/>
      <c r="CM48" s="320"/>
      <c r="CN48" s="320"/>
      <c r="CO48" s="320"/>
      <c r="CP48" s="320"/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320"/>
      <c r="DO48" s="320"/>
      <c r="DP48" s="320"/>
      <c r="DQ48" s="320"/>
      <c r="DR48" s="320"/>
      <c r="DS48" s="320"/>
      <c r="DT48" s="320"/>
      <c r="DU48" s="320"/>
      <c r="DV48" s="320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</row>
    <row r="49">
      <c r="A49" s="170"/>
      <c r="B49" s="170"/>
      <c r="C49" s="170"/>
      <c r="D49" s="170"/>
      <c r="E49" s="171"/>
      <c r="F49" s="321" t="s">
        <v>95</v>
      </c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  <c r="DQ49" s="320"/>
      <c r="DR49" s="320"/>
      <c r="DS49" s="320"/>
      <c r="DT49" s="320"/>
      <c r="DU49" s="320"/>
      <c r="DV49" s="320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</row>
    <row r="50">
      <c r="A50" s="170"/>
      <c r="B50" s="170"/>
      <c r="C50" s="170"/>
      <c r="D50" s="173"/>
      <c r="E50" s="171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0"/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/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320"/>
      <c r="DP50" s="320"/>
      <c r="DQ50" s="320"/>
      <c r="DR50" s="320"/>
      <c r="DS50" s="320"/>
      <c r="DT50" s="320"/>
      <c r="DU50" s="320"/>
      <c r="DV50" s="320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</row>
    <row r="51">
      <c r="A51" s="170"/>
      <c r="B51" s="170"/>
      <c r="C51" s="170"/>
      <c r="D51" s="173"/>
      <c r="E51" s="171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/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  <c r="CZ51" s="320"/>
      <c r="DA51" s="320"/>
      <c r="DB51" s="320"/>
      <c r="DC51" s="320"/>
      <c r="DD51" s="320"/>
      <c r="DE51" s="320"/>
      <c r="DF51" s="320"/>
      <c r="DG51" s="320"/>
      <c r="DH51" s="320"/>
      <c r="DI51" s="320"/>
      <c r="DJ51" s="320"/>
      <c r="DK51" s="320"/>
      <c r="DL51" s="320"/>
      <c r="DM51" s="320"/>
      <c r="DN51" s="320"/>
      <c r="DO51" s="320"/>
      <c r="DP51" s="320"/>
      <c r="DQ51" s="320"/>
      <c r="DR51" s="320"/>
      <c r="DS51" s="320"/>
      <c r="DT51" s="320"/>
      <c r="DU51" s="320"/>
      <c r="DV51" s="320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</row>
    <row r="52">
      <c r="A52" s="170"/>
      <c r="B52" s="170"/>
      <c r="C52" s="170"/>
      <c r="D52" s="173"/>
      <c r="E52" s="171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0"/>
      <c r="DU52" s="320"/>
      <c r="DV52" s="320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</row>
    <row r="53">
      <c r="A53" s="170"/>
      <c r="B53" s="170"/>
      <c r="C53" s="170"/>
      <c r="D53" s="173"/>
      <c r="E53" s="171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0"/>
      <c r="DU53" s="320"/>
      <c r="DV53" s="320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</row>
    <row r="54">
      <c r="A54" s="170"/>
      <c r="B54" s="170"/>
      <c r="C54" s="170"/>
      <c r="D54" s="173"/>
      <c r="E54" s="171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  <c r="BH54" s="320"/>
      <c r="BI54" s="320"/>
      <c r="BJ54" s="320"/>
      <c r="BK54" s="320"/>
      <c r="BL54" s="320"/>
      <c r="BM54" s="320"/>
      <c r="BN54" s="320"/>
      <c r="BO54" s="320"/>
      <c r="BP54" s="320"/>
      <c r="BQ54" s="320"/>
      <c r="BR54" s="320"/>
      <c r="BS54" s="320"/>
      <c r="BT54" s="320"/>
      <c r="BU54" s="320"/>
      <c r="BV54" s="320"/>
      <c r="BW54" s="320"/>
      <c r="BX54" s="320"/>
      <c r="BY54" s="320"/>
      <c r="BZ54" s="320"/>
      <c r="CA54" s="320"/>
      <c r="CB54" s="320"/>
      <c r="CC54" s="320"/>
      <c r="CD54" s="320"/>
      <c r="CE54" s="320"/>
      <c r="CF54" s="320"/>
      <c r="CG54" s="320"/>
      <c r="CH54" s="320"/>
      <c r="CI54" s="320"/>
      <c r="CJ54" s="320"/>
      <c r="CK54" s="320"/>
      <c r="CL54" s="320"/>
      <c r="CM54" s="320"/>
      <c r="CN54" s="320"/>
      <c r="CO54" s="320"/>
      <c r="CP54" s="320"/>
      <c r="CQ54" s="320"/>
      <c r="CR54" s="320"/>
      <c r="CS54" s="320"/>
      <c r="CT54" s="320"/>
      <c r="CU54" s="320"/>
      <c r="CV54" s="320"/>
      <c r="CW54" s="320"/>
      <c r="CX54" s="320"/>
      <c r="CY54" s="320"/>
      <c r="CZ54" s="320"/>
      <c r="DA54" s="320"/>
      <c r="DB54" s="320"/>
      <c r="DC54" s="320"/>
      <c r="DD54" s="320"/>
      <c r="DE54" s="320"/>
      <c r="DF54" s="320"/>
      <c r="DG54" s="320"/>
      <c r="DH54" s="320"/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  <c r="DS54" s="320"/>
      <c r="DT54" s="320"/>
      <c r="DU54" s="320"/>
      <c r="DV54" s="320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</row>
    <row r="55">
      <c r="A55" s="170"/>
      <c r="B55" s="170"/>
      <c r="C55" s="170"/>
      <c r="D55" s="173"/>
      <c r="E55" s="171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0"/>
      <c r="BO55" s="320"/>
      <c r="BP55" s="320"/>
      <c r="BQ55" s="320"/>
      <c r="BR55" s="320"/>
      <c r="BS55" s="320"/>
      <c r="BT55" s="320"/>
      <c r="BU55" s="320"/>
      <c r="BV55" s="320"/>
      <c r="BW55" s="320"/>
      <c r="BX55" s="320"/>
      <c r="BY55" s="320"/>
      <c r="BZ55" s="320"/>
      <c r="CA55" s="320"/>
      <c r="CB55" s="320"/>
      <c r="CC55" s="320"/>
      <c r="CD55" s="320"/>
      <c r="CE55" s="320"/>
      <c r="CF55" s="320"/>
      <c r="CG55" s="320"/>
      <c r="CH55" s="320"/>
      <c r="CI55" s="320"/>
      <c r="CJ55" s="320"/>
      <c r="CK55" s="320"/>
      <c r="CL55" s="320"/>
      <c r="CM55" s="320"/>
      <c r="CN55" s="320"/>
      <c r="CO55" s="320"/>
      <c r="CP55" s="320"/>
      <c r="CQ55" s="320"/>
      <c r="CR55" s="320"/>
      <c r="CS55" s="320"/>
      <c r="CT55" s="320"/>
      <c r="CU55" s="320"/>
      <c r="CV55" s="320"/>
      <c r="CW55" s="320"/>
      <c r="CX55" s="320"/>
      <c r="CY55" s="320"/>
      <c r="CZ55" s="320"/>
      <c r="DA55" s="320"/>
      <c r="DB55" s="320"/>
      <c r="DC55" s="320"/>
      <c r="DD55" s="320"/>
      <c r="DE55" s="320"/>
      <c r="DF55" s="320"/>
      <c r="DG55" s="320"/>
      <c r="DH55" s="320"/>
      <c r="DI55" s="320"/>
      <c r="DJ55" s="320"/>
      <c r="DK55" s="320"/>
      <c r="DL55" s="320"/>
      <c r="DM55" s="320"/>
      <c r="DN55" s="320"/>
      <c r="DO55" s="320"/>
      <c r="DP55" s="320"/>
      <c r="DQ55" s="320"/>
      <c r="DR55" s="320"/>
      <c r="DS55" s="320"/>
      <c r="DT55" s="320"/>
      <c r="DU55" s="320"/>
      <c r="DV55" s="320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</row>
    <row r="56">
      <c r="A56" s="170"/>
      <c r="B56" s="170"/>
      <c r="C56" s="170"/>
      <c r="D56" s="173"/>
      <c r="E56" s="171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  <c r="BN56" s="320"/>
      <c r="BO56" s="320"/>
      <c r="BP56" s="320"/>
      <c r="BQ56" s="320"/>
      <c r="BR56" s="320"/>
      <c r="BS56" s="320"/>
      <c r="BT56" s="320"/>
      <c r="BU56" s="320"/>
      <c r="BV56" s="320"/>
      <c r="BW56" s="320"/>
      <c r="BX56" s="320"/>
      <c r="BY56" s="320"/>
      <c r="BZ56" s="320"/>
      <c r="CA56" s="320"/>
      <c r="CB56" s="320"/>
      <c r="CC56" s="320"/>
      <c r="CD56" s="320"/>
      <c r="CE56" s="320"/>
      <c r="CF56" s="320"/>
      <c r="CG56" s="320"/>
      <c r="CH56" s="320"/>
      <c r="CI56" s="320"/>
      <c r="CJ56" s="320"/>
      <c r="CK56" s="320"/>
      <c r="CL56" s="320"/>
      <c r="CM56" s="320"/>
      <c r="CN56" s="320"/>
      <c r="CO56" s="320"/>
      <c r="CP56" s="320"/>
      <c r="CQ56" s="320"/>
      <c r="CR56" s="320"/>
      <c r="CS56" s="320"/>
      <c r="CT56" s="320"/>
      <c r="CU56" s="320"/>
      <c r="CV56" s="320"/>
      <c r="CW56" s="320"/>
      <c r="CX56" s="320"/>
      <c r="CY56" s="320"/>
      <c r="CZ56" s="320"/>
      <c r="DA56" s="320"/>
      <c r="DB56" s="320"/>
      <c r="DC56" s="320"/>
      <c r="DD56" s="320"/>
      <c r="DE56" s="320"/>
      <c r="DF56" s="320"/>
      <c r="DG56" s="320"/>
      <c r="DH56" s="320"/>
      <c r="DI56" s="320"/>
      <c r="DJ56" s="320"/>
      <c r="DK56" s="320"/>
      <c r="DL56" s="320"/>
      <c r="DM56" s="320"/>
      <c r="DN56" s="320"/>
      <c r="DO56" s="320"/>
      <c r="DP56" s="320"/>
      <c r="DQ56" s="320"/>
      <c r="DR56" s="320"/>
      <c r="DS56" s="320"/>
      <c r="DT56" s="320"/>
      <c r="DU56" s="320"/>
      <c r="DV56" s="320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</row>
    <row r="57">
      <c r="A57" s="170"/>
      <c r="B57" s="170"/>
      <c r="C57" s="170"/>
      <c r="D57" s="173"/>
      <c r="E57" s="171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0"/>
      <c r="CG57" s="320"/>
      <c r="CH57" s="320"/>
      <c r="CI57" s="320"/>
      <c r="CJ57" s="320"/>
      <c r="CK57" s="320"/>
      <c r="CL57" s="320"/>
      <c r="CM57" s="320"/>
      <c r="CN57" s="320"/>
      <c r="CO57" s="320"/>
      <c r="CP57" s="320"/>
      <c r="CQ57" s="320"/>
      <c r="CR57" s="320"/>
      <c r="CS57" s="320"/>
      <c r="CT57" s="320"/>
      <c r="CU57" s="320"/>
      <c r="CV57" s="320"/>
      <c r="CW57" s="320"/>
      <c r="CX57" s="320"/>
      <c r="CY57" s="320"/>
      <c r="CZ57" s="320"/>
      <c r="DA57" s="320"/>
      <c r="DB57" s="320"/>
      <c r="DC57" s="320"/>
      <c r="DD57" s="320"/>
      <c r="DE57" s="320"/>
      <c r="DF57" s="320"/>
      <c r="DG57" s="320"/>
      <c r="DH57" s="320"/>
      <c r="DI57" s="320"/>
      <c r="DJ57" s="320"/>
      <c r="DK57" s="320"/>
      <c r="DL57" s="320"/>
      <c r="DM57" s="320"/>
      <c r="DN57" s="320"/>
      <c r="DO57" s="320"/>
      <c r="DP57" s="320"/>
      <c r="DQ57" s="320"/>
      <c r="DR57" s="320"/>
      <c r="DS57" s="320"/>
      <c r="DT57" s="320"/>
      <c r="DU57" s="320"/>
      <c r="DV57" s="320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</row>
    <row r="58">
      <c r="A58" s="170"/>
      <c r="B58" s="170"/>
      <c r="C58" s="170"/>
      <c r="D58" s="173"/>
      <c r="E58" s="171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320"/>
      <c r="CL58" s="320"/>
      <c r="CM58" s="320"/>
      <c r="CN58" s="320"/>
      <c r="CO58" s="320"/>
      <c r="CP58" s="320"/>
      <c r="CQ58" s="320"/>
      <c r="CR58" s="320"/>
      <c r="CS58" s="320"/>
      <c r="CT58" s="320"/>
      <c r="CU58" s="320"/>
      <c r="CV58" s="320"/>
      <c r="CW58" s="320"/>
      <c r="CX58" s="320"/>
      <c r="CY58" s="320"/>
      <c r="CZ58" s="320"/>
      <c r="DA58" s="320"/>
      <c r="DB58" s="320"/>
      <c r="DC58" s="320"/>
      <c r="DD58" s="320"/>
      <c r="DE58" s="320"/>
      <c r="DF58" s="320"/>
      <c r="DG58" s="320"/>
      <c r="DH58" s="320"/>
      <c r="DI58" s="320"/>
      <c r="DJ58" s="320"/>
      <c r="DK58" s="320"/>
      <c r="DL58" s="320"/>
      <c r="DM58" s="320"/>
      <c r="DN58" s="320"/>
      <c r="DO58" s="320"/>
      <c r="DP58" s="320"/>
      <c r="DQ58" s="320"/>
      <c r="DR58" s="320"/>
      <c r="DS58" s="320"/>
      <c r="DT58" s="320"/>
      <c r="DU58" s="320"/>
      <c r="DV58" s="320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</row>
    <row r="59">
      <c r="A59" s="170"/>
      <c r="B59" s="170"/>
      <c r="C59" s="170"/>
      <c r="D59" s="173"/>
      <c r="E59" s="171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0"/>
      <c r="CY59" s="320"/>
      <c r="CZ59" s="320"/>
      <c r="DA59" s="320"/>
      <c r="DB59" s="320"/>
      <c r="DC59" s="320"/>
      <c r="DD59" s="320"/>
      <c r="DE59" s="320"/>
      <c r="DF59" s="320"/>
      <c r="DG59" s="320"/>
      <c r="DH59" s="320"/>
      <c r="DI59" s="320"/>
      <c r="DJ59" s="320"/>
      <c r="DK59" s="320"/>
      <c r="DL59" s="320"/>
      <c r="DM59" s="320"/>
      <c r="DN59" s="320"/>
      <c r="DO59" s="320"/>
      <c r="DP59" s="320"/>
      <c r="DQ59" s="320"/>
      <c r="DR59" s="320"/>
      <c r="DS59" s="320"/>
      <c r="DT59" s="320"/>
      <c r="DU59" s="320"/>
      <c r="DV59" s="320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</row>
    <row r="60">
      <c r="A60" s="170"/>
      <c r="B60" s="170"/>
      <c r="C60" s="170"/>
      <c r="D60" s="173"/>
      <c r="E60" s="171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0"/>
      <c r="BE60" s="320"/>
      <c r="BF60" s="320"/>
      <c r="BG60" s="320"/>
      <c r="BH60" s="320"/>
      <c r="BI60" s="320"/>
      <c r="BJ60" s="320"/>
      <c r="BK60" s="320"/>
      <c r="BL60" s="320"/>
      <c r="BM60" s="320"/>
      <c r="BN60" s="320"/>
      <c r="BO60" s="320"/>
      <c r="BP60" s="320"/>
      <c r="BQ60" s="320"/>
      <c r="BR60" s="320"/>
      <c r="BS60" s="320"/>
      <c r="BT60" s="320"/>
      <c r="BU60" s="320"/>
      <c r="BV60" s="320"/>
      <c r="BW60" s="320"/>
      <c r="BX60" s="320"/>
      <c r="BY60" s="320"/>
      <c r="BZ60" s="320"/>
      <c r="CA60" s="320"/>
      <c r="CB60" s="320"/>
      <c r="CC60" s="320"/>
      <c r="CD60" s="320"/>
      <c r="CE60" s="320"/>
      <c r="CF60" s="320"/>
      <c r="CG60" s="320"/>
      <c r="CH60" s="320"/>
      <c r="CI60" s="320"/>
      <c r="CJ60" s="320"/>
      <c r="CK60" s="320"/>
      <c r="CL60" s="320"/>
      <c r="CM60" s="320"/>
      <c r="CN60" s="320"/>
      <c r="CO60" s="320"/>
      <c r="CP60" s="320"/>
      <c r="CQ60" s="320"/>
      <c r="CR60" s="320"/>
      <c r="CS60" s="320"/>
      <c r="CT60" s="320"/>
      <c r="CU60" s="320"/>
      <c r="CV60" s="320"/>
      <c r="CW60" s="320"/>
      <c r="CX60" s="320"/>
      <c r="CY60" s="320"/>
      <c r="CZ60" s="320"/>
      <c r="DA60" s="320"/>
      <c r="DB60" s="320"/>
      <c r="DC60" s="320"/>
      <c r="DD60" s="320"/>
      <c r="DE60" s="320"/>
      <c r="DF60" s="320"/>
      <c r="DG60" s="320"/>
      <c r="DH60" s="320"/>
      <c r="DI60" s="320"/>
      <c r="DJ60" s="320"/>
      <c r="DK60" s="320"/>
      <c r="DL60" s="320"/>
      <c r="DM60" s="320"/>
      <c r="DN60" s="320"/>
      <c r="DO60" s="320"/>
      <c r="DP60" s="320"/>
      <c r="DQ60" s="320"/>
      <c r="DR60" s="320"/>
      <c r="DS60" s="320"/>
      <c r="DT60" s="320"/>
      <c r="DU60" s="320"/>
      <c r="DV60" s="320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</row>
    <row r="61">
      <c r="A61" s="170"/>
      <c r="B61" s="170"/>
      <c r="C61" s="170"/>
      <c r="D61" s="173"/>
      <c r="E61" s="171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  <c r="BF61" s="320"/>
      <c r="BG61" s="320"/>
      <c r="BH61" s="320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BS61" s="320"/>
      <c r="BT61" s="320"/>
      <c r="BU61" s="320"/>
      <c r="BV61" s="320"/>
      <c r="BW61" s="320"/>
      <c r="BX61" s="320"/>
      <c r="BY61" s="320"/>
      <c r="BZ61" s="320"/>
      <c r="CA61" s="320"/>
      <c r="CB61" s="320"/>
      <c r="CC61" s="320"/>
      <c r="CD61" s="320"/>
      <c r="CE61" s="320"/>
      <c r="CF61" s="320"/>
      <c r="CG61" s="320"/>
      <c r="CH61" s="320"/>
      <c r="CI61" s="320"/>
      <c r="CJ61" s="320"/>
      <c r="CK61" s="320"/>
      <c r="CL61" s="320"/>
      <c r="CM61" s="320"/>
      <c r="CN61" s="320"/>
      <c r="CO61" s="320"/>
      <c r="CP61" s="320"/>
      <c r="CQ61" s="320"/>
      <c r="CR61" s="320"/>
      <c r="CS61" s="320"/>
      <c r="CT61" s="320"/>
      <c r="CU61" s="320"/>
      <c r="CV61" s="320"/>
      <c r="CW61" s="320"/>
      <c r="CX61" s="320"/>
      <c r="CY61" s="320"/>
      <c r="CZ61" s="320"/>
      <c r="DA61" s="320"/>
      <c r="DB61" s="320"/>
      <c r="DC61" s="320"/>
      <c r="DD61" s="320"/>
      <c r="DE61" s="320"/>
      <c r="DF61" s="320"/>
      <c r="DG61" s="320"/>
      <c r="DH61" s="320"/>
      <c r="DI61" s="320"/>
      <c r="DJ61" s="320"/>
      <c r="DK61" s="320"/>
      <c r="DL61" s="320"/>
      <c r="DM61" s="320"/>
      <c r="DN61" s="320"/>
      <c r="DO61" s="320"/>
      <c r="DP61" s="320"/>
      <c r="DQ61" s="320"/>
      <c r="DR61" s="320"/>
      <c r="DS61" s="320"/>
      <c r="DT61" s="320"/>
      <c r="DU61" s="320"/>
      <c r="DV61" s="320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</row>
    <row r="62">
      <c r="A62" s="170"/>
      <c r="B62" s="170"/>
      <c r="C62" s="170"/>
      <c r="D62" s="173"/>
      <c r="E62" s="171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0"/>
      <c r="BF62" s="320"/>
      <c r="BG62" s="320"/>
      <c r="BH62" s="320"/>
      <c r="BI62" s="320"/>
      <c r="BJ62" s="320"/>
      <c r="BK62" s="320"/>
      <c r="BL62" s="320"/>
      <c r="BM62" s="320"/>
      <c r="BN62" s="320"/>
      <c r="BO62" s="320"/>
      <c r="BP62" s="320"/>
      <c r="BQ62" s="320"/>
      <c r="BR62" s="320"/>
      <c r="BS62" s="320"/>
      <c r="BT62" s="320"/>
      <c r="BU62" s="320"/>
      <c r="BV62" s="320"/>
      <c r="BW62" s="320"/>
      <c r="BX62" s="320"/>
      <c r="BY62" s="320"/>
      <c r="BZ62" s="320"/>
      <c r="CA62" s="320"/>
      <c r="CB62" s="320"/>
      <c r="CC62" s="320"/>
      <c r="CD62" s="320"/>
      <c r="CE62" s="320"/>
      <c r="CF62" s="320"/>
      <c r="CG62" s="320"/>
      <c r="CH62" s="320"/>
      <c r="CI62" s="320"/>
      <c r="CJ62" s="320"/>
      <c r="CK62" s="320"/>
      <c r="CL62" s="320"/>
      <c r="CM62" s="320"/>
      <c r="CN62" s="320"/>
      <c r="CO62" s="320"/>
      <c r="CP62" s="320"/>
      <c r="CQ62" s="320"/>
      <c r="CR62" s="320"/>
      <c r="CS62" s="320"/>
      <c r="CT62" s="320"/>
      <c r="CU62" s="320"/>
      <c r="CV62" s="320"/>
      <c r="CW62" s="320"/>
      <c r="CX62" s="320"/>
      <c r="CY62" s="320"/>
      <c r="CZ62" s="320"/>
      <c r="DA62" s="320"/>
      <c r="DB62" s="320"/>
      <c r="DC62" s="320"/>
      <c r="DD62" s="320"/>
      <c r="DE62" s="320"/>
      <c r="DF62" s="320"/>
      <c r="DG62" s="320"/>
      <c r="DH62" s="320"/>
      <c r="DI62" s="320"/>
      <c r="DJ62" s="320"/>
      <c r="DK62" s="320"/>
      <c r="DL62" s="320"/>
      <c r="DM62" s="320"/>
      <c r="DN62" s="320"/>
      <c r="DO62" s="320"/>
      <c r="DP62" s="320"/>
      <c r="DQ62" s="320"/>
      <c r="DR62" s="320"/>
      <c r="DS62" s="320"/>
      <c r="DT62" s="320"/>
      <c r="DU62" s="320"/>
      <c r="DV62" s="320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</row>
    <row r="63">
      <c r="A63" s="170"/>
      <c r="B63" s="170"/>
      <c r="C63" s="170"/>
      <c r="D63" s="170"/>
      <c r="E63" s="171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320"/>
      <c r="BE63" s="320"/>
      <c r="BF63" s="320"/>
      <c r="BG63" s="320"/>
      <c r="BH63" s="320"/>
      <c r="BI63" s="320"/>
      <c r="BJ63" s="320"/>
      <c r="BK63" s="320"/>
      <c r="BL63" s="320"/>
      <c r="BM63" s="320"/>
      <c r="BN63" s="320"/>
      <c r="BO63" s="320"/>
      <c r="BP63" s="320"/>
      <c r="BQ63" s="320"/>
      <c r="BR63" s="320"/>
      <c r="BS63" s="320"/>
      <c r="BT63" s="320"/>
      <c r="BU63" s="320"/>
      <c r="BV63" s="320"/>
      <c r="BW63" s="320"/>
      <c r="BX63" s="320"/>
      <c r="BY63" s="320"/>
      <c r="BZ63" s="320"/>
      <c r="CA63" s="320"/>
      <c r="CB63" s="320"/>
      <c r="CC63" s="320"/>
      <c r="CD63" s="320"/>
      <c r="CE63" s="320"/>
      <c r="CF63" s="320"/>
      <c r="CG63" s="320"/>
      <c r="CH63" s="320"/>
      <c r="CI63" s="320"/>
      <c r="CJ63" s="320"/>
      <c r="CK63" s="320"/>
      <c r="CL63" s="320"/>
      <c r="CM63" s="320"/>
      <c r="CN63" s="320"/>
      <c r="CO63" s="320"/>
      <c r="CP63" s="320"/>
      <c r="CQ63" s="320"/>
      <c r="CR63" s="320"/>
      <c r="CS63" s="320"/>
      <c r="CT63" s="320"/>
      <c r="CU63" s="320"/>
      <c r="CV63" s="320"/>
      <c r="CW63" s="320"/>
      <c r="CX63" s="320"/>
      <c r="CY63" s="320"/>
      <c r="CZ63" s="320"/>
      <c r="DA63" s="320"/>
      <c r="DB63" s="320"/>
      <c r="DC63" s="320"/>
      <c r="DD63" s="320"/>
      <c r="DE63" s="320"/>
      <c r="DF63" s="320"/>
      <c r="DG63" s="320"/>
      <c r="DH63" s="320"/>
      <c r="DI63" s="320"/>
      <c r="DJ63" s="320"/>
      <c r="DK63" s="320"/>
      <c r="DL63" s="320"/>
      <c r="DM63" s="320"/>
      <c r="DN63" s="320"/>
      <c r="DO63" s="320"/>
      <c r="DP63" s="320"/>
      <c r="DQ63" s="320"/>
      <c r="DR63" s="320"/>
      <c r="DS63" s="320"/>
      <c r="DT63" s="320"/>
      <c r="DU63" s="320"/>
      <c r="DV63" s="320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</row>
    <row r="64">
      <c r="A64" s="170"/>
      <c r="B64" s="170"/>
      <c r="C64" s="170"/>
      <c r="D64" s="170"/>
      <c r="E64" s="171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0"/>
      <c r="BF64" s="320"/>
      <c r="BG64" s="320"/>
      <c r="BH64" s="320"/>
      <c r="BI64" s="320"/>
      <c r="BJ64" s="320"/>
      <c r="BK64" s="320"/>
      <c r="BL64" s="320"/>
      <c r="BM64" s="320"/>
      <c r="BN64" s="320"/>
      <c r="BO64" s="320"/>
      <c r="BP64" s="320"/>
      <c r="BQ64" s="320"/>
      <c r="BR64" s="320"/>
      <c r="BS64" s="320"/>
      <c r="BT64" s="320"/>
      <c r="BU64" s="320"/>
      <c r="BV64" s="320"/>
      <c r="BW64" s="320"/>
      <c r="BX64" s="320"/>
      <c r="BY64" s="320"/>
      <c r="BZ64" s="320"/>
      <c r="CA64" s="320"/>
      <c r="CB64" s="320"/>
      <c r="CC64" s="320"/>
      <c r="CD64" s="320"/>
      <c r="CE64" s="320"/>
      <c r="CF64" s="320"/>
      <c r="CG64" s="320"/>
      <c r="CH64" s="320"/>
      <c r="CI64" s="320"/>
      <c r="CJ64" s="320"/>
      <c r="CK64" s="320"/>
      <c r="CL64" s="320"/>
      <c r="CM64" s="320"/>
      <c r="CN64" s="320"/>
      <c r="CO64" s="320"/>
      <c r="CP64" s="320"/>
      <c r="CQ64" s="320"/>
      <c r="CR64" s="320"/>
      <c r="CS64" s="320"/>
      <c r="CT64" s="320"/>
      <c r="CU64" s="320"/>
      <c r="CV64" s="320"/>
      <c r="CW64" s="320"/>
      <c r="CX64" s="320"/>
      <c r="CY64" s="320"/>
      <c r="CZ64" s="320"/>
      <c r="DA64" s="320"/>
      <c r="DB64" s="320"/>
      <c r="DC64" s="320"/>
      <c r="DD64" s="320"/>
      <c r="DE64" s="320"/>
      <c r="DF64" s="320"/>
      <c r="DG64" s="320"/>
      <c r="DH64" s="320"/>
      <c r="DI64" s="320"/>
      <c r="DJ64" s="320"/>
      <c r="DK64" s="320"/>
      <c r="DL64" s="320"/>
      <c r="DM64" s="320"/>
      <c r="DN64" s="320"/>
      <c r="DO64" s="320"/>
      <c r="DP64" s="320"/>
      <c r="DQ64" s="320"/>
      <c r="DR64" s="320"/>
      <c r="DS64" s="320"/>
      <c r="DT64" s="320"/>
      <c r="DU64" s="320"/>
      <c r="DV64" s="320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</row>
    <row r="65">
      <c r="A65" s="170"/>
      <c r="B65" s="170"/>
      <c r="C65" s="170"/>
      <c r="D65" s="170"/>
      <c r="E65" s="171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0"/>
      <c r="BD65" s="320"/>
      <c r="BE65" s="320"/>
      <c r="BF65" s="320"/>
      <c r="BG65" s="320"/>
      <c r="BH65" s="320"/>
      <c r="BI65" s="320"/>
      <c r="BJ65" s="320"/>
      <c r="BK65" s="320"/>
      <c r="BL65" s="320"/>
      <c r="BM65" s="320"/>
      <c r="BN65" s="320"/>
      <c r="BO65" s="320"/>
      <c r="BP65" s="320"/>
      <c r="BQ65" s="320"/>
      <c r="BR65" s="320"/>
      <c r="BS65" s="320"/>
      <c r="BT65" s="320"/>
      <c r="BU65" s="320"/>
      <c r="BV65" s="320"/>
      <c r="BW65" s="320"/>
      <c r="BX65" s="320"/>
      <c r="BY65" s="320"/>
      <c r="BZ65" s="320"/>
      <c r="CA65" s="320"/>
      <c r="CB65" s="320"/>
      <c r="CC65" s="320"/>
      <c r="CD65" s="320"/>
      <c r="CE65" s="320"/>
      <c r="CF65" s="320"/>
      <c r="CG65" s="320"/>
      <c r="CH65" s="320"/>
      <c r="CI65" s="320"/>
      <c r="CJ65" s="320"/>
      <c r="CK65" s="320"/>
      <c r="CL65" s="320"/>
      <c r="CM65" s="320"/>
      <c r="CN65" s="320"/>
      <c r="CO65" s="320"/>
      <c r="CP65" s="320"/>
      <c r="CQ65" s="320"/>
      <c r="CR65" s="320"/>
      <c r="CS65" s="320"/>
      <c r="CT65" s="320"/>
      <c r="CU65" s="320"/>
      <c r="CV65" s="320"/>
      <c r="CW65" s="320"/>
      <c r="CX65" s="320"/>
      <c r="CY65" s="320"/>
      <c r="CZ65" s="320"/>
      <c r="DA65" s="320"/>
      <c r="DB65" s="320"/>
      <c r="DC65" s="320"/>
      <c r="DD65" s="320"/>
      <c r="DE65" s="320"/>
      <c r="DF65" s="320"/>
      <c r="DG65" s="320"/>
      <c r="DH65" s="320"/>
      <c r="DI65" s="320"/>
      <c r="DJ65" s="320"/>
      <c r="DK65" s="320"/>
      <c r="DL65" s="320"/>
      <c r="DM65" s="320"/>
      <c r="DN65" s="320"/>
      <c r="DO65" s="320"/>
      <c r="DP65" s="320"/>
      <c r="DQ65" s="320"/>
      <c r="DR65" s="320"/>
      <c r="DS65" s="320"/>
      <c r="DT65" s="320"/>
      <c r="DU65" s="320"/>
      <c r="DV65" s="320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</row>
    <row r="66">
      <c r="A66" s="170"/>
      <c r="B66" s="170"/>
      <c r="C66" s="170"/>
      <c r="D66" s="170"/>
      <c r="E66" s="171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320"/>
      <c r="BF66" s="320"/>
      <c r="BG66" s="320"/>
      <c r="BH66" s="320"/>
      <c r="BI66" s="320"/>
      <c r="BJ66" s="320"/>
      <c r="BK66" s="320"/>
      <c r="BL66" s="320"/>
      <c r="BM66" s="320"/>
      <c r="BN66" s="320"/>
      <c r="BO66" s="320"/>
      <c r="BP66" s="320"/>
      <c r="BQ66" s="320"/>
      <c r="BR66" s="320"/>
      <c r="BS66" s="320"/>
      <c r="BT66" s="320"/>
      <c r="BU66" s="320"/>
      <c r="BV66" s="320"/>
      <c r="BW66" s="320"/>
      <c r="BX66" s="320"/>
      <c r="BY66" s="320"/>
      <c r="BZ66" s="320"/>
      <c r="CA66" s="320"/>
      <c r="CB66" s="320"/>
      <c r="CC66" s="320"/>
      <c r="CD66" s="320"/>
      <c r="CE66" s="320"/>
      <c r="CF66" s="320"/>
      <c r="CG66" s="320"/>
      <c r="CH66" s="320"/>
      <c r="CI66" s="320"/>
      <c r="CJ66" s="320"/>
      <c r="CK66" s="320"/>
      <c r="CL66" s="320"/>
      <c r="CM66" s="320"/>
      <c r="CN66" s="320"/>
      <c r="CO66" s="320"/>
      <c r="CP66" s="320"/>
      <c r="CQ66" s="320"/>
      <c r="CR66" s="320"/>
      <c r="CS66" s="320"/>
      <c r="CT66" s="320"/>
      <c r="CU66" s="320"/>
      <c r="CV66" s="320"/>
      <c r="CW66" s="320"/>
      <c r="CX66" s="320"/>
      <c r="CY66" s="320"/>
      <c r="CZ66" s="320"/>
      <c r="DA66" s="320"/>
      <c r="DB66" s="320"/>
      <c r="DC66" s="320"/>
      <c r="DD66" s="320"/>
      <c r="DE66" s="320"/>
      <c r="DF66" s="320"/>
      <c r="DG66" s="320"/>
      <c r="DH66" s="320"/>
      <c r="DI66" s="320"/>
      <c r="DJ66" s="320"/>
      <c r="DK66" s="320"/>
      <c r="DL66" s="320"/>
      <c r="DM66" s="320"/>
      <c r="DN66" s="320"/>
      <c r="DO66" s="320"/>
      <c r="DP66" s="320"/>
      <c r="DQ66" s="320"/>
      <c r="DR66" s="320"/>
      <c r="DS66" s="320"/>
      <c r="DT66" s="320"/>
      <c r="DU66" s="320"/>
      <c r="DV66" s="320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</row>
    <row r="67">
      <c r="A67" s="170"/>
      <c r="B67" s="170"/>
      <c r="C67" s="170"/>
      <c r="D67" s="170"/>
      <c r="E67" s="171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20"/>
      <c r="BC67" s="320"/>
      <c r="BD67" s="320"/>
      <c r="BE67" s="320"/>
      <c r="BF67" s="320"/>
      <c r="BG67" s="320"/>
      <c r="BH67" s="320"/>
      <c r="BI67" s="320"/>
      <c r="BJ67" s="320"/>
      <c r="BK67" s="320"/>
      <c r="BL67" s="320"/>
      <c r="BM67" s="320"/>
      <c r="BN67" s="320"/>
      <c r="BO67" s="320"/>
      <c r="BP67" s="320"/>
      <c r="BQ67" s="320"/>
      <c r="BR67" s="320"/>
      <c r="BS67" s="320"/>
      <c r="BT67" s="320"/>
      <c r="BU67" s="320"/>
      <c r="BV67" s="320"/>
      <c r="BW67" s="320"/>
      <c r="BX67" s="320"/>
      <c r="BY67" s="320"/>
      <c r="BZ67" s="320"/>
      <c r="CA67" s="320"/>
      <c r="CB67" s="320"/>
      <c r="CC67" s="320"/>
      <c r="CD67" s="320"/>
      <c r="CE67" s="320"/>
      <c r="CF67" s="320"/>
      <c r="CG67" s="320"/>
      <c r="CH67" s="320"/>
      <c r="CI67" s="320"/>
      <c r="CJ67" s="320"/>
      <c r="CK67" s="320"/>
      <c r="CL67" s="320"/>
      <c r="CM67" s="320"/>
      <c r="CN67" s="320"/>
      <c r="CO67" s="320"/>
      <c r="CP67" s="320"/>
      <c r="CQ67" s="320"/>
      <c r="CR67" s="320"/>
      <c r="CS67" s="320"/>
      <c r="CT67" s="320"/>
      <c r="CU67" s="320"/>
      <c r="CV67" s="320"/>
      <c r="CW67" s="320"/>
      <c r="CX67" s="320"/>
      <c r="CY67" s="320"/>
      <c r="CZ67" s="320"/>
      <c r="DA67" s="320"/>
      <c r="DB67" s="320"/>
      <c r="DC67" s="320"/>
      <c r="DD67" s="320"/>
      <c r="DE67" s="320"/>
      <c r="DF67" s="320"/>
      <c r="DG67" s="320"/>
      <c r="DH67" s="320"/>
      <c r="DI67" s="320"/>
      <c r="DJ67" s="320"/>
      <c r="DK67" s="320"/>
      <c r="DL67" s="320"/>
      <c r="DM67" s="320"/>
      <c r="DN67" s="320"/>
      <c r="DO67" s="320"/>
      <c r="DP67" s="320"/>
      <c r="DQ67" s="320"/>
      <c r="DR67" s="320"/>
      <c r="DS67" s="320"/>
      <c r="DT67" s="320"/>
      <c r="DU67" s="320"/>
      <c r="DV67" s="320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</row>
    <row r="68">
      <c r="A68" s="170"/>
      <c r="B68" s="170"/>
      <c r="C68" s="170"/>
      <c r="D68" s="170"/>
      <c r="E68" s="171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0"/>
      <c r="BD68" s="320"/>
      <c r="BE68" s="320"/>
      <c r="BF68" s="320"/>
      <c r="BG68" s="320"/>
      <c r="BH68" s="320"/>
      <c r="BI68" s="320"/>
      <c r="BJ68" s="320"/>
      <c r="BK68" s="320"/>
      <c r="BL68" s="320"/>
      <c r="BM68" s="320"/>
      <c r="BN68" s="320"/>
      <c r="BO68" s="320"/>
      <c r="BP68" s="320"/>
      <c r="BQ68" s="320"/>
      <c r="BR68" s="320"/>
      <c r="BS68" s="320"/>
      <c r="BT68" s="320"/>
      <c r="BU68" s="320"/>
      <c r="BV68" s="320"/>
      <c r="BW68" s="320"/>
      <c r="BX68" s="320"/>
      <c r="BY68" s="320"/>
      <c r="BZ68" s="320"/>
      <c r="CA68" s="320"/>
      <c r="CB68" s="320"/>
      <c r="CC68" s="320"/>
      <c r="CD68" s="320"/>
      <c r="CE68" s="320"/>
      <c r="CF68" s="320"/>
      <c r="CG68" s="320"/>
      <c r="CH68" s="320"/>
      <c r="CI68" s="320"/>
      <c r="CJ68" s="320"/>
      <c r="CK68" s="320"/>
      <c r="CL68" s="320"/>
      <c r="CM68" s="320"/>
      <c r="CN68" s="320"/>
      <c r="CO68" s="320"/>
      <c r="CP68" s="320"/>
      <c r="CQ68" s="320"/>
      <c r="CR68" s="320"/>
      <c r="CS68" s="320"/>
      <c r="CT68" s="320"/>
      <c r="CU68" s="320"/>
      <c r="CV68" s="320"/>
      <c r="CW68" s="320"/>
      <c r="CX68" s="320"/>
      <c r="CY68" s="320"/>
      <c r="CZ68" s="320"/>
      <c r="DA68" s="320"/>
      <c r="DB68" s="320"/>
      <c r="DC68" s="320"/>
      <c r="DD68" s="320"/>
      <c r="DE68" s="320"/>
      <c r="DF68" s="320"/>
      <c r="DG68" s="320"/>
      <c r="DH68" s="320"/>
      <c r="DI68" s="320"/>
      <c r="DJ68" s="320"/>
      <c r="DK68" s="320"/>
      <c r="DL68" s="320"/>
      <c r="DM68" s="320"/>
      <c r="DN68" s="320"/>
      <c r="DO68" s="320"/>
      <c r="DP68" s="320"/>
      <c r="DQ68" s="320"/>
      <c r="DR68" s="320"/>
      <c r="DS68" s="320"/>
      <c r="DT68" s="320"/>
      <c r="DU68" s="320"/>
      <c r="DV68" s="320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</row>
    <row r="69">
      <c r="A69" s="170"/>
      <c r="B69" s="170"/>
      <c r="C69" s="170"/>
      <c r="D69" s="170"/>
      <c r="E69" s="171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0"/>
      <c r="BC69" s="320"/>
      <c r="BD69" s="320"/>
      <c r="BE69" s="320"/>
      <c r="BF69" s="320"/>
      <c r="BG69" s="320"/>
      <c r="BH69" s="320"/>
      <c r="BI69" s="320"/>
      <c r="BJ69" s="320"/>
      <c r="BK69" s="320"/>
      <c r="BL69" s="320"/>
      <c r="BM69" s="320"/>
      <c r="BN69" s="320"/>
      <c r="BO69" s="320"/>
      <c r="BP69" s="320"/>
      <c r="BQ69" s="320"/>
      <c r="BR69" s="320"/>
      <c r="BS69" s="320"/>
      <c r="BT69" s="320"/>
      <c r="BU69" s="320"/>
      <c r="BV69" s="320"/>
      <c r="BW69" s="320"/>
      <c r="BX69" s="320"/>
      <c r="BY69" s="320"/>
      <c r="BZ69" s="320"/>
      <c r="CA69" s="320"/>
      <c r="CB69" s="320"/>
      <c r="CC69" s="320"/>
      <c r="CD69" s="320"/>
      <c r="CE69" s="320"/>
      <c r="CF69" s="320"/>
      <c r="CG69" s="320"/>
      <c r="CH69" s="320"/>
      <c r="CI69" s="320"/>
      <c r="CJ69" s="320"/>
      <c r="CK69" s="320"/>
      <c r="CL69" s="320"/>
      <c r="CM69" s="320"/>
      <c r="CN69" s="320"/>
      <c r="CO69" s="320"/>
      <c r="CP69" s="320"/>
      <c r="CQ69" s="320"/>
      <c r="CR69" s="320"/>
      <c r="CS69" s="320"/>
      <c r="CT69" s="320"/>
      <c r="CU69" s="320"/>
      <c r="CV69" s="320"/>
      <c r="CW69" s="320"/>
      <c r="CX69" s="320"/>
      <c r="CY69" s="320"/>
      <c r="CZ69" s="320"/>
      <c r="DA69" s="320"/>
      <c r="DB69" s="320"/>
      <c r="DC69" s="320"/>
      <c r="DD69" s="320"/>
      <c r="DE69" s="320"/>
      <c r="DF69" s="320"/>
      <c r="DG69" s="320"/>
      <c r="DH69" s="320"/>
      <c r="DI69" s="320"/>
      <c r="DJ69" s="320"/>
      <c r="DK69" s="320"/>
      <c r="DL69" s="320"/>
      <c r="DM69" s="320"/>
      <c r="DN69" s="320"/>
      <c r="DO69" s="320"/>
      <c r="DP69" s="320"/>
      <c r="DQ69" s="320"/>
      <c r="DR69" s="320"/>
      <c r="DS69" s="320"/>
      <c r="DT69" s="320"/>
      <c r="DU69" s="320"/>
      <c r="DV69" s="320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</row>
    <row r="70">
      <c r="A70" s="170"/>
      <c r="B70" s="170"/>
      <c r="C70" s="170"/>
      <c r="D70" s="170"/>
      <c r="E70" s="171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0"/>
      <c r="AZ70" s="320"/>
      <c r="BA70" s="320"/>
      <c r="BB70" s="320"/>
      <c r="BC70" s="320"/>
      <c r="BD70" s="320"/>
      <c r="BE70" s="320"/>
      <c r="BF70" s="320"/>
      <c r="BG70" s="320"/>
      <c r="BH70" s="320"/>
      <c r="BI70" s="320"/>
      <c r="BJ70" s="320"/>
      <c r="BK70" s="320"/>
      <c r="BL70" s="320"/>
      <c r="BM70" s="320"/>
      <c r="BN70" s="320"/>
      <c r="BO70" s="320"/>
      <c r="BP70" s="320"/>
      <c r="BQ70" s="320"/>
      <c r="BR70" s="320"/>
      <c r="BS70" s="320"/>
      <c r="BT70" s="320"/>
      <c r="BU70" s="320"/>
      <c r="BV70" s="320"/>
      <c r="BW70" s="320"/>
      <c r="BX70" s="320"/>
      <c r="BY70" s="320"/>
      <c r="BZ70" s="320"/>
      <c r="CA70" s="320"/>
      <c r="CB70" s="320"/>
      <c r="CC70" s="320"/>
      <c r="CD70" s="320"/>
      <c r="CE70" s="320"/>
      <c r="CF70" s="320"/>
      <c r="CG70" s="320"/>
      <c r="CH70" s="320"/>
      <c r="CI70" s="320"/>
      <c r="CJ70" s="320"/>
      <c r="CK70" s="320"/>
      <c r="CL70" s="320"/>
      <c r="CM70" s="320"/>
      <c r="CN70" s="320"/>
      <c r="CO70" s="320"/>
      <c r="CP70" s="320"/>
      <c r="CQ70" s="320"/>
      <c r="CR70" s="320"/>
      <c r="CS70" s="320"/>
      <c r="CT70" s="320"/>
      <c r="CU70" s="320"/>
      <c r="CV70" s="320"/>
      <c r="CW70" s="320"/>
      <c r="CX70" s="320"/>
      <c r="CY70" s="320"/>
      <c r="CZ70" s="320"/>
      <c r="DA70" s="320"/>
      <c r="DB70" s="320"/>
      <c r="DC70" s="320"/>
      <c r="DD70" s="320"/>
      <c r="DE70" s="320"/>
      <c r="DF70" s="320"/>
      <c r="DG70" s="320"/>
      <c r="DH70" s="320"/>
      <c r="DI70" s="320"/>
      <c r="DJ70" s="320"/>
      <c r="DK70" s="320"/>
      <c r="DL70" s="320"/>
      <c r="DM70" s="320"/>
      <c r="DN70" s="320"/>
      <c r="DO70" s="320"/>
      <c r="DP70" s="320"/>
      <c r="DQ70" s="320"/>
      <c r="DR70" s="320"/>
      <c r="DS70" s="320"/>
      <c r="DT70" s="320"/>
      <c r="DU70" s="320"/>
      <c r="DV70" s="320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</row>
    <row r="71">
      <c r="A71" s="170"/>
      <c r="B71" s="170"/>
      <c r="C71" s="170"/>
      <c r="D71" s="170"/>
      <c r="E71" s="171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20"/>
      <c r="BC71" s="320"/>
      <c r="BD71" s="320"/>
      <c r="BE71" s="320"/>
      <c r="BF71" s="320"/>
      <c r="BG71" s="320"/>
      <c r="BH71" s="320"/>
      <c r="BI71" s="320"/>
      <c r="BJ71" s="320"/>
      <c r="BK71" s="320"/>
      <c r="BL71" s="320"/>
      <c r="BM71" s="320"/>
      <c r="BN71" s="320"/>
      <c r="BO71" s="320"/>
      <c r="BP71" s="320"/>
      <c r="BQ71" s="320"/>
      <c r="BR71" s="320"/>
      <c r="BS71" s="320"/>
      <c r="BT71" s="320"/>
      <c r="BU71" s="320"/>
      <c r="BV71" s="320"/>
      <c r="BW71" s="320"/>
      <c r="BX71" s="320"/>
      <c r="BY71" s="320"/>
      <c r="BZ71" s="320"/>
      <c r="CA71" s="320"/>
      <c r="CB71" s="320"/>
      <c r="CC71" s="320"/>
      <c r="CD71" s="320"/>
      <c r="CE71" s="320"/>
      <c r="CF71" s="320"/>
      <c r="CG71" s="320"/>
      <c r="CH71" s="320"/>
      <c r="CI71" s="320"/>
      <c r="CJ71" s="320"/>
      <c r="CK71" s="320"/>
      <c r="CL71" s="320"/>
      <c r="CM71" s="320"/>
      <c r="CN71" s="320"/>
      <c r="CO71" s="320"/>
      <c r="CP71" s="320"/>
      <c r="CQ71" s="320"/>
      <c r="CR71" s="320"/>
      <c r="CS71" s="320"/>
      <c r="CT71" s="320"/>
      <c r="CU71" s="320"/>
      <c r="CV71" s="320"/>
      <c r="CW71" s="320"/>
      <c r="CX71" s="320"/>
      <c r="CY71" s="320"/>
      <c r="CZ71" s="320"/>
      <c r="DA71" s="320"/>
      <c r="DB71" s="320"/>
      <c r="DC71" s="320"/>
      <c r="DD71" s="320"/>
      <c r="DE71" s="320"/>
      <c r="DF71" s="320"/>
      <c r="DG71" s="320"/>
      <c r="DH71" s="320"/>
      <c r="DI71" s="320"/>
      <c r="DJ71" s="320"/>
      <c r="DK71" s="320"/>
      <c r="DL71" s="320"/>
      <c r="DM71" s="320"/>
      <c r="DN71" s="320"/>
      <c r="DO71" s="320"/>
      <c r="DP71" s="320"/>
      <c r="DQ71" s="320"/>
      <c r="DR71" s="320"/>
      <c r="DS71" s="320"/>
      <c r="DT71" s="320"/>
      <c r="DU71" s="320"/>
      <c r="DV71" s="320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</row>
    <row r="72">
      <c r="A72" s="170"/>
      <c r="B72" s="170"/>
      <c r="C72" s="170"/>
      <c r="D72" s="170"/>
      <c r="E72" s="171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  <c r="BC72" s="320"/>
      <c r="BD72" s="320"/>
      <c r="BE72" s="320"/>
      <c r="BF72" s="320"/>
      <c r="BG72" s="320"/>
      <c r="BH72" s="320"/>
      <c r="BI72" s="320"/>
      <c r="BJ72" s="320"/>
      <c r="BK72" s="320"/>
      <c r="BL72" s="320"/>
      <c r="BM72" s="320"/>
      <c r="BN72" s="320"/>
      <c r="BO72" s="320"/>
      <c r="BP72" s="320"/>
      <c r="BQ72" s="320"/>
      <c r="BR72" s="320"/>
      <c r="BS72" s="320"/>
      <c r="BT72" s="320"/>
      <c r="BU72" s="320"/>
      <c r="BV72" s="320"/>
      <c r="BW72" s="320"/>
      <c r="BX72" s="320"/>
      <c r="BY72" s="320"/>
      <c r="BZ72" s="320"/>
      <c r="CA72" s="320"/>
      <c r="CB72" s="320"/>
      <c r="CC72" s="320"/>
      <c r="CD72" s="320"/>
      <c r="CE72" s="320"/>
      <c r="CF72" s="320"/>
      <c r="CG72" s="320"/>
      <c r="CH72" s="320"/>
      <c r="CI72" s="320"/>
      <c r="CJ72" s="320"/>
      <c r="CK72" s="320"/>
      <c r="CL72" s="320"/>
      <c r="CM72" s="320"/>
      <c r="CN72" s="320"/>
      <c r="CO72" s="320"/>
      <c r="CP72" s="320"/>
      <c r="CQ72" s="320"/>
      <c r="CR72" s="320"/>
      <c r="CS72" s="320"/>
      <c r="CT72" s="320"/>
      <c r="CU72" s="320"/>
      <c r="CV72" s="320"/>
      <c r="CW72" s="320"/>
      <c r="CX72" s="320"/>
      <c r="CY72" s="320"/>
      <c r="CZ72" s="320"/>
      <c r="DA72" s="320"/>
      <c r="DB72" s="320"/>
      <c r="DC72" s="320"/>
      <c r="DD72" s="320"/>
      <c r="DE72" s="320"/>
      <c r="DF72" s="320"/>
      <c r="DG72" s="320"/>
      <c r="DH72" s="320"/>
      <c r="DI72" s="320"/>
      <c r="DJ72" s="320"/>
      <c r="DK72" s="320"/>
      <c r="DL72" s="320"/>
      <c r="DM72" s="320"/>
      <c r="DN72" s="320"/>
      <c r="DO72" s="320"/>
      <c r="DP72" s="320"/>
      <c r="DQ72" s="320"/>
      <c r="DR72" s="320"/>
      <c r="DS72" s="320"/>
      <c r="DT72" s="320"/>
      <c r="DU72" s="320"/>
      <c r="DV72" s="320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</row>
    <row r="73">
      <c r="A73" s="170"/>
      <c r="B73" s="170"/>
      <c r="C73" s="170"/>
      <c r="D73" s="170"/>
      <c r="E73" s="171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320"/>
      <c r="BE73" s="320"/>
      <c r="BF73" s="320"/>
      <c r="BG73" s="320"/>
      <c r="BH73" s="320"/>
      <c r="BI73" s="320"/>
      <c r="BJ73" s="320"/>
      <c r="BK73" s="320"/>
      <c r="BL73" s="320"/>
      <c r="BM73" s="320"/>
      <c r="BN73" s="320"/>
      <c r="BO73" s="320"/>
      <c r="BP73" s="320"/>
      <c r="BQ73" s="320"/>
      <c r="BR73" s="320"/>
      <c r="BS73" s="320"/>
      <c r="BT73" s="320"/>
      <c r="BU73" s="320"/>
      <c r="BV73" s="320"/>
      <c r="BW73" s="320"/>
      <c r="BX73" s="320"/>
      <c r="BY73" s="320"/>
      <c r="BZ73" s="320"/>
      <c r="CA73" s="320"/>
      <c r="CB73" s="320"/>
      <c r="CC73" s="320"/>
      <c r="CD73" s="320"/>
      <c r="CE73" s="320"/>
      <c r="CF73" s="320"/>
      <c r="CG73" s="320"/>
      <c r="CH73" s="320"/>
      <c r="CI73" s="320"/>
      <c r="CJ73" s="320"/>
      <c r="CK73" s="320"/>
      <c r="CL73" s="320"/>
      <c r="CM73" s="320"/>
      <c r="CN73" s="320"/>
      <c r="CO73" s="320"/>
      <c r="CP73" s="320"/>
      <c r="CQ73" s="320"/>
      <c r="CR73" s="320"/>
      <c r="CS73" s="320"/>
      <c r="CT73" s="320"/>
      <c r="CU73" s="320"/>
      <c r="CV73" s="320"/>
      <c r="CW73" s="320"/>
      <c r="CX73" s="320"/>
      <c r="CY73" s="320"/>
      <c r="CZ73" s="320"/>
      <c r="DA73" s="320"/>
      <c r="DB73" s="320"/>
      <c r="DC73" s="320"/>
      <c r="DD73" s="320"/>
      <c r="DE73" s="320"/>
      <c r="DF73" s="320"/>
      <c r="DG73" s="320"/>
      <c r="DH73" s="320"/>
      <c r="DI73" s="320"/>
      <c r="DJ73" s="320"/>
      <c r="DK73" s="320"/>
      <c r="DL73" s="320"/>
      <c r="DM73" s="320"/>
      <c r="DN73" s="320"/>
      <c r="DO73" s="320"/>
      <c r="DP73" s="320"/>
      <c r="DQ73" s="320"/>
      <c r="DR73" s="320"/>
      <c r="DS73" s="320"/>
      <c r="DT73" s="320"/>
      <c r="DU73" s="320"/>
      <c r="DV73" s="320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</row>
    <row r="74">
      <c r="A74" s="170"/>
      <c r="B74" s="170"/>
      <c r="C74" s="170"/>
      <c r="D74" s="170"/>
      <c r="E74" s="171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20"/>
      <c r="BC74" s="320"/>
      <c r="BD74" s="320"/>
      <c r="BE74" s="320"/>
      <c r="BF74" s="320"/>
      <c r="BG74" s="320"/>
      <c r="BH74" s="320"/>
      <c r="BI74" s="320"/>
      <c r="BJ74" s="320"/>
      <c r="BK74" s="320"/>
      <c r="BL74" s="320"/>
      <c r="BM74" s="320"/>
      <c r="BN74" s="320"/>
      <c r="BO74" s="320"/>
      <c r="BP74" s="320"/>
      <c r="BQ74" s="320"/>
      <c r="BR74" s="320"/>
      <c r="BS74" s="320"/>
      <c r="BT74" s="320"/>
      <c r="BU74" s="320"/>
      <c r="BV74" s="320"/>
      <c r="BW74" s="320"/>
      <c r="BX74" s="320"/>
      <c r="BY74" s="320"/>
      <c r="BZ74" s="320"/>
      <c r="CA74" s="320"/>
      <c r="CB74" s="320"/>
      <c r="CC74" s="320"/>
      <c r="CD74" s="320"/>
      <c r="CE74" s="320"/>
      <c r="CF74" s="320"/>
      <c r="CG74" s="320"/>
      <c r="CH74" s="320"/>
      <c r="CI74" s="320"/>
      <c r="CJ74" s="320"/>
      <c r="CK74" s="320"/>
      <c r="CL74" s="320"/>
      <c r="CM74" s="320"/>
      <c r="CN74" s="320"/>
      <c r="CO74" s="320"/>
      <c r="CP74" s="320"/>
      <c r="CQ74" s="320"/>
      <c r="CR74" s="320"/>
      <c r="CS74" s="320"/>
      <c r="CT74" s="320"/>
      <c r="CU74" s="320"/>
      <c r="CV74" s="320"/>
      <c r="CW74" s="320"/>
      <c r="CX74" s="320"/>
      <c r="CY74" s="320"/>
      <c r="CZ74" s="320"/>
      <c r="DA74" s="320"/>
      <c r="DB74" s="320"/>
      <c r="DC74" s="320"/>
      <c r="DD74" s="320"/>
      <c r="DE74" s="320"/>
      <c r="DF74" s="320"/>
      <c r="DG74" s="320"/>
      <c r="DH74" s="320"/>
      <c r="DI74" s="320"/>
      <c r="DJ74" s="320"/>
      <c r="DK74" s="320"/>
      <c r="DL74" s="320"/>
      <c r="DM74" s="320"/>
      <c r="DN74" s="320"/>
      <c r="DO74" s="320"/>
      <c r="DP74" s="320"/>
      <c r="DQ74" s="320"/>
      <c r="DR74" s="320"/>
      <c r="DS74" s="320"/>
      <c r="DT74" s="320"/>
      <c r="DU74" s="320"/>
      <c r="DV74" s="320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</row>
    <row r="75">
      <c r="A75" s="170"/>
      <c r="B75" s="170"/>
      <c r="C75" s="170"/>
      <c r="D75" s="170"/>
      <c r="E75" s="171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20"/>
      <c r="AX75" s="320"/>
      <c r="AY75" s="320"/>
      <c r="AZ75" s="320"/>
      <c r="BA75" s="320"/>
      <c r="BB75" s="320"/>
      <c r="BC75" s="320"/>
      <c r="BD75" s="320"/>
      <c r="BE75" s="320"/>
      <c r="BF75" s="320"/>
      <c r="BG75" s="320"/>
      <c r="BH75" s="320"/>
      <c r="BI75" s="320"/>
      <c r="BJ75" s="320"/>
      <c r="BK75" s="320"/>
      <c r="BL75" s="320"/>
      <c r="BM75" s="320"/>
      <c r="BN75" s="320"/>
      <c r="BO75" s="320"/>
      <c r="BP75" s="320"/>
      <c r="BQ75" s="320"/>
      <c r="BR75" s="320"/>
      <c r="BS75" s="320"/>
      <c r="BT75" s="320"/>
      <c r="BU75" s="320"/>
      <c r="BV75" s="320"/>
      <c r="BW75" s="320"/>
      <c r="BX75" s="320"/>
      <c r="BY75" s="320"/>
      <c r="BZ75" s="320"/>
      <c r="CA75" s="320"/>
      <c r="CB75" s="320"/>
      <c r="CC75" s="320"/>
      <c r="CD75" s="320"/>
      <c r="CE75" s="320"/>
      <c r="CF75" s="320"/>
      <c r="CG75" s="320"/>
      <c r="CH75" s="320"/>
      <c r="CI75" s="320"/>
      <c r="CJ75" s="320"/>
      <c r="CK75" s="320"/>
      <c r="CL75" s="320"/>
      <c r="CM75" s="320"/>
      <c r="CN75" s="320"/>
      <c r="CO75" s="320"/>
      <c r="CP75" s="320"/>
      <c r="CQ75" s="320"/>
      <c r="CR75" s="320"/>
      <c r="CS75" s="320"/>
      <c r="CT75" s="320"/>
      <c r="CU75" s="320"/>
      <c r="CV75" s="320"/>
      <c r="CW75" s="320"/>
      <c r="CX75" s="320"/>
      <c r="CY75" s="320"/>
      <c r="CZ75" s="320"/>
      <c r="DA75" s="320"/>
      <c r="DB75" s="320"/>
      <c r="DC75" s="320"/>
      <c r="DD75" s="320"/>
      <c r="DE75" s="320"/>
      <c r="DF75" s="320"/>
      <c r="DG75" s="320"/>
      <c r="DH75" s="320"/>
      <c r="DI75" s="320"/>
      <c r="DJ75" s="320"/>
      <c r="DK75" s="320"/>
      <c r="DL75" s="320"/>
      <c r="DM75" s="320"/>
      <c r="DN75" s="320"/>
      <c r="DO75" s="320"/>
      <c r="DP75" s="320"/>
      <c r="DQ75" s="320"/>
      <c r="DR75" s="320"/>
      <c r="DS75" s="320"/>
      <c r="DT75" s="320"/>
      <c r="DU75" s="320"/>
      <c r="DV75" s="320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</row>
    <row r="76">
      <c r="A76" s="170"/>
      <c r="B76" s="170"/>
      <c r="C76" s="170"/>
      <c r="D76" s="170"/>
      <c r="E76" s="171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 s="320"/>
      <c r="BF76" s="320"/>
      <c r="BG76" s="320"/>
      <c r="BH76" s="320"/>
      <c r="BI76" s="320"/>
      <c r="BJ76" s="320"/>
      <c r="BK76" s="320"/>
      <c r="BL76" s="320"/>
      <c r="BM76" s="320"/>
      <c r="BN76" s="320"/>
      <c r="BO76" s="320"/>
      <c r="BP76" s="320"/>
      <c r="BQ76" s="320"/>
      <c r="BR76" s="320"/>
      <c r="BS76" s="320"/>
      <c r="BT76" s="320"/>
      <c r="BU76" s="320"/>
      <c r="BV76" s="320"/>
      <c r="BW76" s="320"/>
      <c r="BX76" s="320"/>
      <c r="BY76" s="320"/>
      <c r="BZ76" s="320"/>
      <c r="CA76" s="320"/>
      <c r="CB76" s="320"/>
      <c r="CC76" s="320"/>
      <c r="CD76" s="320"/>
      <c r="CE76" s="320"/>
      <c r="CF76" s="320"/>
      <c r="CG76" s="320"/>
      <c r="CH76" s="320"/>
      <c r="CI76" s="320"/>
      <c r="CJ76" s="320"/>
      <c r="CK76" s="320"/>
      <c r="CL76" s="320"/>
      <c r="CM76" s="320"/>
      <c r="CN76" s="320"/>
      <c r="CO76" s="320"/>
      <c r="CP76" s="320"/>
      <c r="CQ76" s="320"/>
      <c r="CR76" s="320"/>
      <c r="CS76" s="320"/>
      <c r="CT76" s="320"/>
      <c r="CU76" s="320"/>
      <c r="CV76" s="320"/>
      <c r="CW76" s="320"/>
      <c r="CX76" s="320"/>
      <c r="CY76" s="320"/>
      <c r="CZ76" s="320"/>
      <c r="DA76" s="320"/>
      <c r="DB76" s="320"/>
      <c r="DC76" s="320"/>
      <c r="DD76" s="320"/>
      <c r="DE76" s="320"/>
      <c r="DF76" s="320"/>
      <c r="DG76" s="320"/>
      <c r="DH76" s="320"/>
      <c r="DI76" s="320"/>
      <c r="DJ76" s="320"/>
      <c r="DK76" s="320"/>
      <c r="DL76" s="320"/>
      <c r="DM76" s="320"/>
      <c r="DN76" s="320"/>
      <c r="DO76" s="320"/>
      <c r="DP76" s="320"/>
      <c r="DQ76" s="320"/>
      <c r="DR76" s="320"/>
      <c r="DS76" s="320"/>
      <c r="DT76" s="320"/>
      <c r="DU76" s="320"/>
      <c r="DV76" s="320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</row>
    <row r="77">
      <c r="A77" s="170"/>
      <c r="B77" s="170"/>
      <c r="C77" s="170"/>
      <c r="D77" s="170"/>
      <c r="E77" s="171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0"/>
      <c r="BG77" s="320"/>
      <c r="BH77" s="320"/>
      <c r="BI77" s="320"/>
      <c r="BJ77" s="320"/>
      <c r="BK77" s="320"/>
      <c r="BL77" s="320"/>
      <c r="BM77" s="320"/>
      <c r="BN77" s="320"/>
      <c r="BO77" s="320"/>
      <c r="BP77" s="320"/>
      <c r="BQ77" s="320"/>
      <c r="BR77" s="320"/>
      <c r="BS77" s="320"/>
      <c r="BT77" s="320"/>
      <c r="BU77" s="320"/>
      <c r="BV77" s="320"/>
      <c r="BW77" s="320"/>
      <c r="BX77" s="320"/>
      <c r="BY77" s="320"/>
      <c r="BZ77" s="320"/>
      <c r="CA77" s="320"/>
      <c r="CB77" s="320"/>
      <c r="CC77" s="320"/>
      <c r="CD77" s="320"/>
      <c r="CE77" s="320"/>
      <c r="CF77" s="320"/>
      <c r="CG77" s="320"/>
      <c r="CH77" s="320"/>
      <c r="CI77" s="320"/>
      <c r="CJ77" s="320"/>
      <c r="CK77" s="320"/>
      <c r="CL77" s="320"/>
      <c r="CM77" s="320"/>
      <c r="CN77" s="320"/>
      <c r="CO77" s="320"/>
      <c r="CP77" s="320"/>
      <c r="CQ77" s="320"/>
      <c r="CR77" s="320"/>
      <c r="CS77" s="320"/>
      <c r="CT77" s="320"/>
      <c r="CU77" s="320"/>
      <c r="CV77" s="320"/>
      <c r="CW77" s="320"/>
      <c r="CX77" s="320"/>
      <c r="CY77" s="320"/>
      <c r="CZ77" s="320"/>
      <c r="DA77" s="320"/>
      <c r="DB77" s="320"/>
      <c r="DC77" s="320"/>
      <c r="DD77" s="320"/>
      <c r="DE77" s="320"/>
      <c r="DF77" s="320"/>
      <c r="DG77" s="320"/>
      <c r="DH77" s="320"/>
      <c r="DI77" s="320"/>
      <c r="DJ77" s="320"/>
      <c r="DK77" s="320"/>
      <c r="DL77" s="320"/>
      <c r="DM77" s="320"/>
      <c r="DN77" s="320"/>
      <c r="DO77" s="320"/>
      <c r="DP77" s="320"/>
      <c r="DQ77" s="320"/>
      <c r="DR77" s="320"/>
      <c r="DS77" s="320"/>
      <c r="DT77" s="320"/>
      <c r="DU77" s="320"/>
      <c r="DV77" s="320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</row>
    <row r="78">
      <c r="A78" s="170"/>
      <c r="B78" s="170"/>
      <c r="C78" s="170"/>
      <c r="D78" s="170"/>
      <c r="E78" s="171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0"/>
      <c r="BG78" s="320"/>
      <c r="BH78" s="320"/>
      <c r="BI78" s="320"/>
      <c r="BJ78" s="320"/>
      <c r="BK78" s="320"/>
      <c r="BL78" s="320"/>
      <c r="BM78" s="320"/>
      <c r="BN78" s="320"/>
      <c r="BO78" s="320"/>
      <c r="BP78" s="320"/>
      <c r="BQ78" s="320"/>
      <c r="BR78" s="320"/>
      <c r="BS78" s="320"/>
      <c r="BT78" s="320"/>
      <c r="BU78" s="320"/>
      <c r="BV78" s="320"/>
      <c r="BW78" s="320"/>
      <c r="BX78" s="320"/>
      <c r="BY78" s="320"/>
      <c r="BZ78" s="320"/>
      <c r="CA78" s="320"/>
      <c r="CB78" s="320"/>
      <c r="CC78" s="320"/>
      <c r="CD78" s="320"/>
      <c r="CE78" s="320"/>
      <c r="CF78" s="320"/>
      <c r="CG78" s="320"/>
      <c r="CH78" s="320"/>
      <c r="CI78" s="320"/>
      <c r="CJ78" s="320"/>
      <c r="CK78" s="320"/>
      <c r="CL78" s="320"/>
      <c r="CM78" s="320"/>
      <c r="CN78" s="320"/>
      <c r="CO78" s="320"/>
      <c r="CP78" s="320"/>
      <c r="CQ78" s="320"/>
      <c r="CR78" s="320"/>
      <c r="CS78" s="320"/>
      <c r="CT78" s="320"/>
      <c r="CU78" s="320"/>
      <c r="CV78" s="320"/>
      <c r="CW78" s="320"/>
      <c r="CX78" s="320"/>
      <c r="CY78" s="320"/>
      <c r="CZ78" s="320"/>
      <c r="DA78" s="320"/>
      <c r="DB78" s="320"/>
      <c r="DC78" s="320"/>
      <c r="DD78" s="320"/>
      <c r="DE78" s="320"/>
      <c r="DF78" s="320"/>
      <c r="DG78" s="320"/>
      <c r="DH78" s="320"/>
      <c r="DI78" s="320"/>
      <c r="DJ78" s="320"/>
      <c r="DK78" s="320"/>
      <c r="DL78" s="320"/>
      <c r="DM78" s="320"/>
      <c r="DN78" s="320"/>
      <c r="DO78" s="320"/>
      <c r="DP78" s="320"/>
      <c r="DQ78" s="320"/>
      <c r="DR78" s="320"/>
      <c r="DS78" s="320"/>
      <c r="DT78" s="320"/>
      <c r="DU78" s="320"/>
      <c r="DV78" s="320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</row>
    <row r="79">
      <c r="A79" s="170"/>
      <c r="B79" s="170"/>
      <c r="C79" s="170"/>
      <c r="D79" s="170"/>
      <c r="E79" s="171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 s="320"/>
      <c r="BF79" s="320"/>
      <c r="BG79" s="320"/>
      <c r="BH79" s="320"/>
      <c r="BI79" s="320"/>
      <c r="BJ79" s="320"/>
      <c r="BK79" s="320"/>
      <c r="BL79" s="320"/>
      <c r="BM79" s="320"/>
      <c r="BN79" s="320"/>
      <c r="BO79" s="320"/>
      <c r="BP79" s="320"/>
      <c r="BQ79" s="320"/>
      <c r="BR79" s="320"/>
      <c r="BS79" s="320"/>
      <c r="BT79" s="320"/>
      <c r="BU79" s="320"/>
      <c r="BV79" s="320"/>
      <c r="BW79" s="320"/>
      <c r="BX79" s="320"/>
      <c r="BY79" s="320"/>
      <c r="BZ79" s="320"/>
      <c r="CA79" s="320"/>
      <c r="CB79" s="320"/>
      <c r="CC79" s="320"/>
      <c r="CD79" s="320"/>
      <c r="CE79" s="320"/>
      <c r="CF79" s="320"/>
      <c r="CG79" s="320"/>
      <c r="CH79" s="320"/>
      <c r="CI79" s="320"/>
      <c r="CJ79" s="320"/>
      <c r="CK79" s="320"/>
      <c r="CL79" s="320"/>
      <c r="CM79" s="320"/>
      <c r="CN79" s="320"/>
      <c r="CO79" s="320"/>
      <c r="CP79" s="320"/>
      <c r="CQ79" s="320"/>
      <c r="CR79" s="320"/>
      <c r="CS79" s="320"/>
      <c r="CT79" s="320"/>
      <c r="CU79" s="320"/>
      <c r="CV79" s="320"/>
      <c r="CW79" s="320"/>
      <c r="CX79" s="320"/>
      <c r="CY79" s="320"/>
      <c r="CZ79" s="320"/>
      <c r="DA79" s="320"/>
      <c r="DB79" s="320"/>
      <c r="DC79" s="320"/>
      <c r="DD79" s="320"/>
      <c r="DE79" s="320"/>
      <c r="DF79" s="320"/>
      <c r="DG79" s="320"/>
      <c r="DH79" s="320"/>
      <c r="DI79" s="320"/>
      <c r="DJ79" s="320"/>
      <c r="DK79" s="320"/>
      <c r="DL79" s="320"/>
      <c r="DM79" s="320"/>
      <c r="DN79" s="320"/>
      <c r="DO79" s="320"/>
      <c r="DP79" s="320"/>
      <c r="DQ79" s="320"/>
      <c r="DR79" s="320"/>
      <c r="DS79" s="320"/>
      <c r="DT79" s="320"/>
      <c r="DU79" s="320"/>
      <c r="DV79" s="320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</row>
    <row r="80">
      <c r="A80" s="170"/>
      <c r="B80" s="170"/>
      <c r="C80" s="170"/>
      <c r="D80" s="170"/>
      <c r="E80" s="171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0"/>
      <c r="BG80" s="320"/>
      <c r="BH80" s="320"/>
      <c r="BI80" s="320"/>
      <c r="BJ80" s="320"/>
      <c r="BK80" s="320"/>
      <c r="BL80" s="320"/>
      <c r="BM80" s="320"/>
      <c r="BN80" s="320"/>
      <c r="BO80" s="320"/>
      <c r="BP80" s="320"/>
      <c r="BQ80" s="320"/>
      <c r="BR80" s="320"/>
      <c r="BS80" s="320"/>
      <c r="BT80" s="320"/>
      <c r="BU80" s="320"/>
      <c r="BV80" s="320"/>
      <c r="BW80" s="320"/>
      <c r="BX80" s="320"/>
      <c r="BY80" s="320"/>
      <c r="BZ80" s="320"/>
      <c r="CA80" s="320"/>
      <c r="CB80" s="320"/>
      <c r="CC80" s="320"/>
      <c r="CD80" s="320"/>
      <c r="CE80" s="320"/>
      <c r="CF80" s="320"/>
      <c r="CG80" s="320"/>
      <c r="CH80" s="320"/>
      <c r="CI80" s="320"/>
      <c r="CJ80" s="320"/>
      <c r="CK80" s="320"/>
      <c r="CL80" s="320"/>
      <c r="CM80" s="320"/>
      <c r="CN80" s="320"/>
      <c r="CO80" s="320"/>
      <c r="CP80" s="320"/>
      <c r="CQ80" s="320"/>
      <c r="CR80" s="320"/>
      <c r="CS80" s="320"/>
      <c r="CT80" s="320"/>
      <c r="CU80" s="320"/>
      <c r="CV80" s="320"/>
      <c r="CW80" s="320"/>
      <c r="CX80" s="320"/>
      <c r="CY80" s="320"/>
      <c r="CZ80" s="320"/>
      <c r="DA80" s="320"/>
      <c r="DB80" s="320"/>
      <c r="DC80" s="320"/>
      <c r="DD80" s="320"/>
      <c r="DE80" s="320"/>
      <c r="DF80" s="320"/>
      <c r="DG80" s="320"/>
      <c r="DH80" s="320"/>
      <c r="DI80" s="320"/>
      <c r="DJ80" s="320"/>
      <c r="DK80" s="320"/>
      <c r="DL80" s="320"/>
      <c r="DM80" s="320"/>
      <c r="DN80" s="320"/>
      <c r="DO80" s="320"/>
      <c r="DP80" s="320"/>
      <c r="DQ80" s="320"/>
      <c r="DR80" s="320"/>
      <c r="DS80" s="320"/>
      <c r="DT80" s="320"/>
      <c r="DU80" s="320"/>
      <c r="DV80" s="320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</row>
    <row r="81">
      <c r="A81" s="170"/>
      <c r="B81" s="170"/>
      <c r="C81" s="170"/>
      <c r="D81" s="170"/>
      <c r="E81" s="171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0"/>
      <c r="CA81" s="320"/>
      <c r="CB81" s="320"/>
      <c r="CC81" s="320"/>
      <c r="CD81" s="320"/>
      <c r="CE81" s="320"/>
      <c r="CF81" s="320"/>
      <c r="CG81" s="320"/>
      <c r="CH81" s="320"/>
      <c r="CI81" s="320"/>
      <c r="CJ81" s="320"/>
      <c r="CK81" s="320"/>
      <c r="CL81" s="320"/>
      <c r="CM81" s="320"/>
      <c r="CN81" s="320"/>
      <c r="CO81" s="320"/>
      <c r="CP81" s="320"/>
      <c r="CQ81" s="320"/>
      <c r="CR81" s="320"/>
      <c r="CS81" s="320"/>
      <c r="CT81" s="320"/>
      <c r="CU81" s="320"/>
      <c r="CV81" s="320"/>
      <c r="CW81" s="320"/>
      <c r="CX81" s="320"/>
      <c r="CY81" s="320"/>
      <c r="CZ81" s="320"/>
      <c r="DA81" s="320"/>
      <c r="DB81" s="320"/>
      <c r="DC81" s="320"/>
      <c r="DD81" s="320"/>
      <c r="DE81" s="320"/>
      <c r="DF81" s="320"/>
      <c r="DG81" s="320"/>
      <c r="DH81" s="320"/>
      <c r="DI81" s="320"/>
      <c r="DJ81" s="320"/>
      <c r="DK81" s="320"/>
      <c r="DL81" s="320"/>
      <c r="DM81" s="320"/>
      <c r="DN81" s="320"/>
      <c r="DO81" s="320"/>
      <c r="DP81" s="320"/>
      <c r="DQ81" s="320"/>
      <c r="DR81" s="320"/>
      <c r="DS81" s="320"/>
      <c r="DT81" s="320"/>
      <c r="DU81" s="320"/>
      <c r="DV81" s="320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</row>
    <row r="82">
      <c r="A82" s="170"/>
      <c r="B82" s="170"/>
      <c r="C82" s="170"/>
      <c r="D82" s="170"/>
      <c r="E82" s="171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0"/>
      <c r="BM82" s="320"/>
      <c r="BN82" s="320"/>
      <c r="BO82" s="320"/>
      <c r="BP82" s="320"/>
      <c r="BQ82" s="320"/>
      <c r="BR82" s="320"/>
      <c r="BS82" s="320"/>
      <c r="BT82" s="320"/>
      <c r="BU82" s="320"/>
      <c r="BV82" s="320"/>
      <c r="BW82" s="320"/>
      <c r="BX82" s="320"/>
      <c r="BY82" s="320"/>
      <c r="BZ82" s="320"/>
      <c r="CA82" s="320"/>
      <c r="CB82" s="320"/>
      <c r="CC82" s="320"/>
      <c r="CD82" s="320"/>
      <c r="CE82" s="320"/>
      <c r="CF82" s="320"/>
      <c r="CG82" s="320"/>
      <c r="CH82" s="320"/>
      <c r="CI82" s="320"/>
      <c r="CJ82" s="320"/>
      <c r="CK82" s="320"/>
      <c r="CL82" s="320"/>
      <c r="CM82" s="320"/>
      <c r="CN82" s="320"/>
      <c r="CO82" s="320"/>
      <c r="CP82" s="320"/>
      <c r="CQ82" s="320"/>
      <c r="CR82" s="320"/>
      <c r="CS82" s="320"/>
      <c r="CT82" s="320"/>
      <c r="CU82" s="320"/>
      <c r="CV82" s="320"/>
      <c r="CW82" s="320"/>
      <c r="CX82" s="320"/>
      <c r="CY82" s="320"/>
      <c r="CZ82" s="320"/>
      <c r="DA82" s="320"/>
      <c r="DB82" s="320"/>
      <c r="DC82" s="320"/>
      <c r="DD82" s="320"/>
      <c r="DE82" s="320"/>
      <c r="DF82" s="320"/>
      <c r="DG82" s="320"/>
      <c r="DH82" s="320"/>
      <c r="DI82" s="320"/>
      <c r="DJ82" s="320"/>
      <c r="DK82" s="320"/>
      <c r="DL82" s="320"/>
      <c r="DM82" s="320"/>
      <c r="DN82" s="320"/>
      <c r="DO82" s="320"/>
      <c r="DP82" s="320"/>
      <c r="DQ82" s="320"/>
      <c r="DR82" s="320"/>
      <c r="DS82" s="320"/>
      <c r="DT82" s="320"/>
      <c r="DU82" s="320"/>
      <c r="DV82" s="320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</row>
    <row r="83">
      <c r="A83" s="170"/>
      <c r="B83" s="170"/>
      <c r="C83" s="170"/>
      <c r="D83" s="170"/>
      <c r="E83" s="171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  <c r="CC83" s="320"/>
      <c r="CD83" s="320"/>
      <c r="CE83" s="320"/>
      <c r="CF83" s="320"/>
      <c r="CG83" s="320"/>
      <c r="CH83" s="320"/>
      <c r="CI83" s="320"/>
      <c r="CJ83" s="320"/>
      <c r="CK83" s="320"/>
      <c r="CL83" s="320"/>
      <c r="CM83" s="320"/>
      <c r="CN83" s="320"/>
      <c r="CO83" s="320"/>
      <c r="CP83" s="320"/>
      <c r="CQ83" s="320"/>
      <c r="CR83" s="320"/>
      <c r="CS83" s="320"/>
      <c r="CT83" s="320"/>
      <c r="CU83" s="320"/>
      <c r="CV83" s="320"/>
      <c r="CW83" s="320"/>
      <c r="CX83" s="320"/>
      <c r="CY83" s="320"/>
      <c r="CZ83" s="320"/>
      <c r="DA83" s="320"/>
      <c r="DB83" s="320"/>
      <c r="DC83" s="320"/>
      <c r="DD83" s="320"/>
      <c r="DE83" s="320"/>
      <c r="DF83" s="320"/>
      <c r="DG83" s="320"/>
      <c r="DH83" s="320"/>
      <c r="DI83" s="320"/>
      <c r="DJ83" s="320"/>
      <c r="DK83" s="320"/>
      <c r="DL83" s="320"/>
      <c r="DM83" s="320"/>
      <c r="DN83" s="320"/>
      <c r="DO83" s="320"/>
      <c r="DP83" s="320"/>
      <c r="DQ83" s="320"/>
      <c r="DR83" s="320"/>
      <c r="DS83" s="320"/>
      <c r="DT83" s="320"/>
      <c r="DU83" s="320"/>
      <c r="DV83" s="320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</row>
    <row r="84">
      <c r="A84" s="170"/>
      <c r="B84" s="170"/>
      <c r="C84" s="170"/>
      <c r="D84" s="170"/>
      <c r="E84" s="171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20"/>
      <c r="AX84" s="320"/>
      <c r="AY84" s="320"/>
      <c r="AZ84" s="320"/>
      <c r="BA84" s="320"/>
      <c r="BB84" s="320"/>
      <c r="BC84" s="320"/>
      <c r="BD84" s="320"/>
      <c r="BE84" s="320"/>
      <c r="BF84" s="320"/>
      <c r="BG84" s="320"/>
      <c r="BH84" s="320"/>
      <c r="BI84" s="320"/>
      <c r="BJ84" s="320"/>
      <c r="BK84" s="320"/>
      <c r="BL84" s="320"/>
      <c r="BM84" s="320"/>
      <c r="BN84" s="320"/>
      <c r="BO84" s="320"/>
      <c r="BP84" s="320"/>
      <c r="BQ84" s="320"/>
      <c r="BR84" s="320"/>
      <c r="BS84" s="320"/>
      <c r="BT84" s="320"/>
      <c r="BU84" s="320"/>
      <c r="BV84" s="320"/>
      <c r="BW84" s="320"/>
      <c r="BX84" s="320"/>
      <c r="BY84" s="320"/>
      <c r="BZ84" s="320"/>
      <c r="CA84" s="320"/>
      <c r="CB84" s="320"/>
      <c r="CC84" s="320"/>
      <c r="CD84" s="320"/>
      <c r="CE84" s="320"/>
      <c r="CF84" s="320"/>
      <c r="CG84" s="320"/>
      <c r="CH84" s="320"/>
      <c r="CI84" s="320"/>
      <c r="CJ84" s="320"/>
      <c r="CK84" s="320"/>
      <c r="CL84" s="320"/>
      <c r="CM84" s="320"/>
      <c r="CN84" s="320"/>
      <c r="CO84" s="320"/>
      <c r="CP84" s="320"/>
      <c r="CQ84" s="320"/>
      <c r="CR84" s="320"/>
      <c r="CS84" s="320"/>
      <c r="CT84" s="320"/>
      <c r="CU84" s="320"/>
      <c r="CV84" s="320"/>
      <c r="CW84" s="320"/>
      <c r="CX84" s="320"/>
      <c r="CY84" s="320"/>
      <c r="CZ84" s="320"/>
      <c r="DA84" s="320"/>
      <c r="DB84" s="320"/>
      <c r="DC84" s="320"/>
      <c r="DD84" s="320"/>
      <c r="DE84" s="320"/>
      <c r="DF84" s="320"/>
      <c r="DG84" s="320"/>
      <c r="DH84" s="320"/>
      <c r="DI84" s="320"/>
      <c r="DJ84" s="320"/>
      <c r="DK84" s="320"/>
      <c r="DL84" s="320"/>
      <c r="DM84" s="320"/>
      <c r="DN84" s="320"/>
      <c r="DO84" s="320"/>
      <c r="DP84" s="320"/>
      <c r="DQ84" s="320"/>
      <c r="DR84" s="320"/>
      <c r="DS84" s="320"/>
      <c r="DT84" s="320"/>
      <c r="DU84" s="320"/>
      <c r="DV84" s="320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</row>
    <row r="85">
      <c r="A85" s="170"/>
      <c r="B85" s="170"/>
      <c r="C85" s="170"/>
      <c r="D85" s="170"/>
      <c r="E85" s="171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 s="320"/>
      <c r="BF85" s="320"/>
      <c r="BG85" s="320"/>
      <c r="BH85" s="320"/>
      <c r="BI85" s="320"/>
      <c r="BJ85" s="320"/>
      <c r="BK85" s="320"/>
      <c r="BL85" s="320"/>
      <c r="BM85" s="320"/>
      <c r="BN85" s="320"/>
      <c r="BO85" s="320"/>
      <c r="BP85" s="320"/>
      <c r="BQ85" s="320"/>
      <c r="BR85" s="320"/>
      <c r="BS85" s="320"/>
      <c r="BT85" s="320"/>
      <c r="BU85" s="320"/>
      <c r="BV85" s="320"/>
      <c r="BW85" s="320"/>
      <c r="BX85" s="320"/>
      <c r="BY85" s="320"/>
      <c r="BZ85" s="320"/>
      <c r="CA85" s="320"/>
      <c r="CB85" s="320"/>
      <c r="CC85" s="320"/>
      <c r="CD85" s="320"/>
      <c r="CE85" s="320"/>
      <c r="CF85" s="320"/>
      <c r="CG85" s="320"/>
      <c r="CH85" s="320"/>
      <c r="CI85" s="320"/>
      <c r="CJ85" s="320"/>
      <c r="CK85" s="320"/>
      <c r="CL85" s="320"/>
      <c r="CM85" s="320"/>
      <c r="CN85" s="320"/>
      <c r="CO85" s="320"/>
      <c r="CP85" s="320"/>
      <c r="CQ85" s="320"/>
      <c r="CR85" s="320"/>
      <c r="CS85" s="320"/>
      <c r="CT85" s="320"/>
      <c r="CU85" s="320"/>
      <c r="CV85" s="320"/>
      <c r="CW85" s="320"/>
      <c r="CX85" s="320"/>
      <c r="CY85" s="320"/>
      <c r="CZ85" s="320"/>
      <c r="DA85" s="320"/>
      <c r="DB85" s="320"/>
      <c r="DC85" s="320"/>
      <c r="DD85" s="320"/>
      <c r="DE85" s="320"/>
      <c r="DF85" s="320"/>
      <c r="DG85" s="320"/>
      <c r="DH85" s="320"/>
      <c r="DI85" s="320"/>
      <c r="DJ85" s="320"/>
      <c r="DK85" s="320"/>
      <c r="DL85" s="320"/>
      <c r="DM85" s="320"/>
      <c r="DN85" s="320"/>
      <c r="DO85" s="320"/>
      <c r="DP85" s="320"/>
      <c r="DQ85" s="320"/>
      <c r="DR85" s="320"/>
      <c r="DS85" s="320"/>
      <c r="DT85" s="320"/>
      <c r="DU85" s="320"/>
      <c r="DV85" s="320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</row>
    <row r="86">
      <c r="A86" s="170"/>
      <c r="B86" s="170"/>
      <c r="C86" s="170"/>
      <c r="D86" s="170"/>
      <c r="E86" s="171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320"/>
      <c r="BK86" s="320"/>
      <c r="BL86" s="320"/>
      <c r="BM86" s="320"/>
      <c r="BN86" s="320"/>
      <c r="BO86" s="320"/>
      <c r="BP86" s="320"/>
      <c r="BQ86" s="320"/>
      <c r="BR86" s="320"/>
      <c r="BS86" s="320"/>
      <c r="BT86" s="320"/>
      <c r="BU86" s="320"/>
      <c r="BV86" s="320"/>
      <c r="BW86" s="320"/>
      <c r="BX86" s="320"/>
      <c r="BY86" s="320"/>
      <c r="BZ86" s="320"/>
      <c r="CA86" s="320"/>
      <c r="CB86" s="320"/>
      <c r="CC86" s="320"/>
      <c r="CD86" s="320"/>
      <c r="CE86" s="320"/>
      <c r="CF86" s="320"/>
      <c r="CG86" s="320"/>
      <c r="CH86" s="320"/>
      <c r="CI86" s="320"/>
      <c r="CJ86" s="320"/>
      <c r="CK86" s="320"/>
      <c r="CL86" s="320"/>
      <c r="CM86" s="320"/>
      <c r="CN86" s="320"/>
      <c r="CO86" s="320"/>
      <c r="CP86" s="320"/>
      <c r="CQ86" s="320"/>
      <c r="CR86" s="320"/>
      <c r="CS86" s="320"/>
      <c r="CT86" s="320"/>
      <c r="CU86" s="320"/>
      <c r="CV86" s="320"/>
      <c r="CW86" s="320"/>
      <c r="CX86" s="320"/>
      <c r="CY86" s="320"/>
      <c r="CZ86" s="320"/>
      <c r="DA86" s="320"/>
      <c r="DB86" s="320"/>
      <c r="DC86" s="320"/>
      <c r="DD86" s="320"/>
      <c r="DE86" s="320"/>
      <c r="DF86" s="320"/>
      <c r="DG86" s="320"/>
      <c r="DH86" s="320"/>
      <c r="DI86" s="320"/>
      <c r="DJ86" s="320"/>
      <c r="DK86" s="320"/>
      <c r="DL86" s="320"/>
      <c r="DM86" s="320"/>
      <c r="DN86" s="320"/>
      <c r="DO86" s="320"/>
      <c r="DP86" s="320"/>
      <c r="DQ86" s="320"/>
      <c r="DR86" s="320"/>
      <c r="DS86" s="320"/>
      <c r="DT86" s="320"/>
      <c r="DU86" s="320"/>
      <c r="DV86" s="320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</row>
    <row r="87">
      <c r="A87" s="170"/>
      <c r="B87" s="170"/>
      <c r="C87" s="170"/>
      <c r="D87" s="170"/>
      <c r="E87" s="171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0"/>
      <c r="BM87" s="320"/>
      <c r="BN87" s="320"/>
      <c r="BO87" s="320"/>
      <c r="BP87" s="320"/>
      <c r="BQ87" s="320"/>
      <c r="BR87" s="320"/>
      <c r="BS87" s="320"/>
      <c r="BT87" s="320"/>
      <c r="BU87" s="320"/>
      <c r="BV87" s="320"/>
      <c r="BW87" s="320"/>
      <c r="BX87" s="320"/>
      <c r="BY87" s="320"/>
      <c r="BZ87" s="320"/>
      <c r="CA87" s="320"/>
      <c r="CB87" s="320"/>
      <c r="CC87" s="320"/>
      <c r="CD87" s="320"/>
      <c r="CE87" s="320"/>
      <c r="CF87" s="320"/>
      <c r="CG87" s="320"/>
      <c r="CH87" s="320"/>
      <c r="CI87" s="320"/>
      <c r="CJ87" s="320"/>
      <c r="CK87" s="320"/>
      <c r="CL87" s="320"/>
      <c r="CM87" s="320"/>
      <c r="CN87" s="320"/>
      <c r="CO87" s="320"/>
      <c r="CP87" s="320"/>
      <c r="CQ87" s="320"/>
      <c r="CR87" s="320"/>
      <c r="CS87" s="320"/>
      <c r="CT87" s="320"/>
      <c r="CU87" s="320"/>
      <c r="CV87" s="320"/>
      <c r="CW87" s="320"/>
      <c r="CX87" s="320"/>
      <c r="CY87" s="320"/>
      <c r="CZ87" s="320"/>
      <c r="DA87" s="320"/>
      <c r="DB87" s="320"/>
      <c r="DC87" s="320"/>
      <c r="DD87" s="320"/>
      <c r="DE87" s="320"/>
      <c r="DF87" s="320"/>
      <c r="DG87" s="320"/>
      <c r="DH87" s="320"/>
      <c r="DI87" s="320"/>
      <c r="DJ87" s="320"/>
      <c r="DK87" s="320"/>
      <c r="DL87" s="320"/>
      <c r="DM87" s="320"/>
      <c r="DN87" s="320"/>
      <c r="DO87" s="320"/>
      <c r="DP87" s="320"/>
      <c r="DQ87" s="320"/>
      <c r="DR87" s="320"/>
      <c r="DS87" s="320"/>
      <c r="DT87" s="320"/>
      <c r="DU87" s="320"/>
      <c r="DV87" s="320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</row>
    <row r="88">
      <c r="A88" s="170"/>
      <c r="B88" s="170"/>
      <c r="C88" s="170"/>
      <c r="D88" s="170"/>
      <c r="E88" s="171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20"/>
      <c r="BC88" s="320"/>
      <c r="BD88" s="320"/>
      <c r="BE88" s="320"/>
      <c r="BF88" s="320"/>
      <c r="BG88" s="320"/>
      <c r="BH88" s="320"/>
      <c r="BI88" s="320"/>
      <c r="BJ88" s="320"/>
      <c r="BK88" s="320"/>
      <c r="BL88" s="320"/>
      <c r="BM88" s="320"/>
      <c r="BN88" s="320"/>
      <c r="BO88" s="320"/>
      <c r="BP88" s="320"/>
      <c r="BQ88" s="320"/>
      <c r="BR88" s="320"/>
      <c r="BS88" s="320"/>
      <c r="BT88" s="320"/>
      <c r="BU88" s="320"/>
      <c r="BV88" s="320"/>
      <c r="BW88" s="320"/>
      <c r="BX88" s="320"/>
      <c r="BY88" s="320"/>
      <c r="BZ88" s="320"/>
      <c r="CA88" s="320"/>
      <c r="CB88" s="320"/>
      <c r="CC88" s="320"/>
      <c r="CD88" s="320"/>
      <c r="CE88" s="320"/>
      <c r="CF88" s="320"/>
      <c r="CG88" s="320"/>
      <c r="CH88" s="320"/>
      <c r="CI88" s="320"/>
      <c r="CJ88" s="320"/>
      <c r="CK88" s="320"/>
      <c r="CL88" s="320"/>
      <c r="CM88" s="320"/>
      <c r="CN88" s="320"/>
      <c r="CO88" s="320"/>
      <c r="CP88" s="320"/>
      <c r="CQ88" s="320"/>
      <c r="CR88" s="320"/>
      <c r="CS88" s="320"/>
      <c r="CT88" s="320"/>
      <c r="CU88" s="320"/>
      <c r="CV88" s="320"/>
      <c r="CW88" s="320"/>
      <c r="CX88" s="320"/>
      <c r="CY88" s="320"/>
      <c r="CZ88" s="320"/>
      <c r="DA88" s="320"/>
      <c r="DB88" s="320"/>
      <c r="DC88" s="320"/>
      <c r="DD88" s="320"/>
      <c r="DE88" s="320"/>
      <c r="DF88" s="320"/>
      <c r="DG88" s="320"/>
      <c r="DH88" s="320"/>
      <c r="DI88" s="320"/>
      <c r="DJ88" s="320"/>
      <c r="DK88" s="320"/>
      <c r="DL88" s="320"/>
      <c r="DM88" s="320"/>
      <c r="DN88" s="320"/>
      <c r="DO88" s="320"/>
      <c r="DP88" s="320"/>
      <c r="DQ88" s="320"/>
      <c r="DR88" s="320"/>
      <c r="DS88" s="320"/>
      <c r="DT88" s="320"/>
      <c r="DU88" s="320"/>
      <c r="DV88" s="320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</row>
    <row r="89">
      <c r="A89" s="170"/>
      <c r="B89" s="170"/>
      <c r="C89" s="170"/>
      <c r="D89" s="170"/>
      <c r="E89" s="171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  <c r="AX89" s="320"/>
      <c r="AY89" s="320"/>
      <c r="AZ89" s="320"/>
      <c r="BA89" s="320"/>
      <c r="BB89" s="320"/>
      <c r="BC89" s="320"/>
      <c r="BD89" s="320"/>
      <c r="BE89" s="320"/>
      <c r="BF89" s="320"/>
      <c r="BG89" s="320"/>
      <c r="BH89" s="320"/>
      <c r="BI89" s="320"/>
      <c r="BJ89" s="320"/>
      <c r="BK89" s="320"/>
      <c r="BL89" s="320"/>
      <c r="BM89" s="320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/>
      <c r="BX89" s="320"/>
      <c r="BY89" s="320"/>
      <c r="BZ89" s="320"/>
      <c r="CA89" s="320"/>
      <c r="CB89" s="320"/>
      <c r="CC89" s="320"/>
      <c r="CD89" s="320"/>
      <c r="CE89" s="320"/>
      <c r="CF89" s="320"/>
      <c r="CG89" s="320"/>
      <c r="CH89" s="320"/>
      <c r="CI89" s="320"/>
      <c r="CJ89" s="320"/>
      <c r="CK89" s="320"/>
      <c r="CL89" s="320"/>
      <c r="CM89" s="320"/>
      <c r="CN89" s="320"/>
      <c r="CO89" s="320"/>
      <c r="CP89" s="320"/>
      <c r="CQ89" s="320"/>
      <c r="CR89" s="320"/>
      <c r="CS89" s="320"/>
      <c r="CT89" s="320"/>
      <c r="CU89" s="320"/>
      <c r="CV89" s="320"/>
      <c r="CW89" s="320"/>
      <c r="CX89" s="320"/>
      <c r="CY89" s="320"/>
      <c r="CZ89" s="320"/>
      <c r="DA89" s="320"/>
      <c r="DB89" s="320"/>
      <c r="DC89" s="320"/>
      <c r="DD89" s="320"/>
      <c r="DE89" s="320"/>
      <c r="DF89" s="320"/>
      <c r="DG89" s="320"/>
      <c r="DH89" s="320"/>
      <c r="DI89" s="320"/>
      <c r="DJ89" s="320"/>
      <c r="DK89" s="320"/>
      <c r="DL89" s="320"/>
      <c r="DM89" s="320"/>
      <c r="DN89" s="320"/>
      <c r="DO89" s="320"/>
      <c r="DP89" s="320"/>
      <c r="DQ89" s="320"/>
      <c r="DR89" s="320"/>
      <c r="DS89" s="320"/>
      <c r="DT89" s="320"/>
      <c r="DU89" s="320"/>
      <c r="DV89" s="320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</row>
    <row r="90">
      <c r="A90" s="170"/>
      <c r="B90" s="170"/>
      <c r="C90" s="170"/>
      <c r="D90" s="170"/>
      <c r="E90" s="171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  <c r="BC90" s="320"/>
      <c r="BD90" s="320"/>
      <c r="BE90" s="320"/>
      <c r="BF90" s="320"/>
      <c r="BG90" s="320"/>
      <c r="BH90" s="320"/>
      <c r="BI90" s="320"/>
      <c r="BJ90" s="320"/>
      <c r="BK90" s="320"/>
      <c r="BL90" s="320"/>
      <c r="BM90" s="320"/>
      <c r="BN90" s="320"/>
      <c r="BO90" s="320"/>
      <c r="BP90" s="320"/>
      <c r="BQ90" s="320"/>
      <c r="BR90" s="320"/>
      <c r="BS90" s="320"/>
      <c r="BT90" s="320"/>
      <c r="BU90" s="320"/>
      <c r="BV90" s="320"/>
      <c r="BW90" s="320"/>
      <c r="BX90" s="320"/>
      <c r="BY90" s="320"/>
      <c r="BZ90" s="320"/>
      <c r="CA90" s="320"/>
      <c r="CB90" s="320"/>
      <c r="CC90" s="320"/>
      <c r="CD90" s="320"/>
      <c r="CE90" s="320"/>
      <c r="CF90" s="320"/>
      <c r="CG90" s="320"/>
      <c r="CH90" s="320"/>
      <c r="CI90" s="320"/>
      <c r="CJ90" s="320"/>
      <c r="CK90" s="320"/>
      <c r="CL90" s="320"/>
      <c r="CM90" s="320"/>
      <c r="CN90" s="320"/>
      <c r="CO90" s="320"/>
      <c r="CP90" s="320"/>
      <c r="CQ90" s="320"/>
      <c r="CR90" s="320"/>
      <c r="CS90" s="320"/>
      <c r="CT90" s="320"/>
      <c r="CU90" s="320"/>
      <c r="CV90" s="320"/>
      <c r="CW90" s="320"/>
      <c r="CX90" s="320"/>
      <c r="CY90" s="320"/>
      <c r="CZ90" s="320"/>
      <c r="DA90" s="320"/>
      <c r="DB90" s="320"/>
      <c r="DC90" s="320"/>
      <c r="DD90" s="320"/>
      <c r="DE90" s="320"/>
      <c r="DF90" s="320"/>
      <c r="DG90" s="320"/>
      <c r="DH90" s="320"/>
      <c r="DI90" s="320"/>
      <c r="DJ90" s="320"/>
      <c r="DK90" s="320"/>
      <c r="DL90" s="320"/>
      <c r="DM90" s="320"/>
      <c r="DN90" s="320"/>
      <c r="DO90" s="320"/>
      <c r="DP90" s="320"/>
      <c r="DQ90" s="320"/>
      <c r="DR90" s="320"/>
      <c r="DS90" s="320"/>
      <c r="DT90" s="320"/>
      <c r="DU90" s="320"/>
      <c r="DV90" s="320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</row>
    <row r="91">
      <c r="A91" s="170"/>
      <c r="B91" s="170"/>
      <c r="C91" s="170"/>
      <c r="D91" s="170"/>
      <c r="E91" s="171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20"/>
      <c r="BC91" s="320"/>
      <c r="BD91" s="320"/>
      <c r="BE91" s="320"/>
      <c r="BF91" s="320"/>
      <c r="BG91" s="320"/>
      <c r="BH91" s="320"/>
      <c r="BI91" s="320"/>
      <c r="BJ91" s="320"/>
      <c r="BK91" s="320"/>
      <c r="BL91" s="320"/>
      <c r="BM91" s="320"/>
      <c r="BN91" s="320"/>
      <c r="BO91" s="320"/>
      <c r="BP91" s="320"/>
      <c r="BQ91" s="320"/>
      <c r="BR91" s="320"/>
      <c r="BS91" s="320"/>
      <c r="BT91" s="320"/>
      <c r="BU91" s="320"/>
      <c r="BV91" s="320"/>
      <c r="BW91" s="320"/>
      <c r="BX91" s="320"/>
      <c r="BY91" s="320"/>
      <c r="BZ91" s="320"/>
      <c r="CA91" s="320"/>
      <c r="CB91" s="320"/>
      <c r="CC91" s="320"/>
      <c r="CD91" s="320"/>
      <c r="CE91" s="320"/>
      <c r="CF91" s="320"/>
      <c r="CG91" s="320"/>
      <c r="CH91" s="320"/>
      <c r="CI91" s="320"/>
      <c r="CJ91" s="320"/>
      <c r="CK91" s="320"/>
      <c r="CL91" s="320"/>
      <c r="CM91" s="320"/>
      <c r="CN91" s="320"/>
      <c r="CO91" s="320"/>
      <c r="CP91" s="320"/>
      <c r="CQ91" s="320"/>
      <c r="CR91" s="320"/>
      <c r="CS91" s="320"/>
      <c r="CT91" s="320"/>
      <c r="CU91" s="320"/>
      <c r="CV91" s="320"/>
      <c r="CW91" s="320"/>
      <c r="CX91" s="320"/>
      <c r="CY91" s="320"/>
      <c r="CZ91" s="320"/>
      <c r="DA91" s="320"/>
      <c r="DB91" s="320"/>
      <c r="DC91" s="320"/>
      <c r="DD91" s="320"/>
      <c r="DE91" s="320"/>
      <c r="DF91" s="320"/>
      <c r="DG91" s="320"/>
      <c r="DH91" s="320"/>
      <c r="DI91" s="320"/>
      <c r="DJ91" s="320"/>
      <c r="DK91" s="320"/>
      <c r="DL91" s="320"/>
      <c r="DM91" s="320"/>
      <c r="DN91" s="320"/>
      <c r="DO91" s="320"/>
      <c r="DP91" s="320"/>
      <c r="DQ91" s="320"/>
      <c r="DR91" s="320"/>
      <c r="DS91" s="320"/>
      <c r="DT91" s="320"/>
      <c r="DU91" s="320"/>
      <c r="DV91" s="320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</row>
    <row r="92">
      <c r="A92" s="170"/>
      <c r="B92" s="170"/>
      <c r="C92" s="170"/>
      <c r="D92" s="170"/>
      <c r="E92" s="171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  <c r="AY92" s="320"/>
      <c r="AZ92" s="320"/>
      <c r="BA92" s="320"/>
      <c r="BB92" s="320"/>
      <c r="BC92" s="320"/>
      <c r="BD92" s="320"/>
      <c r="BE92" s="320"/>
      <c r="BF92" s="320"/>
      <c r="BG92" s="320"/>
      <c r="BH92" s="320"/>
      <c r="BI92" s="320"/>
      <c r="BJ92" s="320"/>
      <c r="BK92" s="320"/>
      <c r="BL92" s="320"/>
      <c r="BM92" s="320"/>
      <c r="BN92" s="320"/>
      <c r="BO92" s="320"/>
      <c r="BP92" s="320"/>
      <c r="BQ92" s="320"/>
      <c r="BR92" s="320"/>
      <c r="BS92" s="320"/>
      <c r="BT92" s="320"/>
      <c r="BU92" s="320"/>
      <c r="BV92" s="320"/>
      <c r="BW92" s="320"/>
      <c r="BX92" s="320"/>
      <c r="BY92" s="320"/>
      <c r="BZ92" s="320"/>
      <c r="CA92" s="320"/>
      <c r="CB92" s="320"/>
      <c r="CC92" s="320"/>
      <c r="CD92" s="320"/>
      <c r="CE92" s="320"/>
      <c r="CF92" s="320"/>
      <c r="CG92" s="320"/>
      <c r="CH92" s="320"/>
      <c r="CI92" s="320"/>
      <c r="CJ92" s="320"/>
      <c r="CK92" s="320"/>
      <c r="CL92" s="320"/>
      <c r="CM92" s="320"/>
      <c r="CN92" s="320"/>
      <c r="CO92" s="320"/>
      <c r="CP92" s="320"/>
      <c r="CQ92" s="320"/>
      <c r="CR92" s="320"/>
      <c r="CS92" s="320"/>
      <c r="CT92" s="320"/>
      <c r="CU92" s="320"/>
      <c r="CV92" s="320"/>
      <c r="CW92" s="320"/>
      <c r="CX92" s="320"/>
      <c r="CY92" s="320"/>
      <c r="CZ92" s="320"/>
      <c r="DA92" s="320"/>
      <c r="DB92" s="320"/>
      <c r="DC92" s="320"/>
      <c r="DD92" s="320"/>
      <c r="DE92" s="320"/>
      <c r="DF92" s="320"/>
      <c r="DG92" s="320"/>
      <c r="DH92" s="320"/>
      <c r="DI92" s="320"/>
      <c r="DJ92" s="320"/>
      <c r="DK92" s="320"/>
      <c r="DL92" s="320"/>
      <c r="DM92" s="320"/>
      <c r="DN92" s="320"/>
      <c r="DO92" s="320"/>
      <c r="DP92" s="320"/>
      <c r="DQ92" s="320"/>
      <c r="DR92" s="320"/>
      <c r="DS92" s="320"/>
      <c r="DT92" s="320"/>
      <c r="DU92" s="320"/>
      <c r="DV92" s="320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</row>
    <row r="93">
      <c r="A93" s="170"/>
      <c r="B93" s="170"/>
      <c r="C93" s="170"/>
      <c r="D93" s="170"/>
      <c r="E93" s="171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  <c r="AY93" s="320"/>
      <c r="AZ93" s="320"/>
      <c r="BA93" s="320"/>
      <c r="BB93" s="320"/>
      <c r="BC93" s="320"/>
      <c r="BD93" s="320"/>
      <c r="BE93" s="320"/>
      <c r="BF93" s="320"/>
      <c r="BG93" s="320"/>
      <c r="BH93" s="320"/>
      <c r="BI93" s="320"/>
      <c r="BJ93" s="320"/>
      <c r="BK93" s="320"/>
      <c r="BL93" s="320"/>
      <c r="BM93" s="320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0"/>
      <c r="CB93" s="320"/>
      <c r="CC93" s="320"/>
      <c r="CD93" s="320"/>
      <c r="CE93" s="320"/>
      <c r="CF93" s="320"/>
      <c r="CG93" s="320"/>
      <c r="CH93" s="320"/>
      <c r="CI93" s="320"/>
      <c r="CJ93" s="320"/>
      <c r="CK93" s="320"/>
      <c r="CL93" s="320"/>
      <c r="CM93" s="320"/>
      <c r="CN93" s="320"/>
      <c r="CO93" s="320"/>
      <c r="CP93" s="320"/>
      <c r="CQ93" s="320"/>
      <c r="CR93" s="320"/>
      <c r="CS93" s="320"/>
      <c r="CT93" s="320"/>
      <c r="CU93" s="320"/>
      <c r="CV93" s="320"/>
      <c r="CW93" s="320"/>
      <c r="CX93" s="320"/>
      <c r="CY93" s="320"/>
      <c r="CZ93" s="320"/>
      <c r="DA93" s="320"/>
      <c r="DB93" s="320"/>
      <c r="DC93" s="320"/>
      <c r="DD93" s="320"/>
      <c r="DE93" s="320"/>
      <c r="DF93" s="320"/>
      <c r="DG93" s="320"/>
      <c r="DH93" s="320"/>
      <c r="DI93" s="320"/>
      <c r="DJ93" s="320"/>
      <c r="DK93" s="320"/>
      <c r="DL93" s="320"/>
      <c r="DM93" s="320"/>
      <c r="DN93" s="320"/>
      <c r="DO93" s="320"/>
      <c r="DP93" s="320"/>
      <c r="DQ93" s="320"/>
      <c r="DR93" s="320"/>
      <c r="DS93" s="320"/>
      <c r="DT93" s="320"/>
      <c r="DU93" s="320"/>
      <c r="DV93" s="320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</row>
    <row r="94">
      <c r="A94" s="170"/>
      <c r="B94" s="170"/>
      <c r="C94" s="170"/>
      <c r="D94" s="170"/>
      <c r="E94" s="171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  <c r="AX94" s="320"/>
      <c r="AY94" s="320"/>
      <c r="AZ94" s="320"/>
      <c r="BA94" s="320"/>
      <c r="BB94" s="320"/>
      <c r="BC94" s="320"/>
      <c r="BD94" s="320"/>
      <c r="BE94" s="320"/>
      <c r="BF94" s="320"/>
      <c r="BG94" s="320"/>
      <c r="BH94" s="320"/>
      <c r="BI94" s="320"/>
      <c r="BJ94" s="320"/>
      <c r="BK94" s="320"/>
      <c r="BL94" s="320"/>
      <c r="BM94" s="320"/>
      <c r="BN94" s="320"/>
      <c r="BO94" s="320"/>
      <c r="BP94" s="320"/>
      <c r="BQ94" s="32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0"/>
      <c r="CB94" s="320"/>
      <c r="CC94" s="320"/>
      <c r="CD94" s="320"/>
      <c r="CE94" s="320"/>
      <c r="CF94" s="320"/>
      <c r="CG94" s="320"/>
      <c r="CH94" s="320"/>
      <c r="CI94" s="320"/>
      <c r="CJ94" s="320"/>
      <c r="CK94" s="320"/>
      <c r="CL94" s="320"/>
      <c r="CM94" s="320"/>
      <c r="CN94" s="320"/>
      <c r="CO94" s="320"/>
      <c r="CP94" s="320"/>
      <c r="CQ94" s="320"/>
      <c r="CR94" s="320"/>
      <c r="CS94" s="320"/>
      <c r="CT94" s="320"/>
      <c r="CU94" s="320"/>
      <c r="CV94" s="320"/>
      <c r="CW94" s="320"/>
      <c r="CX94" s="320"/>
      <c r="CY94" s="320"/>
      <c r="CZ94" s="320"/>
      <c r="DA94" s="320"/>
      <c r="DB94" s="320"/>
      <c r="DC94" s="320"/>
      <c r="DD94" s="320"/>
      <c r="DE94" s="320"/>
      <c r="DF94" s="320"/>
      <c r="DG94" s="320"/>
      <c r="DH94" s="320"/>
      <c r="DI94" s="320"/>
      <c r="DJ94" s="320"/>
      <c r="DK94" s="320"/>
      <c r="DL94" s="320"/>
      <c r="DM94" s="320"/>
      <c r="DN94" s="320"/>
      <c r="DO94" s="320"/>
      <c r="DP94" s="320"/>
      <c r="DQ94" s="320"/>
      <c r="DR94" s="320"/>
      <c r="DS94" s="320"/>
      <c r="DT94" s="320"/>
      <c r="DU94" s="320"/>
      <c r="DV94" s="320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</row>
    <row r="95">
      <c r="A95" s="170"/>
      <c r="B95" s="170"/>
      <c r="C95" s="170"/>
      <c r="D95" s="170"/>
      <c r="E95" s="171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20"/>
      <c r="BC95" s="320"/>
      <c r="BD95" s="320"/>
      <c r="BE95" s="320"/>
      <c r="BF95" s="320"/>
      <c r="BG95" s="320"/>
      <c r="BH95" s="320"/>
      <c r="BI95" s="320"/>
      <c r="BJ95" s="320"/>
      <c r="BK95" s="320"/>
      <c r="BL95" s="320"/>
      <c r="BM95" s="320"/>
      <c r="BN95" s="320"/>
      <c r="BO95" s="320"/>
      <c r="BP95" s="320"/>
      <c r="BQ95" s="320"/>
      <c r="BR95" s="320"/>
      <c r="BS95" s="320"/>
      <c r="BT95" s="320"/>
      <c r="BU95" s="320"/>
      <c r="BV95" s="320"/>
      <c r="BW95" s="320"/>
      <c r="BX95" s="320"/>
      <c r="BY95" s="320"/>
      <c r="BZ95" s="320"/>
      <c r="CA95" s="320"/>
      <c r="CB95" s="320"/>
      <c r="CC95" s="320"/>
      <c r="CD95" s="320"/>
      <c r="CE95" s="320"/>
      <c r="CF95" s="320"/>
      <c r="CG95" s="320"/>
      <c r="CH95" s="320"/>
      <c r="CI95" s="320"/>
      <c r="CJ95" s="320"/>
      <c r="CK95" s="320"/>
      <c r="CL95" s="320"/>
      <c r="CM95" s="320"/>
      <c r="CN95" s="320"/>
      <c r="CO95" s="320"/>
      <c r="CP95" s="320"/>
      <c r="CQ95" s="320"/>
      <c r="CR95" s="320"/>
      <c r="CS95" s="320"/>
      <c r="CT95" s="320"/>
      <c r="CU95" s="320"/>
      <c r="CV95" s="320"/>
      <c r="CW95" s="320"/>
      <c r="CX95" s="320"/>
      <c r="CY95" s="320"/>
      <c r="CZ95" s="320"/>
      <c r="DA95" s="320"/>
      <c r="DB95" s="320"/>
      <c r="DC95" s="320"/>
      <c r="DD95" s="320"/>
      <c r="DE95" s="320"/>
      <c r="DF95" s="320"/>
      <c r="DG95" s="320"/>
      <c r="DH95" s="320"/>
      <c r="DI95" s="320"/>
      <c r="DJ95" s="320"/>
      <c r="DK95" s="320"/>
      <c r="DL95" s="320"/>
      <c r="DM95" s="320"/>
      <c r="DN95" s="320"/>
      <c r="DO95" s="320"/>
      <c r="DP95" s="320"/>
      <c r="DQ95" s="320"/>
      <c r="DR95" s="320"/>
      <c r="DS95" s="320"/>
      <c r="DT95" s="320"/>
      <c r="DU95" s="320"/>
      <c r="DV95" s="320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</row>
    <row r="96">
      <c r="A96" s="170"/>
      <c r="B96" s="170"/>
      <c r="C96" s="170"/>
      <c r="D96" s="170"/>
      <c r="E96" s="171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  <c r="AX96" s="320"/>
      <c r="AY96" s="320"/>
      <c r="AZ96" s="320"/>
      <c r="BA96" s="320"/>
      <c r="BB96" s="320"/>
      <c r="BC96" s="320"/>
      <c r="BD96" s="320"/>
      <c r="BE96" s="320"/>
      <c r="BF96" s="320"/>
      <c r="BG96" s="320"/>
      <c r="BH96" s="320"/>
      <c r="BI96" s="320"/>
      <c r="BJ96" s="320"/>
      <c r="BK96" s="320"/>
      <c r="BL96" s="320"/>
      <c r="BM96" s="320"/>
      <c r="BN96" s="320"/>
      <c r="BO96" s="320"/>
      <c r="BP96" s="320"/>
      <c r="BQ96" s="320"/>
      <c r="BR96" s="320"/>
      <c r="BS96" s="320"/>
      <c r="BT96" s="320"/>
      <c r="BU96" s="320"/>
      <c r="BV96" s="320"/>
      <c r="BW96" s="320"/>
      <c r="BX96" s="320"/>
      <c r="BY96" s="320"/>
      <c r="BZ96" s="320"/>
      <c r="CA96" s="320"/>
      <c r="CB96" s="320"/>
      <c r="CC96" s="320"/>
      <c r="CD96" s="320"/>
      <c r="CE96" s="320"/>
      <c r="CF96" s="320"/>
      <c r="CG96" s="320"/>
      <c r="CH96" s="320"/>
      <c r="CI96" s="320"/>
      <c r="CJ96" s="320"/>
      <c r="CK96" s="320"/>
      <c r="CL96" s="320"/>
      <c r="CM96" s="320"/>
      <c r="CN96" s="320"/>
      <c r="CO96" s="320"/>
      <c r="CP96" s="320"/>
      <c r="CQ96" s="320"/>
      <c r="CR96" s="320"/>
      <c r="CS96" s="320"/>
      <c r="CT96" s="320"/>
      <c r="CU96" s="320"/>
      <c r="CV96" s="320"/>
      <c r="CW96" s="320"/>
      <c r="CX96" s="320"/>
      <c r="CY96" s="320"/>
      <c r="CZ96" s="320"/>
      <c r="DA96" s="320"/>
      <c r="DB96" s="320"/>
      <c r="DC96" s="320"/>
      <c r="DD96" s="320"/>
      <c r="DE96" s="320"/>
      <c r="DF96" s="320"/>
      <c r="DG96" s="320"/>
      <c r="DH96" s="320"/>
      <c r="DI96" s="320"/>
      <c r="DJ96" s="320"/>
      <c r="DK96" s="320"/>
      <c r="DL96" s="320"/>
      <c r="DM96" s="320"/>
      <c r="DN96" s="320"/>
      <c r="DO96" s="320"/>
      <c r="DP96" s="320"/>
      <c r="DQ96" s="320"/>
      <c r="DR96" s="320"/>
      <c r="DS96" s="320"/>
      <c r="DT96" s="320"/>
      <c r="DU96" s="320"/>
      <c r="DV96" s="320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</row>
    <row r="97">
      <c r="A97" s="170"/>
      <c r="B97" s="170"/>
      <c r="C97" s="170"/>
      <c r="D97" s="170"/>
      <c r="E97" s="171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  <c r="AY97" s="320"/>
      <c r="AZ97" s="320"/>
      <c r="BA97" s="320"/>
      <c r="BB97" s="320"/>
      <c r="BC97" s="320"/>
      <c r="BD97" s="320"/>
      <c r="BE97" s="320"/>
      <c r="BF97" s="320"/>
      <c r="BG97" s="320"/>
      <c r="BH97" s="320"/>
      <c r="BI97" s="320"/>
      <c r="BJ97" s="320"/>
      <c r="BK97" s="320"/>
      <c r="BL97" s="320"/>
      <c r="BM97" s="320"/>
      <c r="BN97" s="320"/>
      <c r="BO97" s="320"/>
      <c r="BP97" s="320"/>
      <c r="BQ97" s="320"/>
      <c r="BR97" s="320"/>
      <c r="BS97" s="320"/>
      <c r="BT97" s="320"/>
      <c r="BU97" s="320"/>
      <c r="BV97" s="320"/>
      <c r="BW97" s="320"/>
      <c r="BX97" s="320"/>
      <c r="BY97" s="320"/>
      <c r="BZ97" s="320"/>
      <c r="CA97" s="320"/>
      <c r="CB97" s="320"/>
      <c r="CC97" s="320"/>
      <c r="CD97" s="320"/>
      <c r="CE97" s="320"/>
      <c r="CF97" s="320"/>
      <c r="CG97" s="320"/>
      <c r="CH97" s="320"/>
      <c r="CI97" s="320"/>
      <c r="CJ97" s="320"/>
      <c r="CK97" s="320"/>
      <c r="CL97" s="320"/>
      <c r="CM97" s="320"/>
      <c r="CN97" s="320"/>
      <c r="CO97" s="320"/>
      <c r="CP97" s="320"/>
      <c r="CQ97" s="320"/>
      <c r="CR97" s="320"/>
      <c r="CS97" s="320"/>
      <c r="CT97" s="320"/>
      <c r="CU97" s="320"/>
      <c r="CV97" s="320"/>
      <c r="CW97" s="320"/>
      <c r="CX97" s="320"/>
      <c r="CY97" s="320"/>
      <c r="CZ97" s="320"/>
      <c r="DA97" s="320"/>
      <c r="DB97" s="320"/>
      <c r="DC97" s="320"/>
      <c r="DD97" s="320"/>
      <c r="DE97" s="320"/>
      <c r="DF97" s="320"/>
      <c r="DG97" s="320"/>
      <c r="DH97" s="320"/>
      <c r="DI97" s="320"/>
      <c r="DJ97" s="320"/>
      <c r="DK97" s="320"/>
      <c r="DL97" s="320"/>
      <c r="DM97" s="320"/>
      <c r="DN97" s="320"/>
      <c r="DO97" s="320"/>
      <c r="DP97" s="320"/>
      <c r="DQ97" s="320"/>
      <c r="DR97" s="320"/>
      <c r="DS97" s="320"/>
      <c r="DT97" s="320"/>
      <c r="DU97" s="320"/>
      <c r="DV97" s="320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</row>
    <row r="98">
      <c r="A98" s="170"/>
      <c r="B98" s="170"/>
      <c r="C98" s="170"/>
      <c r="D98" s="170"/>
      <c r="E98" s="171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  <c r="AY98" s="320"/>
      <c r="AZ98" s="320"/>
      <c r="BA98" s="320"/>
      <c r="BB98" s="320"/>
      <c r="BC98" s="320"/>
      <c r="BD98" s="320"/>
      <c r="BE98" s="320"/>
      <c r="BF98" s="320"/>
      <c r="BG98" s="320"/>
      <c r="BH98" s="320"/>
      <c r="BI98" s="320"/>
      <c r="BJ98" s="320"/>
      <c r="BK98" s="320"/>
      <c r="BL98" s="320"/>
      <c r="BM98" s="320"/>
      <c r="BN98" s="320"/>
      <c r="BO98" s="320"/>
      <c r="BP98" s="320"/>
      <c r="BQ98" s="320"/>
      <c r="BR98" s="320"/>
      <c r="BS98" s="320"/>
      <c r="BT98" s="320"/>
      <c r="BU98" s="320"/>
      <c r="BV98" s="320"/>
      <c r="BW98" s="320"/>
      <c r="BX98" s="320"/>
      <c r="BY98" s="320"/>
      <c r="BZ98" s="320"/>
      <c r="CA98" s="320"/>
      <c r="CB98" s="320"/>
      <c r="CC98" s="320"/>
      <c r="CD98" s="320"/>
      <c r="CE98" s="320"/>
      <c r="CF98" s="320"/>
      <c r="CG98" s="320"/>
      <c r="CH98" s="320"/>
      <c r="CI98" s="320"/>
      <c r="CJ98" s="320"/>
      <c r="CK98" s="320"/>
      <c r="CL98" s="320"/>
      <c r="CM98" s="320"/>
      <c r="CN98" s="320"/>
      <c r="CO98" s="320"/>
      <c r="CP98" s="320"/>
      <c r="CQ98" s="320"/>
      <c r="CR98" s="320"/>
      <c r="CS98" s="320"/>
      <c r="CT98" s="320"/>
      <c r="CU98" s="320"/>
      <c r="CV98" s="320"/>
      <c r="CW98" s="320"/>
      <c r="CX98" s="320"/>
      <c r="CY98" s="320"/>
      <c r="CZ98" s="320"/>
      <c r="DA98" s="320"/>
      <c r="DB98" s="320"/>
      <c r="DC98" s="320"/>
      <c r="DD98" s="320"/>
      <c r="DE98" s="320"/>
      <c r="DF98" s="320"/>
      <c r="DG98" s="320"/>
      <c r="DH98" s="320"/>
      <c r="DI98" s="320"/>
      <c r="DJ98" s="320"/>
      <c r="DK98" s="320"/>
      <c r="DL98" s="320"/>
      <c r="DM98" s="320"/>
      <c r="DN98" s="320"/>
      <c r="DO98" s="320"/>
      <c r="DP98" s="320"/>
      <c r="DQ98" s="320"/>
      <c r="DR98" s="320"/>
      <c r="DS98" s="320"/>
      <c r="DT98" s="320"/>
      <c r="DU98" s="320"/>
      <c r="DV98" s="320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</row>
    <row r="99">
      <c r="A99" s="170"/>
      <c r="B99" s="170"/>
      <c r="C99" s="170"/>
      <c r="D99" s="170"/>
      <c r="E99" s="171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20"/>
      <c r="BC99" s="320"/>
      <c r="BD99" s="320"/>
      <c r="BE99" s="320"/>
      <c r="BF99" s="320"/>
      <c r="BG99" s="320"/>
      <c r="BH99" s="320"/>
      <c r="BI99" s="320"/>
      <c r="BJ99" s="320"/>
      <c r="BK99" s="320"/>
      <c r="BL99" s="320"/>
      <c r="BM99" s="320"/>
      <c r="BN99" s="320"/>
      <c r="BO99" s="320"/>
      <c r="BP99" s="320"/>
      <c r="BQ99" s="320"/>
      <c r="BR99" s="320"/>
      <c r="BS99" s="320"/>
      <c r="BT99" s="320"/>
      <c r="BU99" s="320"/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20"/>
      <c r="CQ99" s="320"/>
      <c r="CR99" s="320"/>
      <c r="CS99" s="320"/>
      <c r="CT99" s="320"/>
      <c r="CU99" s="320"/>
      <c r="CV99" s="320"/>
      <c r="CW99" s="320"/>
      <c r="CX99" s="320"/>
      <c r="CY99" s="320"/>
      <c r="CZ99" s="320"/>
      <c r="DA99" s="320"/>
      <c r="DB99" s="320"/>
      <c r="DC99" s="320"/>
      <c r="DD99" s="320"/>
      <c r="DE99" s="320"/>
      <c r="DF99" s="320"/>
      <c r="DG99" s="320"/>
      <c r="DH99" s="320"/>
      <c r="DI99" s="320"/>
      <c r="DJ99" s="320"/>
      <c r="DK99" s="320"/>
      <c r="DL99" s="320"/>
      <c r="DM99" s="320"/>
      <c r="DN99" s="320"/>
      <c r="DO99" s="320"/>
      <c r="DP99" s="320"/>
      <c r="DQ99" s="320"/>
      <c r="DR99" s="320"/>
      <c r="DS99" s="320"/>
      <c r="DT99" s="320"/>
      <c r="DU99" s="320"/>
      <c r="DV99" s="320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</row>
    <row r="100">
      <c r="A100" s="170"/>
      <c r="B100" s="170"/>
      <c r="C100" s="170"/>
      <c r="D100" s="170"/>
      <c r="E100" s="171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20"/>
      <c r="BC100" s="320"/>
      <c r="BD100" s="320"/>
      <c r="BE100" s="320"/>
      <c r="BF100" s="320"/>
      <c r="BG100" s="320"/>
      <c r="BH100" s="320"/>
      <c r="BI100" s="320"/>
      <c r="BJ100" s="320"/>
      <c r="BK100" s="320"/>
      <c r="BL100" s="320"/>
      <c r="BM100" s="320"/>
      <c r="BN100" s="320"/>
      <c r="BO100" s="320"/>
      <c r="BP100" s="320"/>
      <c r="BQ100" s="320"/>
      <c r="BR100" s="320"/>
      <c r="BS100" s="320"/>
      <c r="BT100" s="320"/>
      <c r="BU100" s="320"/>
      <c r="BV100" s="320"/>
      <c r="BW100" s="320"/>
      <c r="BX100" s="320"/>
      <c r="BY100" s="320"/>
      <c r="BZ100" s="320"/>
      <c r="CA100" s="320"/>
      <c r="CB100" s="320"/>
      <c r="CC100" s="320"/>
      <c r="CD100" s="320"/>
      <c r="CE100" s="320"/>
      <c r="CF100" s="320"/>
      <c r="CG100" s="320"/>
      <c r="CH100" s="320"/>
      <c r="CI100" s="320"/>
      <c r="CJ100" s="320"/>
      <c r="CK100" s="320"/>
      <c r="CL100" s="320"/>
      <c r="CM100" s="320"/>
      <c r="CN100" s="320"/>
      <c r="CO100" s="320"/>
      <c r="CP100" s="320"/>
      <c r="CQ100" s="320"/>
      <c r="CR100" s="320"/>
      <c r="CS100" s="320"/>
      <c r="CT100" s="320"/>
      <c r="CU100" s="320"/>
      <c r="CV100" s="320"/>
      <c r="CW100" s="320"/>
      <c r="CX100" s="320"/>
      <c r="CY100" s="320"/>
      <c r="CZ100" s="320"/>
      <c r="DA100" s="320"/>
      <c r="DB100" s="320"/>
      <c r="DC100" s="320"/>
      <c r="DD100" s="320"/>
      <c r="DE100" s="320"/>
      <c r="DF100" s="320"/>
      <c r="DG100" s="320"/>
      <c r="DH100" s="320"/>
      <c r="DI100" s="320"/>
      <c r="DJ100" s="320"/>
      <c r="DK100" s="320"/>
      <c r="DL100" s="320"/>
      <c r="DM100" s="320"/>
      <c r="DN100" s="320"/>
      <c r="DO100" s="320"/>
      <c r="DP100" s="320"/>
      <c r="DQ100" s="320"/>
      <c r="DR100" s="320"/>
      <c r="DS100" s="320"/>
      <c r="DT100" s="320"/>
      <c r="DU100" s="320"/>
      <c r="DV100" s="320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</row>
    <row r="101">
      <c r="A101" s="170"/>
      <c r="B101" s="170"/>
      <c r="C101" s="170"/>
      <c r="D101" s="170"/>
      <c r="E101" s="171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20"/>
      <c r="AV101" s="320"/>
      <c r="AW101" s="320"/>
      <c r="AX101" s="320"/>
      <c r="AY101" s="320"/>
      <c r="AZ101" s="320"/>
      <c r="BA101" s="320"/>
      <c r="BB101" s="320"/>
      <c r="BC101" s="320"/>
      <c r="BD101" s="320"/>
      <c r="BE101" s="320"/>
      <c r="BF101" s="320"/>
      <c r="BG101" s="320"/>
      <c r="BH101" s="320"/>
      <c r="BI101" s="320"/>
      <c r="BJ101" s="320"/>
      <c r="BK101" s="320"/>
      <c r="BL101" s="320"/>
      <c r="BM101" s="320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20"/>
      <c r="CY101" s="320"/>
      <c r="CZ101" s="320"/>
      <c r="DA101" s="320"/>
      <c r="DB101" s="320"/>
      <c r="DC101" s="320"/>
      <c r="DD101" s="320"/>
      <c r="DE101" s="320"/>
      <c r="DF101" s="320"/>
      <c r="DG101" s="320"/>
      <c r="DH101" s="320"/>
      <c r="DI101" s="320"/>
      <c r="DJ101" s="320"/>
      <c r="DK101" s="320"/>
      <c r="DL101" s="320"/>
      <c r="DM101" s="320"/>
      <c r="DN101" s="320"/>
      <c r="DO101" s="320"/>
      <c r="DP101" s="320"/>
      <c r="DQ101" s="320"/>
      <c r="DR101" s="320"/>
      <c r="DS101" s="320"/>
      <c r="DT101" s="320"/>
      <c r="DU101" s="320"/>
      <c r="DV101" s="320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</row>
    <row r="102">
      <c r="A102" s="170"/>
      <c r="B102" s="170"/>
      <c r="C102" s="170"/>
      <c r="D102" s="170"/>
      <c r="E102" s="171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320"/>
      <c r="BJ102" s="320"/>
      <c r="BK102" s="320"/>
      <c r="BL102" s="320"/>
      <c r="BM102" s="320"/>
      <c r="BN102" s="320"/>
      <c r="BO102" s="320"/>
      <c r="BP102" s="320"/>
      <c r="BQ102" s="320"/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0"/>
      <c r="CB102" s="320"/>
      <c r="CC102" s="320"/>
      <c r="CD102" s="320"/>
      <c r="CE102" s="320"/>
      <c r="CF102" s="320"/>
      <c r="CG102" s="320"/>
      <c r="CH102" s="320"/>
      <c r="CI102" s="320"/>
      <c r="CJ102" s="320"/>
      <c r="CK102" s="320"/>
      <c r="CL102" s="320"/>
      <c r="CM102" s="320"/>
      <c r="CN102" s="320"/>
      <c r="CO102" s="320"/>
      <c r="CP102" s="320"/>
      <c r="CQ102" s="320"/>
      <c r="CR102" s="320"/>
      <c r="CS102" s="320"/>
      <c r="CT102" s="320"/>
      <c r="CU102" s="320"/>
      <c r="CV102" s="320"/>
      <c r="CW102" s="320"/>
      <c r="CX102" s="320"/>
      <c r="CY102" s="320"/>
      <c r="CZ102" s="320"/>
      <c r="DA102" s="320"/>
      <c r="DB102" s="320"/>
      <c r="DC102" s="320"/>
      <c r="DD102" s="320"/>
      <c r="DE102" s="320"/>
      <c r="DF102" s="320"/>
      <c r="DG102" s="320"/>
      <c r="DH102" s="320"/>
      <c r="DI102" s="320"/>
      <c r="DJ102" s="320"/>
      <c r="DK102" s="320"/>
      <c r="DL102" s="320"/>
      <c r="DM102" s="320"/>
      <c r="DN102" s="320"/>
      <c r="DO102" s="320"/>
      <c r="DP102" s="320"/>
      <c r="DQ102" s="320"/>
      <c r="DR102" s="320"/>
      <c r="DS102" s="320"/>
      <c r="DT102" s="320"/>
      <c r="DU102" s="320"/>
      <c r="DV102" s="320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</row>
    <row r="103">
      <c r="A103" s="170"/>
      <c r="B103" s="170"/>
      <c r="C103" s="170"/>
      <c r="D103" s="170"/>
      <c r="E103" s="171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F103" s="320"/>
      <c r="AG103" s="320"/>
      <c r="AH103" s="320"/>
      <c r="AI103" s="320"/>
      <c r="AJ103" s="320"/>
      <c r="AK103" s="320"/>
      <c r="AL103" s="320"/>
      <c r="AM103" s="320"/>
      <c r="AN103" s="320"/>
      <c r="AO103" s="320"/>
      <c r="AP103" s="320"/>
      <c r="AQ103" s="320"/>
      <c r="AR103" s="320"/>
      <c r="AS103" s="320"/>
      <c r="AT103" s="320"/>
      <c r="AU103" s="320"/>
      <c r="AV103" s="320"/>
      <c r="AW103" s="320"/>
      <c r="AX103" s="320"/>
      <c r="AY103" s="320"/>
      <c r="AZ103" s="320"/>
      <c r="BA103" s="320"/>
      <c r="BB103" s="320"/>
      <c r="BC103" s="320"/>
      <c r="BD103" s="320"/>
      <c r="BE103" s="320"/>
      <c r="BF103" s="320"/>
      <c r="BG103" s="320"/>
      <c r="BH103" s="320"/>
      <c r="BI103" s="320"/>
      <c r="BJ103" s="320"/>
      <c r="BK103" s="320"/>
      <c r="BL103" s="320"/>
      <c r="BM103" s="320"/>
      <c r="BN103" s="320"/>
      <c r="BO103" s="320"/>
      <c r="BP103" s="320"/>
      <c r="BQ103" s="320"/>
      <c r="BR103" s="320"/>
      <c r="BS103" s="320"/>
      <c r="BT103" s="320"/>
      <c r="BU103" s="320"/>
      <c r="BV103" s="320"/>
      <c r="BW103" s="320"/>
      <c r="BX103" s="320"/>
      <c r="BY103" s="320"/>
      <c r="BZ103" s="320"/>
      <c r="CA103" s="320"/>
      <c r="CB103" s="320"/>
      <c r="CC103" s="320"/>
      <c r="CD103" s="320"/>
      <c r="CE103" s="320"/>
      <c r="CF103" s="320"/>
      <c r="CG103" s="320"/>
      <c r="CH103" s="320"/>
      <c r="CI103" s="320"/>
      <c r="CJ103" s="320"/>
      <c r="CK103" s="320"/>
      <c r="CL103" s="320"/>
      <c r="CM103" s="320"/>
      <c r="CN103" s="320"/>
      <c r="CO103" s="320"/>
      <c r="CP103" s="320"/>
      <c r="CQ103" s="320"/>
      <c r="CR103" s="320"/>
      <c r="CS103" s="320"/>
      <c r="CT103" s="320"/>
      <c r="CU103" s="320"/>
      <c r="CV103" s="320"/>
      <c r="CW103" s="320"/>
      <c r="CX103" s="320"/>
      <c r="CY103" s="320"/>
      <c r="CZ103" s="320"/>
      <c r="DA103" s="320"/>
      <c r="DB103" s="320"/>
      <c r="DC103" s="320"/>
      <c r="DD103" s="320"/>
      <c r="DE103" s="320"/>
      <c r="DF103" s="320"/>
      <c r="DG103" s="320"/>
      <c r="DH103" s="320"/>
      <c r="DI103" s="320"/>
      <c r="DJ103" s="320"/>
      <c r="DK103" s="320"/>
      <c r="DL103" s="320"/>
      <c r="DM103" s="320"/>
      <c r="DN103" s="320"/>
      <c r="DO103" s="320"/>
      <c r="DP103" s="320"/>
      <c r="DQ103" s="320"/>
      <c r="DR103" s="320"/>
      <c r="DS103" s="320"/>
      <c r="DT103" s="320"/>
      <c r="DU103" s="320"/>
      <c r="DV103" s="320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</row>
    <row r="104">
      <c r="A104" s="170"/>
      <c r="B104" s="170"/>
      <c r="C104" s="170"/>
      <c r="D104" s="170"/>
      <c r="E104" s="171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0"/>
      <c r="BM104" s="320"/>
      <c r="BN104" s="320"/>
      <c r="BO104" s="320"/>
      <c r="BP104" s="320"/>
      <c r="BQ104" s="320"/>
      <c r="BR104" s="320"/>
      <c r="BS104" s="320"/>
      <c r="BT104" s="320"/>
      <c r="BU104" s="320"/>
      <c r="BV104" s="320"/>
      <c r="BW104" s="320"/>
      <c r="BX104" s="320"/>
      <c r="BY104" s="320"/>
      <c r="BZ104" s="320"/>
      <c r="CA104" s="320"/>
      <c r="CB104" s="320"/>
      <c r="CC104" s="320"/>
      <c r="CD104" s="320"/>
      <c r="CE104" s="320"/>
      <c r="CF104" s="320"/>
      <c r="CG104" s="320"/>
      <c r="CH104" s="320"/>
      <c r="CI104" s="320"/>
      <c r="CJ104" s="320"/>
      <c r="CK104" s="320"/>
      <c r="CL104" s="320"/>
      <c r="CM104" s="320"/>
      <c r="CN104" s="320"/>
      <c r="CO104" s="320"/>
      <c r="CP104" s="320"/>
      <c r="CQ104" s="320"/>
      <c r="CR104" s="320"/>
      <c r="CS104" s="320"/>
      <c r="CT104" s="320"/>
      <c r="CU104" s="320"/>
      <c r="CV104" s="320"/>
      <c r="CW104" s="320"/>
      <c r="CX104" s="320"/>
      <c r="CY104" s="320"/>
      <c r="CZ104" s="320"/>
      <c r="DA104" s="320"/>
      <c r="DB104" s="320"/>
      <c r="DC104" s="320"/>
      <c r="DD104" s="320"/>
      <c r="DE104" s="320"/>
      <c r="DF104" s="320"/>
      <c r="DG104" s="320"/>
      <c r="DH104" s="320"/>
      <c r="DI104" s="320"/>
      <c r="DJ104" s="320"/>
      <c r="DK104" s="320"/>
      <c r="DL104" s="320"/>
      <c r="DM104" s="320"/>
      <c r="DN104" s="320"/>
      <c r="DO104" s="320"/>
      <c r="DP104" s="320"/>
      <c r="DQ104" s="320"/>
      <c r="DR104" s="320"/>
      <c r="DS104" s="320"/>
      <c r="DT104" s="320"/>
      <c r="DU104" s="320"/>
      <c r="DV104" s="320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</row>
    <row r="105">
      <c r="A105" s="170"/>
      <c r="B105" s="170"/>
      <c r="C105" s="170"/>
      <c r="D105" s="170"/>
      <c r="E105" s="171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320"/>
      <c r="BE105" s="320"/>
      <c r="BF105" s="320"/>
      <c r="BG105" s="320"/>
      <c r="BH105" s="320"/>
      <c r="BI105" s="320"/>
      <c r="BJ105" s="320"/>
      <c r="BK105" s="320"/>
      <c r="BL105" s="320"/>
      <c r="BM105" s="320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320"/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/>
      <c r="CT105" s="320"/>
      <c r="CU105" s="320"/>
      <c r="CV105" s="320"/>
      <c r="CW105" s="320"/>
      <c r="CX105" s="320"/>
      <c r="CY105" s="320"/>
      <c r="CZ105" s="320"/>
      <c r="DA105" s="320"/>
      <c r="DB105" s="320"/>
      <c r="DC105" s="320"/>
      <c r="DD105" s="320"/>
      <c r="DE105" s="320"/>
      <c r="DF105" s="320"/>
      <c r="DG105" s="320"/>
      <c r="DH105" s="320"/>
      <c r="DI105" s="320"/>
      <c r="DJ105" s="320"/>
      <c r="DK105" s="320"/>
      <c r="DL105" s="320"/>
      <c r="DM105" s="320"/>
      <c r="DN105" s="320"/>
      <c r="DO105" s="320"/>
      <c r="DP105" s="320"/>
      <c r="DQ105" s="320"/>
      <c r="DR105" s="320"/>
      <c r="DS105" s="320"/>
      <c r="DT105" s="320"/>
      <c r="DU105" s="320"/>
      <c r="DV105" s="320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</row>
    <row r="106">
      <c r="A106" s="170"/>
      <c r="B106" s="170"/>
      <c r="C106" s="170"/>
      <c r="D106" s="170"/>
      <c r="E106" s="171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320"/>
      <c r="AP106" s="320"/>
      <c r="AQ106" s="320"/>
      <c r="AR106" s="320"/>
      <c r="AS106" s="320"/>
      <c r="AT106" s="320"/>
      <c r="AU106" s="320"/>
      <c r="AV106" s="320"/>
      <c r="AW106" s="320"/>
      <c r="AX106" s="320"/>
      <c r="AY106" s="320"/>
      <c r="AZ106" s="320"/>
      <c r="BA106" s="320"/>
      <c r="BB106" s="320"/>
      <c r="BC106" s="320"/>
      <c r="BD106" s="320"/>
      <c r="BE106" s="320"/>
      <c r="BF106" s="320"/>
      <c r="BG106" s="320"/>
      <c r="BH106" s="320"/>
      <c r="BI106" s="320"/>
      <c r="BJ106" s="320"/>
      <c r="BK106" s="320"/>
      <c r="BL106" s="320"/>
      <c r="BM106" s="320"/>
      <c r="BN106" s="320"/>
      <c r="BO106" s="320"/>
      <c r="BP106" s="320"/>
      <c r="BQ106" s="320"/>
      <c r="BR106" s="320"/>
      <c r="BS106" s="320"/>
      <c r="BT106" s="320"/>
      <c r="BU106" s="320"/>
      <c r="BV106" s="320"/>
      <c r="BW106" s="320"/>
      <c r="BX106" s="320"/>
      <c r="BY106" s="320"/>
      <c r="BZ106" s="320"/>
      <c r="CA106" s="320"/>
      <c r="CB106" s="320"/>
      <c r="CC106" s="320"/>
      <c r="CD106" s="320"/>
      <c r="CE106" s="320"/>
      <c r="CF106" s="320"/>
      <c r="CG106" s="320"/>
      <c r="CH106" s="320"/>
      <c r="CI106" s="320"/>
      <c r="CJ106" s="320"/>
      <c r="CK106" s="320"/>
      <c r="CL106" s="320"/>
      <c r="CM106" s="320"/>
      <c r="CN106" s="320"/>
      <c r="CO106" s="320"/>
      <c r="CP106" s="320"/>
      <c r="CQ106" s="320"/>
      <c r="CR106" s="320"/>
      <c r="CS106" s="320"/>
      <c r="CT106" s="320"/>
      <c r="CU106" s="320"/>
      <c r="CV106" s="320"/>
      <c r="CW106" s="320"/>
      <c r="CX106" s="320"/>
      <c r="CY106" s="320"/>
      <c r="CZ106" s="320"/>
      <c r="DA106" s="320"/>
      <c r="DB106" s="320"/>
      <c r="DC106" s="320"/>
      <c r="DD106" s="320"/>
      <c r="DE106" s="320"/>
      <c r="DF106" s="320"/>
      <c r="DG106" s="320"/>
      <c r="DH106" s="320"/>
      <c r="DI106" s="320"/>
      <c r="DJ106" s="320"/>
      <c r="DK106" s="320"/>
      <c r="DL106" s="320"/>
      <c r="DM106" s="320"/>
      <c r="DN106" s="320"/>
      <c r="DO106" s="320"/>
      <c r="DP106" s="320"/>
      <c r="DQ106" s="320"/>
      <c r="DR106" s="320"/>
      <c r="DS106" s="320"/>
      <c r="DT106" s="320"/>
      <c r="DU106" s="320"/>
      <c r="DV106" s="320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</row>
    <row r="107">
      <c r="A107" s="170"/>
      <c r="B107" s="170"/>
      <c r="C107" s="170"/>
      <c r="D107" s="170"/>
      <c r="E107" s="171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0"/>
      <c r="AR107" s="320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20"/>
      <c r="BC107" s="320"/>
      <c r="BD107" s="320"/>
      <c r="BE107" s="320"/>
      <c r="BF107" s="320"/>
      <c r="BG107" s="320"/>
      <c r="BH107" s="320"/>
      <c r="BI107" s="320"/>
      <c r="BJ107" s="320"/>
      <c r="BK107" s="320"/>
      <c r="BL107" s="320"/>
      <c r="BM107" s="320"/>
      <c r="BN107" s="320"/>
      <c r="BO107" s="320"/>
      <c r="BP107" s="320"/>
      <c r="BQ107" s="320"/>
      <c r="BR107" s="320"/>
      <c r="BS107" s="320"/>
      <c r="BT107" s="320"/>
      <c r="BU107" s="320"/>
      <c r="BV107" s="320"/>
      <c r="BW107" s="320"/>
      <c r="BX107" s="320"/>
      <c r="BY107" s="320"/>
      <c r="BZ107" s="320"/>
      <c r="CA107" s="320"/>
      <c r="CB107" s="320"/>
      <c r="CC107" s="320"/>
      <c r="CD107" s="320"/>
      <c r="CE107" s="320"/>
      <c r="CF107" s="320"/>
      <c r="CG107" s="320"/>
      <c r="CH107" s="320"/>
      <c r="CI107" s="320"/>
      <c r="CJ107" s="320"/>
      <c r="CK107" s="320"/>
      <c r="CL107" s="320"/>
      <c r="CM107" s="320"/>
      <c r="CN107" s="320"/>
      <c r="CO107" s="320"/>
      <c r="CP107" s="320"/>
      <c r="CQ107" s="320"/>
      <c r="CR107" s="320"/>
      <c r="CS107" s="320"/>
      <c r="CT107" s="320"/>
      <c r="CU107" s="320"/>
      <c r="CV107" s="320"/>
      <c r="CW107" s="320"/>
      <c r="CX107" s="320"/>
      <c r="CY107" s="320"/>
      <c r="CZ107" s="320"/>
      <c r="DA107" s="320"/>
      <c r="DB107" s="320"/>
      <c r="DC107" s="320"/>
      <c r="DD107" s="320"/>
      <c r="DE107" s="320"/>
      <c r="DF107" s="320"/>
      <c r="DG107" s="320"/>
      <c r="DH107" s="320"/>
      <c r="DI107" s="320"/>
      <c r="DJ107" s="320"/>
      <c r="DK107" s="320"/>
      <c r="DL107" s="320"/>
      <c r="DM107" s="320"/>
      <c r="DN107" s="320"/>
      <c r="DO107" s="320"/>
      <c r="DP107" s="320"/>
      <c r="DQ107" s="320"/>
      <c r="DR107" s="320"/>
      <c r="DS107" s="320"/>
      <c r="DT107" s="320"/>
      <c r="DU107" s="320"/>
      <c r="DV107" s="320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</row>
    <row r="108">
      <c r="A108" s="170"/>
      <c r="B108" s="170"/>
      <c r="C108" s="170"/>
      <c r="D108" s="170"/>
      <c r="E108" s="171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AZ108" s="320"/>
      <c r="BA108" s="320"/>
      <c r="BB108" s="320"/>
      <c r="BC108" s="320"/>
      <c r="BD108" s="320"/>
      <c r="BE108" s="320"/>
      <c r="BF108" s="320"/>
      <c r="BG108" s="320"/>
      <c r="BH108" s="320"/>
      <c r="BI108" s="320"/>
      <c r="BJ108" s="320"/>
      <c r="BK108" s="320"/>
      <c r="BL108" s="320"/>
      <c r="BM108" s="320"/>
      <c r="BN108" s="320"/>
      <c r="BO108" s="320"/>
      <c r="BP108" s="320"/>
      <c r="BQ108" s="320"/>
      <c r="BR108" s="320"/>
      <c r="BS108" s="320"/>
      <c r="BT108" s="320"/>
      <c r="BU108" s="320"/>
      <c r="BV108" s="320"/>
      <c r="BW108" s="320"/>
      <c r="BX108" s="320"/>
      <c r="BY108" s="320"/>
      <c r="BZ108" s="320"/>
      <c r="CA108" s="320"/>
      <c r="CB108" s="320"/>
      <c r="CC108" s="320"/>
      <c r="CD108" s="320"/>
      <c r="CE108" s="320"/>
      <c r="CF108" s="320"/>
      <c r="CG108" s="320"/>
      <c r="CH108" s="320"/>
      <c r="CI108" s="320"/>
      <c r="CJ108" s="320"/>
      <c r="CK108" s="320"/>
      <c r="CL108" s="320"/>
      <c r="CM108" s="320"/>
      <c r="CN108" s="320"/>
      <c r="CO108" s="320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  <c r="CZ108" s="320"/>
      <c r="DA108" s="320"/>
      <c r="DB108" s="320"/>
      <c r="DC108" s="320"/>
      <c r="DD108" s="320"/>
      <c r="DE108" s="320"/>
      <c r="DF108" s="320"/>
      <c r="DG108" s="320"/>
      <c r="DH108" s="320"/>
      <c r="DI108" s="320"/>
      <c r="DJ108" s="320"/>
      <c r="DK108" s="320"/>
      <c r="DL108" s="320"/>
      <c r="DM108" s="320"/>
      <c r="DN108" s="320"/>
      <c r="DO108" s="320"/>
      <c r="DP108" s="320"/>
      <c r="DQ108" s="320"/>
      <c r="DR108" s="320"/>
      <c r="DS108" s="320"/>
      <c r="DT108" s="320"/>
      <c r="DU108" s="320"/>
      <c r="DV108" s="320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</row>
    <row r="109">
      <c r="A109" s="170"/>
      <c r="B109" s="170"/>
      <c r="C109" s="170"/>
      <c r="D109" s="170"/>
      <c r="E109" s="171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0"/>
      <c r="AT109" s="320"/>
      <c r="AU109" s="320"/>
      <c r="AV109" s="320"/>
      <c r="AW109" s="320"/>
      <c r="AX109" s="320"/>
      <c r="AY109" s="320"/>
      <c r="AZ109" s="320"/>
      <c r="BA109" s="320"/>
      <c r="BB109" s="320"/>
      <c r="BC109" s="320"/>
      <c r="BD109" s="320"/>
      <c r="BE109" s="320"/>
      <c r="BF109" s="320"/>
      <c r="BG109" s="320"/>
      <c r="BH109" s="320"/>
      <c r="BI109" s="320"/>
      <c r="BJ109" s="320"/>
      <c r="BK109" s="320"/>
      <c r="BL109" s="320"/>
      <c r="BM109" s="320"/>
      <c r="BN109" s="320"/>
      <c r="BO109" s="320"/>
      <c r="BP109" s="320"/>
      <c r="BQ109" s="320"/>
      <c r="BR109" s="320"/>
      <c r="BS109" s="320"/>
      <c r="BT109" s="320"/>
      <c r="BU109" s="320"/>
      <c r="BV109" s="320"/>
      <c r="BW109" s="320"/>
      <c r="BX109" s="320"/>
      <c r="BY109" s="320"/>
      <c r="BZ109" s="320"/>
      <c r="CA109" s="320"/>
      <c r="CB109" s="320"/>
      <c r="CC109" s="320"/>
      <c r="CD109" s="320"/>
      <c r="CE109" s="320"/>
      <c r="CF109" s="320"/>
      <c r="CG109" s="320"/>
      <c r="CH109" s="320"/>
      <c r="CI109" s="320"/>
      <c r="CJ109" s="320"/>
      <c r="CK109" s="320"/>
      <c r="CL109" s="320"/>
      <c r="CM109" s="320"/>
      <c r="CN109" s="320"/>
      <c r="CO109" s="320"/>
      <c r="CP109" s="320"/>
      <c r="CQ109" s="320"/>
      <c r="CR109" s="320"/>
      <c r="CS109" s="320"/>
      <c r="CT109" s="320"/>
      <c r="CU109" s="320"/>
      <c r="CV109" s="320"/>
      <c r="CW109" s="320"/>
      <c r="CX109" s="320"/>
      <c r="CY109" s="320"/>
      <c r="CZ109" s="320"/>
      <c r="DA109" s="320"/>
      <c r="DB109" s="320"/>
      <c r="DC109" s="320"/>
      <c r="DD109" s="320"/>
      <c r="DE109" s="320"/>
      <c r="DF109" s="320"/>
      <c r="DG109" s="320"/>
      <c r="DH109" s="320"/>
      <c r="DI109" s="320"/>
      <c r="DJ109" s="320"/>
      <c r="DK109" s="320"/>
      <c r="DL109" s="320"/>
      <c r="DM109" s="320"/>
      <c r="DN109" s="320"/>
      <c r="DO109" s="320"/>
      <c r="DP109" s="320"/>
      <c r="DQ109" s="320"/>
      <c r="DR109" s="320"/>
      <c r="DS109" s="320"/>
      <c r="DT109" s="320"/>
      <c r="DU109" s="320"/>
      <c r="DV109" s="320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</row>
    <row r="110">
      <c r="A110" s="170"/>
      <c r="B110" s="170"/>
      <c r="C110" s="170"/>
      <c r="D110" s="170"/>
      <c r="E110" s="171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0"/>
      <c r="AH110" s="320"/>
      <c r="AI110" s="320"/>
      <c r="AJ110" s="320"/>
      <c r="AK110" s="320"/>
      <c r="AL110" s="320"/>
      <c r="AM110" s="320"/>
      <c r="AN110" s="320"/>
      <c r="AO110" s="320"/>
      <c r="AP110" s="320"/>
      <c r="AQ110" s="320"/>
      <c r="AR110" s="320"/>
      <c r="AS110" s="320"/>
      <c r="AT110" s="320"/>
      <c r="AU110" s="320"/>
      <c r="AV110" s="320"/>
      <c r="AW110" s="320"/>
      <c r="AX110" s="320"/>
      <c r="AY110" s="320"/>
      <c r="AZ110" s="320"/>
      <c r="BA110" s="320"/>
      <c r="BB110" s="320"/>
      <c r="BC110" s="320"/>
      <c r="BD110" s="320"/>
      <c r="BE110" s="320"/>
      <c r="BF110" s="320"/>
      <c r="BG110" s="320"/>
      <c r="BH110" s="320"/>
      <c r="BI110" s="320"/>
      <c r="BJ110" s="320"/>
      <c r="BK110" s="320"/>
      <c r="BL110" s="320"/>
      <c r="BM110" s="320"/>
      <c r="BN110" s="320"/>
      <c r="BO110" s="320"/>
      <c r="BP110" s="320"/>
      <c r="BQ110" s="320"/>
      <c r="BR110" s="320"/>
      <c r="BS110" s="320"/>
      <c r="BT110" s="320"/>
      <c r="BU110" s="320"/>
      <c r="BV110" s="320"/>
      <c r="BW110" s="320"/>
      <c r="BX110" s="320"/>
      <c r="BY110" s="320"/>
      <c r="BZ110" s="320"/>
      <c r="CA110" s="320"/>
      <c r="CB110" s="320"/>
      <c r="CC110" s="320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0"/>
      <c r="CN110" s="320"/>
      <c r="CO110" s="320"/>
      <c r="CP110" s="320"/>
      <c r="CQ110" s="320"/>
      <c r="CR110" s="320"/>
      <c r="CS110" s="320"/>
      <c r="CT110" s="320"/>
      <c r="CU110" s="320"/>
      <c r="CV110" s="320"/>
      <c r="CW110" s="320"/>
      <c r="CX110" s="320"/>
      <c r="CY110" s="320"/>
      <c r="CZ110" s="320"/>
      <c r="DA110" s="320"/>
      <c r="DB110" s="320"/>
      <c r="DC110" s="320"/>
      <c r="DD110" s="320"/>
      <c r="DE110" s="320"/>
      <c r="DF110" s="320"/>
      <c r="DG110" s="320"/>
      <c r="DH110" s="320"/>
      <c r="DI110" s="320"/>
      <c r="DJ110" s="320"/>
      <c r="DK110" s="320"/>
      <c r="DL110" s="320"/>
      <c r="DM110" s="320"/>
      <c r="DN110" s="320"/>
      <c r="DO110" s="320"/>
      <c r="DP110" s="320"/>
      <c r="DQ110" s="320"/>
      <c r="DR110" s="320"/>
      <c r="DS110" s="320"/>
      <c r="DT110" s="320"/>
      <c r="DU110" s="320"/>
      <c r="DV110" s="320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</row>
    <row r="111">
      <c r="A111" s="170"/>
      <c r="B111" s="170"/>
      <c r="C111" s="170"/>
      <c r="D111" s="170"/>
      <c r="E111" s="171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  <c r="AH111" s="320"/>
      <c r="AI111" s="320"/>
      <c r="AJ111" s="320"/>
      <c r="AK111" s="320"/>
      <c r="AL111" s="320"/>
      <c r="AM111" s="320"/>
      <c r="AN111" s="320"/>
      <c r="AO111" s="320"/>
      <c r="AP111" s="320"/>
      <c r="AQ111" s="320"/>
      <c r="AR111" s="320"/>
      <c r="AS111" s="320"/>
      <c r="AT111" s="320"/>
      <c r="AU111" s="320"/>
      <c r="AV111" s="320"/>
      <c r="AW111" s="320"/>
      <c r="AX111" s="320"/>
      <c r="AY111" s="320"/>
      <c r="AZ111" s="320"/>
      <c r="BA111" s="320"/>
      <c r="BB111" s="320"/>
      <c r="BC111" s="320"/>
      <c r="BD111" s="320"/>
      <c r="BE111" s="320"/>
      <c r="BF111" s="320"/>
      <c r="BG111" s="320"/>
      <c r="BH111" s="320"/>
      <c r="BI111" s="320"/>
      <c r="BJ111" s="320"/>
      <c r="BK111" s="320"/>
      <c r="BL111" s="320"/>
      <c r="BM111" s="320"/>
      <c r="BN111" s="320"/>
      <c r="BO111" s="320"/>
      <c r="BP111" s="320"/>
      <c r="BQ111" s="320"/>
      <c r="BR111" s="320"/>
      <c r="BS111" s="320"/>
      <c r="BT111" s="320"/>
      <c r="BU111" s="320"/>
      <c r="BV111" s="320"/>
      <c r="BW111" s="320"/>
      <c r="BX111" s="320"/>
      <c r="BY111" s="320"/>
      <c r="BZ111" s="320"/>
      <c r="CA111" s="320"/>
      <c r="CB111" s="320"/>
      <c r="CC111" s="320"/>
      <c r="CD111" s="320"/>
      <c r="CE111" s="320"/>
      <c r="CF111" s="320"/>
      <c r="CG111" s="320"/>
      <c r="CH111" s="320"/>
      <c r="CI111" s="320"/>
      <c r="CJ111" s="320"/>
      <c r="CK111" s="320"/>
      <c r="CL111" s="320"/>
      <c r="CM111" s="320"/>
      <c r="CN111" s="320"/>
      <c r="CO111" s="320"/>
      <c r="CP111" s="320"/>
      <c r="CQ111" s="320"/>
      <c r="CR111" s="320"/>
      <c r="CS111" s="320"/>
      <c r="CT111" s="320"/>
      <c r="CU111" s="320"/>
      <c r="CV111" s="320"/>
      <c r="CW111" s="320"/>
      <c r="CX111" s="320"/>
      <c r="CY111" s="320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20"/>
      <c r="DJ111" s="320"/>
      <c r="DK111" s="320"/>
      <c r="DL111" s="320"/>
      <c r="DM111" s="320"/>
      <c r="DN111" s="320"/>
      <c r="DO111" s="320"/>
      <c r="DP111" s="320"/>
      <c r="DQ111" s="320"/>
      <c r="DR111" s="320"/>
      <c r="DS111" s="320"/>
      <c r="DT111" s="320"/>
      <c r="DU111" s="320"/>
      <c r="DV111" s="320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</row>
    <row r="112">
      <c r="A112" s="170"/>
      <c r="B112" s="170"/>
      <c r="C112" s="170"/>
      <c r="D112" s="170"/>
      <c r="E112" s="171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0"/>
      <c r="AV112" s="320"/>
      <c r="AW112" s="320"/>
      <c r="AX112" s="320"/>
      <c r="AY112" s="320"/>
      <c r="AZ112" s="320"/>
      <c r="BA112" s="320"/>
      <c r="BB112" s="320"/>
      <c r="BC112" s="320"/>
      <c r="BD112" s="320"/>
      <c r="BE112" s="320"/>
      <c r="BF112" s="320"/>
      <c r="BG112" s="320"/>
      <c r="BH112" s="320"/>
      <c r="BI112" s="320"/>
      <c r="BJ112" s="320"/>
      <c r="BK112" s="320"/>
      <c r="BL112" s="320"/>
      <c r="BM112" s="320"/>
      <c r="BN112" s="320"/>
      <c r="BO112" s="320"/>
      <c r="BP112" s="320"/>
      <c r="BQ112" s="320"/>
      <c r="BR112" s="320"/>
      <c r="BS112" s="320"/>
      <c r="BT112" s="320"/>
      <c r="BU112" s="320"/>
      <c r="BV112" s="320"/>
      <c r="BW112" s="320"/>
      <c r="BX112" s="320"/>
      <c r="BY112" s="320"/>
      <c r="BZ112" s="320"/>
      <c r="CA112" s="320"/>
      <c r="CB112" s="320"/>
      <c r="CC112" s="320"/>
      <c r="CD112" s="320"/>
      <c r="CE112" s="320"/>
      <c r="CF112" s="320"/>
      <c r="CG112" s="320"/>
      <c r="CH112" s="320"/>
      <c r="CI112" s="320"/>
      <c r="CJ112" s="320"/>
      <c r="CK112" s="320"/>
      <c r="CL112" s="320"/>
      <c r="CM112" s="320"/>
      <c r="CN112" s="320"/>
      <c r="CO112" s="320"/>
      <c r="CP112" s="320"/>
      <c r="CQ112" s="320"/>
      <c r="CR112" s="320"/>
      <c r="CS112" s="320"/>
      <c r="CT112" s="320"/>
      <c r="CU112" s="320"/>
      <c r="CV112" s="320"/>
      <c r="CW112" s="320"/>
      <c r="CX112" s="320"/>
      <c r="CY112" s="320"/>
      <c r="CZ112" s="320"/>
      <c r="DA112" s="320"/>
      <c r="DB112" s="320"/>
      <c r="DC112" s="320"/>
      <c r="DD112" s="320"/>
      <c r="DE112" s="320"/>
      <c r="DF112" s="320"/>
      <c r="DG112" s="320"/>
      <c r="DH112" s="320"/>
      <c r="DI112" s="320"/>
      <c r="DJ112" s="320"/>
      <c r="DK112" s="320"/>
      <c r="DL112" s="320"/>
      <c r="DM112" s="320"/>
      <c r="DN112" s="320"/>
      <c r="DO112" s="320"/>
      <c r="DP112" s="320"/>
      <c r="DQ112" s="320"/>
      <c r="DR112" s="320"/>
      <c r="DS112" s="320"/>
      <c r="DT112" s="320"/>
      <c r="DU112" s="320"/>
      <c r="DV112" s="320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</row>
    <row r="113">
      <c r="A113" s="170"/>
      <c r="B113" s="170"/>
      <c r="C113" s="170"/>
      <c r="D113" s="170"/>
      <c r="E113" s="171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  <c r="AZ113" s="320"/>
      <c r="BA113" s="320"/>
      <c r="BB113" s="320"/>
      <c r="BC113" s="320"/>
      <c r="BD113" s="320"/>
      <c r="BE113" s="320"/>
      <c r="BF113" s="320"/>
      <c r="BG113" s="320"/>
      <c r="BH113" s="320"/>
      <c r="BI113" s="320"/>
      <c r="BJ113" s="320"/>
      <c r="BK113" s="320"/>
      <c r="BL113" s="320"/>
      <c r="BM113" s="320"/>
      <c r="BN113" s="320"/>
      <c r="BO113" s="320"/>
      <c r="BP113" s="320"/>
      <c r="BQ113" s="320"/>
      <c r="BR113" s="320"/>
      <c r="BS113" s="320"/>
      <c r="BT113" s="320"/>
      <c r="BU113" s="320"/>
      <c r="BV113" s="320"/>
      <c r="BW113" s="320"/>
      <c r="BX113" s="320"/>
      <c r="BY113" s="320"/>
      <c r="BZ113" s="320"/>
      <c r="CA113" s="320"/>
      <c r="CB113" s="320"/>
      <c r="CC113" s="320"/>
      <c r="CD113" s="320"/>
      <c r="CE113" s="320"/>
      <c r="CF113" s="320"/>
      <c r="CG113" s="320"/>
      <c r="CH113" s="320"/>
      <c r="CI113" s="320"/>
      <c r="CJ113" s="320"/>
      <c r="CK113" s="320"/>
      <c r="CL113" s="320"/>
      <c r="CM113" s="320"/>
      <c r="CN113" s="320"/>
      <c r="CO113" s="320"/>
      <c r="CP113" s="320"/>
      <c r="CQ113" s="320"/>
      <c r="CR113" s="320"/>
      <c r="CS113" s="320"/>
      <c r="CT113" s="320"/>
      <c r="CU113" s="320"/>
      <c r="CV113" s="320"/>
      <c r="CW113" s="320"/>
      <c r="CX113" s="320"/>
      <c r="CY113" s="320"/>
      <c r="CZ113" s="320"/>
      <c r="DA113" s="320"/>
      <c r="DB113" s="320"/>
      <c r="DC113" s="320"/>
      <c r="DD113" s="320"/>
      <c r="DE113" s="320"/>
      <c r="DF113" s="320"/>
      <c r="DG113" s="320"/>
      <c r="DH113" s="320"/>
      <c r="DI113" s="320"/>
      <c r="DJ113" s="320"/>
      <c r="DK113" s="320"/>
      <c r="DL113" s="320"/>
      <c r="DM113" s="320"/>
      <c r="DN113" s="320"/>
      <c r="DO113" s="320"/>
      <c r="DP113" s="320"/>
      <c r="DQ113" s="320"/>
      <c r="DR113" s="320"/>
      <c r="DS113" s="320"/>
      <c r="DT113" s="320"/>
      <c r="DU113" s="320"/>
      <c r="DV113" s="320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</row>
    <row r="114">
      <c r="A114" s="170"/>
      <c r="B114" s="170"/>
      <c r="C114" s="170"/>
      <c r="D114" s="170"/>
      <c r="E114" s="171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20"/>
      <c r="AJ114" s="320"/>
      <c r="AK114" s="320"/>
      <c r="AL114" s="320"/>
      <c r="AM114" s="320"/>
      <c r="AN114" s="320"/>
      <c r="AO114" s="320"/>
      <c r="AP114" s="320"/>
      <c r="AQ114" s="320"/>
      <c r="AR114" s="320"/>
      <c r="AS114" s="320"/>
      <c r="AT114" s="320"/>
      <c r="AU114" s="320"/>
      <c r="AV114" s="320"/>
      <c r="AW114" s="320"/>
      <c r="AX114" s="320"/>
      <c r="AY114" s="320"/>
      <c r="AZ114" s="320"/>
      <c r="BA114" s="320"/>
      <c r="BB114" s="320"/>
      <c r="BC114" s="320"/>
      <c r="BD114" s="320"/>
      <c r="BE114" s="320"/>
      <c r="BF114" s="320"/>
      <c r="BG114" s="320"/>
      <c r="BH114" s="320"/>
      <c r="BI114" s="320"/>
      <c r="BJ114" s="320"/>
      <c r="BK114" s="320"/>
      <c r="BL114" s="320"/>
      <c r="BM114" s="320"/>
      <c r="BN114" s="320"/>
      <c r="BO114" s="320"/>
      <c r="BP114" s="320"/>
      <c r="BQ114" s="320"/>
      <c r="BR114" s="320"/>
      <c r="BS114" s="320"/>
      <c r="BT114" s="320"/>
      <c r="BU114" s="320"/>
      <c r="BV114" s="320"/>
      <c r="BW114" s="320"/>
      <c r="BX114" s="320"/>
      <c r="BY114" s="320"/>
      <c r="BZ114" s="320"/>
      <c r="CA114" s="320"/>
      <c r="CB114" s="320"/>
      <c r="CC114" s="320"/>
      <c r="CD114" s="320"/>
      <c r="CE114" s="320"/>
      <c r="CF114" s="320"/>
      <c r="CG114" s="320"/>
      <c r="CH114" s="320"/>
      <c r="CI114" s="320"/>
      <c r="CJ114" s="320"/>
      <c r="CK114" s="320"/>
      <c r="CL114" s="320"/>
      <c r="CM114" s="320"/>
      <c r="CN114" s="320"/>
      <c r="CO114" s="320"/>
      <c r="CP114" s="320"/>
      <c r="CQ114" s="320"/>
      <c r="CR114" s="320"/>
      <c r="CS114" s="320"/>
      <c r="CT114" s="320"/>
      <c r="CU114" s="320"/>
      <c r="CV114" s="320"/>
      <c r="CW114" s="320"/>
      <c r="CX114" s="320"/>
      <c r="CY114" s="320"/>
      <c r="CZ114" s="320"/>
      <c r="DA114" s="320"/>
      <c r="DB114" s="320"/>
      <c r="DC114" s="320"/>
      <c r="DD114" s="320"/>
      <c r="DE114" s="320"/>
      <c r="DF114" s="320"/>
      <c r="DG114" s="320"/>
      <c r="DH114" s="320"/>
      <c r="DI114" s="320"/>
      <c r="DJ114" s="320"/>
      <c r="DK114" s="320"/>
      <c r="DL114" s="320"/>
      <c r="DM114" s="320"/>
      <c r="DN114" s="320"/>
      <c r="DO114" s="320"/>
      <c r="DP114" s="320"/>
      <c r="DQ114" s="320"/>
      <c r="DR114" s="320"/>
      <c r="DS114" s="320"/>
      <c r="DT114" s="320"/>
      <c r="DU114" s="320"/>
      <c r="DV114" s="320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</row>
    <row r="115">
      <c r="A115" s="170"/>
      <c r="B115" s="170"/>
      <c r="C115" s="170"/>
      <c r="D115" s="170"/>
      <c r="E115" s="171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  <c r="AA115" s="320"/>
      <c r="AB115" s="320"/>
      <c r="AC115" s="320"/>
      <c r="AD115" s="320"/>
      <c r="AE115" s="320"/>
      <c r="AF115" s="320"/>
      <c r="AG115" s="320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  <c r="AS115" s="320"/>
      <c r="AT115" s="320"/>
      <c r="AU115" s="320"/>
      <c r="AV115" s="320"/>
      <c r="AW115" s="320"/>
      <c r="AX115" s="320"/>
      <c r="AY115" s="320"/>
      <c r="AZ115" s="320"/>
      <c r="BA115" s="320"/>
      <c r="BB115" s="320"/>
      <c r="BC115" s="320"/>
      <c r="BD115" s="320"/>
      <c r="BE115" s="320"/>
      <c r="BF115" s="320"/>
      <c r="BG115" s="320"/>
      <c r="BH115" s="320"/>
      <c r="BI115" s="320"/>
      <c r="BJ115" s="320"/>
      <c r="BK115" s="320"/>
      <c r="BL115" s="320"/>
      <c r="BM115" s="320"/>
      <c r="BN115" s="320"/>
      <c r="BO115" s="320"/>
      <c r="BP115" s="320"/>
      <c r="BQ115" s="320"/>
      <c r="BR115" s="320"/>
      <c r="BS115" s="320"/>
      <c r="BT115" s="320"/>
      <c r="BU115" s="320"/>
      <c r="BV115" s="320"/>
      <c r="BW115" s="320"/>
      <c r="BX115" s="320"/>
      <c r="BY115" s="320"/>
      <c r="BZ115" s="320"/>
      <c r="CA115" s="320"/>
      <c r="CB115" s="320"/>
      <c r="CC115" s="320"/>
      <c r="CD115" s="320"/>
      <c r="CE115" s="320"/>
      <c r="CF115" s="320"/>
      <c r="CG115" s="320"/>
      <c r="CH115" s="320"/>
      <c r="CI115" s="320"/>
      <c r="CJ115" s="320"/>
      <c r="CK115" s="320"/>
      <c r="CL115" s="320"/>
      <c r="CM115" s="320"/>
      <c r="CN115" s="320"/>
      <c r="CO115" s="320"/>
      <c r="CP115" s="320"/>
      <c r="CQ115" s="320"/>
      <c r="CR115" s="320"/>
      <c r="CS115" s="320"/>
      <c r="CT115" s="320"/>
      <c r="CU115" s="320"/>
      <c r="CV115" s="320"/>
      <c r="CW115" s="320"/>
      <c r="CX115" s="320"/>
      <c r="CY115" s="320"/>
      <c r="CZ115" s="320"/>
      <c r="DA115" s="320"/>
      <c r="DB115" s="320"/>
      <c r="DC115" s="320"/>
      <c r="DD115" s="320"/>
      <c r="DE115" s="320"/>
      <c r="DF115" s="320"/>
      <c r="DG115" s="320"/>
      <c r="DH115" s="320"/>
      <c r="DI115" s="320"/>
      <c r="DJ115" s="320"/>
      <c r="DK115" s="320"/>
      <c r="DL115" s="320"/>
      <c r="DM115" s="320"/>
      <c r="DN115" s="320"/>
      <c r="DO115" s="320"/>
      <c r="DP115" s="320"/>
      <c r="DQ115" s="320"/>
      <c r="DR115" s="320"/>
      <c r="DS115" s="320"/>
      <c r="DT115" s="320"/>
      <c r="DU115" s="320"/>
      <c r="DV115" s="320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</row>
    <row r="116">
      <c r="A116" s="170"/>
      <c r="B116" s="170"/>
      <c r="C116" s="170"/>
      <c r="D116" s="170"/>
      <c r="E116" s="171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0"/>
      <c r="AV116" s="320"/>
      <c r="AW116" s="320"/>
      <c r="AX116" s="320"/>
      <c r="AY116" s="320"/>
      <c r="AZ116" s="320"/>
      <c r="BA116" s="320"/>
      <c r="BB116" s="320"/>
      <c r="BC116" s="320"/>
      <c r="BD116" s="320"/>
      <c r="BE116" s="320"/>
      <c r="BF116" s="320"/>
      <c r="BG116" s="320"/>
      <c r="BH116" s="320"/>
      <c r="BI116" s="320"/>
      <c r="BJ116" s="320"/>
      <c r="BK116" s="320"/>
      <c r="BL116" s="320"/>
      <c r="BM116" s="320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0"/>
      <c r="CC116" s="320"/>
      <c r="CD116" s="320"/>
      <c r="CE116" s="320"/>
      <c r="CF116" s="320"/>
      <c r="CG116" s="320"/>
      <c r="CH116" s="320"/>
      <c r="CI116" s="320"/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/>
      <c r="CT116" s="320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0"/>
      <c r="DI116" s="320"/>
      <c r="DJ116" s="320"/>
      <c r="DK116" s="320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0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</row>
    <row r="117">
      <c r="A117" s="170"/>
      <c r="B117" s="170"/>
      <c r="C117" s="170"/>
      <c r="D117" s="170"/>
      <c r="E117" s="171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0"/>
      <c r="AH117" s="320"/>
      <c r="AI117" s="320"/>
      <c r="AJ117" s="320"/>
      <c r="AK117" s="320"/>
      <c r="AL117" s="320"/>
      <c r="AM117" s="320"/>
      <c r="AN117" s="320"/>
      <c r="AO117" s="320"/>
      <c r="AP117" s="320"/>
      <c r="AQ117" s="320"/>
      <c r="AR117" s="320"/>
      <c r="AS117" s="320"/>
      <c r="AT117" s="320"/>
      <c r="AU117" s="320"/>
      <c r="AV117" s="320"/>
      <c r="AW117" s="320"/>
      <c r="AX117" s="320"/>
      <c r="AY117" s="320"/>
      <c r="AZ117" s="320"/>
      <c r="BA117" s="320"/>
      <c r="BB117" s="320"/>
      <c r="BC117" s="320"/>
      <c r="BD117" s="320"/>
      <c r="BE117" s="320"/>
      <c r="BF117" s="320"/>
      <c r="BG117" s="320"/>
      <c r="BH117" s="320"/>
      <c r="BI117" s="320"/>
      <c r="BJ117" s="320"/>
      <c r="BK117" s="320"/>
      <c r="BL117" s="320"/>
      <c r="BM117" s="320"/>
      <c r="BN117" s="320"/>
      <c r="BO117" s="320"/>
      <c r="BP117" s="320"/>
      <c r="BQ117" s="320"/>
      <c r="BR117" s="320"/>
      <c r="BS117" s="320"/>
      <c r="BT117" s="320"/>
      <c r="BU117" s="320"/>
      <c r="BV117" s="320"/>
      <c r="BW117" s="320"/>
      <c r="BX117" s="320"/>
      <c r="BY117" s="320"/>
      <c r="BZ117" s="320"/>
      <c r="CA117" s="320"/>
      <c r="CB117" s="320"/>
      <c r="CC117" s="320"/>
      <c r="CD117" s="320"/>
      <c r="CE117" s="320"/>
      <c r="CF117" s="320"/>
      <c r="CG117" s="320"/>
      <c r="CH117" s="320"/>
      <c r="CI117" s="320"/>
      <c r="CJ117" s="320"/>
      <c r="CK117" s="320"/>
      <c r="CL117" s="320"/>
      <c r="CM117" s="320"/>
      <c r="CN117" s="320"/>
      <c r="CO117" s="320"/>
      <c r="CP117" s="320"/>
      <c r="CQ117" s="320"/>
      <c r="CR117" s="320"/>
      <c r="CS117" s="320"/>
      <c r="CT117" s="320"/>
      <c r="CU117" s="320"/>
      <c r="CV117" s="320"/>
      <c r="CW117" s="320"/>
      <c r="CX117" s="320"/>
      <c r="CY117" s="320"/>
      <c r="CZ117" s="320"/>
      <c r="DA117" s="320"/>
      <c r="DB117" s="320"/>
      <c r="DC117" s="320"/>
      <c r="DD117" s="320"/>
      <c r="DE117" s="320"/>
      <c r="DF117" s="320"/>
      <c r="DG117" s="320"/>
      <c r="DH117" s="320"/>
      <c r="DI117" s="320"/>
      <c r="DJ117" s="320"/>
      <c r="DK117" s="320"/>
      <c r="DL117" s="320"/>
      <c r="DM117" s="320"/>
      <c r="DN117" s="320"/>
      <c r="DO117" s="320"/>
      <c r="DP117" s="320"/>
      <c r="DQ117" s="320"/>
      <c r="DR117" s="320"/>
      <c r="DS117" s="320"/>
      <c r="DT117" s="320"/>
      <c r="DU117" s="320"/>
      <c r="DV117" s="320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</row>
    <row r="118">
      <c r="A118" s="170"/>
      <c r="B118" s="170"/>
      <c r="C118" s="170"/>
      <c r="D118" s="170"/>
      <c r="E118" s="171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0"/>
      <c r="AH118" s="320"/>
      <c r="AI118" s="320"/>
      <c r="AJ118" s="320"/>
      <c r="AK118" s="320"/>
      <c r="AL118" s="320"/>
      <c r="AM118" s="320"/>
      <c r="AN118" s="320"/>
      <c r="AO118" s="320"/>
      <c r="AP118" s="320"/>
      <c r="AQ118" s="320"/>
      <c r="AR118" s="320"/>
      <c r="AS118" s="320"/>
      <c r="AT118" s="320"/>
      <c r="AU118" s="320"/>
      <c r="AV118" s="320"/>
      <c r="AW118" s="320"/>
      <c r="AX118" s="320"/>
      <c r="AY118" s="320"/>
      <c r="AZ118" s="320"/>
      <c r="BA118" s="320"/>
      <c r="BB118" s="320"/>
      <c r="BC118" s="320"/>
      <c r="BD118" s="320"/>
      <c r="BE118" s="320"/>
      <c r="BF118" s="320"/>
      <c r="BG118" s="320"/>
      <c r="BH118" s="320"/>
      <c r="BI118" s="320"/>
      <c r="BJ118" s="320"/>
      <c r="BK118" s="320"/>
      <c r="BL118" s="320"/>
      <c r="BM118" s="320"/>
      <c r="BN118" s="320"/>
      <c r="BO118" s="320"/>
      <c r="BP118" s="320"/>
      <c r="BQ118" s="320"/>
      <c r="BR118" s="320"/>
      <c r="BS118" s="320"/>
      <c r="BT118" s="320"/>
      <c r="BU118" s="320"/>
      <c r="BV118" s="320"/>
      <c r="BW118" s="320"/>
      <c r="BX118" s="320"/>
      <c r="BY118" s="320"/>
      <c r="BZ118" s="320"/>
      <c r="CA118" s="320"/>
      <c r="CB118" s="320"/>
      <c r="CC118" s="320"/>
      <c r="CD118" s="320"/>
      <c r="CE118" s="320"/>
      <c r="CF118" s="320"/>
      <c r="CG118" s="320"/>
      <c r="CH118" s="320"/>
      <c r="CI118" s="320"/>
      <c r="CJ118" s="320"/>
      <c r="CK118" s="320"/>
      <c r="CL118" s="320"/>
      <c r="CM118" s="320"/>
      <c r="CN118" s="320"/>
      <c r="CO118" s="320"/>
      <c r="CP118" s="320"/>
      <c r="CQ118" s="320"/>
      <c r="CR118" s="320"/>
      <c r="CS118" s="320"/>
      <c r="CT118" s="320"/>
      <c r="CU118" s="320"/>
      <c r="CV118" s="320"/>
      <c r="CW118" s="320"/>
      <c r="CX118" s="320"/>
      <c r="CY118" s="320"/>
      <c r="CZ118" s="320"/>
      <c r="DA118" s="320"/>
      <c r="DB118" s="320"/>
      <c r="DC118" s="320"/>
      <c r="DD118" s="320"/>
      <c r="DE118" s="320"/>
      <c r="DF118" s="320"/>
      <c r="DG118" s="320"/>
      <c r="DH118" s="320"/>
      <c r="DI118" s="320"/>
      <c r="DJ118" s="320"/>
      <c r="DK118" s="320"/>
      <c r="DL118" s="320"/>
      <c r="DM118" s="320"/>
      <c r="DN118" s="320"/>
      <c r="DO118" s="320"/>
      <c r="DP118" s="320"/>
      <c r="DQ118" s="320"/>
      <c r="DR118" s="320"/>
      <c r="DS118" s="320"/>
      <c r="DT118" s="320"/>
      <c r="DU118" s="320"/>
      <c r="DV118" s="320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</row>
    <row r="119">
      <c r="A119" s="170"/>
      <c r="B119" s="170"/>
      <c r="C119" s="170"/>
      <c r="D119" s="170"/>
      <c r="E119" s="171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  <c r="AJ119" s="320"/>
      <c r="AK119" s="320"/>
      <c r="AL119" s="320"/>
      <c r="AM119" s="320"/>
      <c r="AN119" s="320"/>
      <c r="AO119" s="320"/>
      <c r="AP119" s="320"/>
      <c r="AQ119" s="320"/>
      <c r="AR119" s="320"/>
      <c r="AS119" s="320"/>
      <c r="AT119" s="320"/>
      <c r="AU119" s="320"/>
      <c r="AV119" s="320"/>
      <c r="AW119" s="320"/>
      <c r="AX119" s="320"/>
      <c r="AY119" s="320"/>
      <c r="AZ119" s="320"/>
      <c r="BA119" s="320"/>
      <c r="BB119" s="320"/>
      <c r="BC119" s="320"/>
      <c r="BD119" s="320"/>
      <c r="BE119" s="320"/>
      <c r="BF119" s="320"/>
      <c r="BG119" s="320"/>
      <c r="BH119" s="320"/>
      <c r="BI119" s="320"/>
      <c r="BJ119" s="320"/>
      <c r="BK119" s="320"/>
      <c r="BL119" s="320"/>
      <c r="BM119" s="320"/>
      <c r="BN119" s="320"/>
      <c r="BO119" s="320"/>
      <c r="BP119" s="320"/>
      <c r="BQ119" s="320"/>
      <c r="BR119" s="320"/>
      <c r="BS119" s="320"/>
      <c r="BT119" s="320"/>
      <c r="BU119" s="320"/>
      <c r="BV119" s="320"/>
      <c r="BW119" s="320"/>
      <c r="BX119" s="320"/>
      <c r="BY119" s="320"/>
      <c r="BZ119" s="320"/>
      <c r="CA119" s="320"/>
      <c r="CB119" s="320"/>
      <c r="CC119" s="320"/>
      <c r="CD119" s="320"/>
      <c r="CE119" s="320"/>
      <c r="CF119" s="320"/>
      <c r="CG119" s="320"/>
      <c r="CH119" s="320"/>
      <c r="CI119" s="320"/>
      <c r="CJ119" s="320"/>
      <c r="CK119" s="320"/>
      <c r="CL119" s="320"/>
      <c r="CM119" s="320"/>
      <c r="CN119" s="320"/>
      <c r="CO119" s="320"/>
      <c r="CP119" s="320"/>
      <c r="CQ119" s="320"/>
      <c r="CR119" s="320"/>
      <c r="CS119" s="320"/>
      <c r="CT119" s="320"/>
      <c r="CU119" s="320"/>
      <c r="CV119" s="320"/>
      <c r="CW119" s="320"/>
      <c r="CX119" s="320"/>
      <c r="CY119" s="320"/>
      <c r="CZ119" s="320"/>
      <c r="DA119" s="320"/>
      <c r="DB119" s="320"/>
      <c r="DC119" s="320"/>
      <c r="DD119" s="320"/>
      <c r="DE119" s="320"/>
      <c r="DF119" s="320"/>
      <c r="DG119" s="320"/>
      <c r="DH119" s="320"/>
      <c r="DI119" s="320"/>
      <c r="DJ119" s="320"/>
      <c r="DK119" s="320"/>
      <c r="DL119" s="320"/>
      <c r="DM119" s="320"/>
      <c r="DN119" s="320"/>
      <c r="DO119" s="320"/>
      <c r="DP119" s="320"/>
      <c r="DQ119" s="320"/>
      <c r="DR119" s="320"/>
      <c r="DS119" s="320"/>
      <c r="DT119" s="320"/>
      <c r="DU119" s="320"/>
      <c r="DV119" s="320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</row>
    <row r="120">
      <c r="A120" s="170"/>
      <c r="B120" s="170"/>
      <c r="C120" s="170"/>
      <c r="D120" s="170"/>
      <c r="E120" s="171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  <c r="AB120" s="320"/>
      <c r="AC120" s="320"/>
      <c r="AD120" s="320"/>
      <c r="AE120" s="320"/>
      <c r="AF120" s="320"/>
      <c r="AG120" s="320"/>
      <c r="AH120" s="320"/>
      <c r="AI120" s="320"/>
      <c r="AJ120" s="320"/>
      <c r="AK120" s="320"/>
      <c r="AL120" s="320"/>
      <c r="AM120" s="320"/>
      <c r="AN120" s="320"/>
      <c r="AO120" s="320"/>
      <c r="AP120" s="320"/>
      <c r="AQ120" s="320"/>
      <c r="AR120" s="320"/>
      <c r="AS120" s="320"/>
      <c r="AT120" s="320"/>
      <c r="AU120" s="320"/>
      <c r="AV120" s="320"/>
      <c r="AW120" s="320"/>
      <c r="AX120" s="320"/>
      <c r="AY120" s="320"/>
      <c r="AZ120" s="320"/>
      <c r="BA120" s="320"/>
      <c r="BB120" s="320"/>
      <c r="BC120" s="320"/>
      <c r="BD120" s="320"/>
      <c r="BE120" s="320"/>
      <c r="BF120" s="320"/>
      <c r="BG120" s="320"/>
      <c r="BH120" s="320"/>
      <c r="BI120" s="320"/>
      <c r="BJ120" s="320"/>
      <c r="BK120" s="320"/>
      <c r="BL120" s="320"/>
      <c r="BM120" s="320"/>
      <c r="BN120" s="320"/>
      <c r="BO120" s="320"/>
      <c r="BP120" s="320"/>
      <c r="BQ120" s="320"/>
      <c r="BR120" s="320"/>
      <c r="BS120" s="320"/>
      <c r="BT120" s="320"/>
      <c r="BU120" s="320"/>
      <c r="BV120" s="320"/>
      <c r="BW120" s="320"/>
      <c r="BX120" s="320"/>
      <c r="BY120" s="320"/>
      <c r="BZ120" s="320"/>
      <c r="CA120" s="320"/>
      <c r="CB120" s="320"/>
      <c r="CC120" s="320"/>
      <c r="CD120" s="320"/>
      <c r="CE120" s="320"/>
      <c r="CF120" s="320"/>
      <c r="CG120" s="320"/>
      <c r="CH120" s="320"/>
      <c r="CI120" s="320"/>
      <c r="CJ120" s="320"/>
      <c r="CK120" s="320"/>
      <c r="CL120" s="320"/>
      <c r="CM120" s="320"/>
      <c r="CN120" s="320"/>
      <c r="CO120" s="320"/>
      <c r="CP120" s="320"/>
      <c r="CQ120" s="320"/>
      <c r="CR120" s="320"/>
      <c r="CS120" s="320"/>
      <c r="CT120" s="320"/>
      <c r="CU120" s="320"/>
      <c r="CV120" s="320"/>
      <c r="CW120" s="320"/>
      <c r="CX120" s="320"/>
      <c r="CY120" s="320"/>
      <c r="CZ120" s="320"/>
      <c r="DA120" s="320"/>
      <c r="DB120" s="320"/>
      <c r="DC120" s="320"/>
      <c r="DD120" s="320"/>
      <c r="DE120" s="320"/>
      <c r="DF120" s="320"/>
      <c r="DG120" s="320"/>
      <c r="DH120" s="320"/>
      <c r="DI120" s="320"/>
      <c r="DJ120" s="320"/>
      <c r="DK120" s="320"/>
      <c r="DL120" s="320"/>
      <c r="DM120" s="320"/>
      <c r="DN120" s="320"/>
      <c r="DO120" s="320"/>
      <c r="DP120" s="320"/>
      <c r="DQ120" s="320"/>
      <c r="DR120" s="320"/>
      <c r="DS120" s="320"/>
      <c r="DT120" s="320"/>
      <c r="DU120" s="320"/>
      <c r="DV120" s="320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</row>
    <row r="121">
      <c r="A121" s="170"/>
      <c r="B121" s="170"/>
      <c r="C121" s="170"/>
      <c r="D121" s="170"/>
      <c r="E121" s="171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  <c r="AA121" s="320"/>
      <c r="AB121" s="320"/>
      <c r="AC121" s="320"/>
      <c r="AD121" s="320"/>
      <c r="AE121" s="320"/>
      <c r="AF121" s="320"/>
      <c r="AG121" s="320"/>
      <c r="AH121" s="320"/>
      <c r="AI121" s="320"/>
      <c r="AJ121" s="320"/>
      <c r="AK121" s="320"/>
      <c r="AL121" s="320"/>
      <c r="AM121" s="320"/>
      <c r="AN121" s="320"/>
      <c r="AO121" s="320"/>
      <c r="AP121" s="320"/>
      <c r="AQ121" s="320"/>
      <c r="AR121" s="320"/>
      <c r="AS121" s="320"/>
      <c r="AT121" s="320"/>
      <c r="AU121" s="320"/>
      <c r="AV121" s="320"/>
      <c r="AW121" s="320"/>
      <c r="AX121" s="320"/>
      <c r="AY121" s="320"/>
      <c r="AZ121" s="320"/>
      <c r="BA121" s="320"/>
      <c r="BB121" s="320"/>
      <c r="BC121" s="320"/>
      <c r="BD121" s="320"/>
      <c r="BE121" s="320"/>
      <c r="BF121" s="320"/>
      <c r="BG121" s="320"/>
      <c r="BH121" s="320"/>
      <c r="BI121" s="320"/>
      <c r="BJ121" s="320"/>
      <c r="BK121" s="320"/>
      <c r="BL121" s="320"/>
      <c r="BM121" s="320"/>
      <c r="BN121" s="320"/>
      <c r="BO121" s="320"/>
      <c r="BP121" s="320"/>
      <c r="BQ121" s="320"/>
      <c r="BR121" s="320"/>
      <c r="BS121" s="320"/>
      <c r="BT121" s="320"/>
      <c r="BU121" s="320"/>
      <c r="BV121" s="320"/>
      <c r="BW121" s="320"/>
      <c r="BX121" s="320"/>
      <c r="BY121" s="320"/>
      <c r="BZ121" s="320"/>
      <c r="CA121" s="320"/>
      <c r="CB121" s="320"/>
      <c r="CC121" s="320"/>
      <c r="CD121" s="320"/>
      <c r="CE121" s="320"/>
      <c r="CF121" s="320"/>
      <c r="CG121" s="320"/>
      <c r="CH121" s="320"/>
      <c r="CI121" s="320"/>
      <c r="CJ121" s="320"/>
      <c r="CK121" s="320"/>
      <c r="CL121" s="320"/>
      <c r="CM121" s="320"/>
      <c r="CN121" s="320"/>
      <c r="CO121" s="320"/>
      <c r="CP121" s="320"/>
      <c r="CQ121" s="320"/>
      <c r="CR121" s="320"/>
      <c r="CS121" s="320"/>
      <c r="CT121" s="320"/>
      <c r="CU121" s="320"/>
      <c r="CV121" s="320"/>
      <c r="CW121" s="320"/>
      <c r="CX121" s="320"/>
      <c r="CY121" s="320"/>
      <c r="CZ121" s="320"/>
      <c r="DA121" s="320"/>
      <c r="DB121" s="320"/>
      <c r="DC121" s="320"/>
      <c r="DD121" s="320"/>
      <c r="DE121" s="320"/>
      <c r="DF121" s="320"/>
      <c r="DG121" s="320"/>
      <c r="DH121" s="320"/>
      <c r="DI121" s="320"/>
      <c r="DJ121" s="320"/>
      <c r="DK121" s="320"/>
      <c r="DL121" s="320"/>
      <c r="DM121" s="320"/>
      <c r="DN121" s="320"/>
      <c r="DO121" s="320"/>
      <c r="DP121" s="320"/>
      <c r="DQ121" s="320"/>
      <c r="DR121" s="320"/>
      <c r="DS121" s="320"/>
      <c r="DT121" s="320"/>
      <c r="DU121" s="320"/>
      <c r="DV121" s="320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</row>
    <row r="122">
      <c r="A122" s="170"/>
      <c r="B122" s="170"/>
      <c r="C122" s="170"/>
      <c r="D122" s="170"/>
      <c r="E122" s="171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0"/>
      <c r="AT122" s="320"/>
      <c r="AU122" s="320"/>
      <c r="AV122" s="320"/>
      <c r="AW122" s="320"/>
      <c r="AX122" s="320"/>
      <c r="AY122" s="320"/>
      <c r="AZ122" s="320"/>
      <c r="BA122" s="320"/>
      <c r="BB122" s="320"/>
      <c r="BC122" s="320"/>
      <c r="BD122" s="320"/>
      <c r="BE122" s="320"/>
      <c r="BF122" s="320"/>
      <c r="BG122" s="320"/>
      <c r="BH122" s="320"/>
      <c r="BI122" s="320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/>
      <c r="CJ122" s="320"/>
      <c r="CK122" s="320"/>
      <c r="CL122" s="320"/>
      <c r="CM122" s="320"/>
      <c r="CN122" s="320"/>
      <c r="CO122" s="320"/>
      <c r="CP122" s="320"/>
      <c r="CQ122" s="320"/>
      <c r="CR122" s="320"/>
      <c r="CS122" s="320"/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0"/>
      <c r="DD122" s="320"/>
      <c r="DE122" s="320"/>
      <c r="DF122" s="320"/>
      <c r="DG122" s="320"/>
      <c r="DH122" s="320"/>
      <c r="DI122" s="320"/>
      <c r="DJ122" s="320"/>
      <c r="DK122" s="320"/>
      <c r="DL122" s="320"/>
      <c r="DM122" s="320"/>
      <c r="DN122" s="320"/>
      <c r="DO122" s="320"/>
      <c r="DP122" s="320"/>
      <c r="DQ122" s="320"/>
      <c r="DR122" s="320"/>
      <c r="DS122" s="320"/>
      <c r="DT122" s="320"/>
      <c r="DU122" s="320"/>
      <c r="DV122" s="320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</row>
    <row r="123">
      <c r="A123" s="170"/>
      <c r="B123" s="170"/>
      <c r="C123" s="170"/>
      <c r="D123" s="170"/>
      <c r="E123" s="171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  <c r="AA123" s="320"/>
      <c r="AB123" s="320"/>
      <c r="AC123" s="320"/>
      <c r="AD123" s="320"/>
      <c r="AE123" s="320"/>
      <c r="AF123" s="320"/>
      <c r="AG123" s="320"/>
      <c r="AH123" s="320"/>
      <c r="AI123" s="320"/>
      <c r="AJ123" s="320"/>
      <c r="AK123" s="320"/>
      <c r="AL123" s="320"/>
      <c r="AM123" s="320"/>
      <c r="AN123" s="320"/>
      <c r="AO123" s="320"/>
      <c r="AP123" s="320"/>
      <c r="AQ123" s="320"/>
      <c r="AR123" s="320"/>
      <c r="AS123" s="320"/>
      <c r="AT123" s="320"/>
      <c r="AU123" s="320"/>
      <c r="AV123" s="320"/>
      <c r="AW123" s="320"/>
      <c r="AX123" s="320"/>
      <c r="AY123" s="320"/>
      <c r="AZ123" s="320"/>
      <c r="BA123" s="320"/>
      <c r="BB123" s="320"/>
      <c r="BC123" s="320"/>
      <c r="BD123" s="320"/>
      <c r="BE123" s="320"/>
      <c r="BF123" s="320"/>
      <c r="BG123" s="320"/>
      <c r="BH123" s="320"/>
      <c r="BI123" s="320"/>
      <c r="BJ123" s="320"/>
      <c r="BK123" s="320"/>
      <c r="BL123" s="320"/>
      <c r="BM123" s="320"/>
      <c r="BN123" s="320"/>
      <c r="BO123" s="320"/>
      <c r="BP123" s="320"/>
      <c r="BQ123" s="320"/>
      <c r="BR123" s="320"/>
      <c r="BS123" s="320"/>
      <c r="BT123" s="320"/>
      <c r="BU123" s="320"/>
      <c r="BV123" s="320"/>
      <c r="BW123" s="320"/>
      <c r="BX123" s="320"/>
      <c r="BY123" s="320"/>
      <c r="BZ123" s="320"/>
      <c r="CA123" s="320"/>
      <c r="CB123" s="320"/>
      <c r="CC123" s="320"/>
      <c r="CD123" s="320"/>
      <c r="CE123" s="320"/>
      <c r="CF123" s="320"/>
      <c r="CG123" s="320"/>
      <c r="CH123" s="320"/>
      <c r="CI123" s="320"/>
      <c r="CJ123" s="320"/>
      <c r="CK123" s="320"/>
      <c r="CL123" s="320"/>
      <c r="CM123" s="320"/>
      <c r="CN123" s="320"/>
      <c r="CO123" s="320"/>
      <c r="CP123" s="320"/>
      <c r="CQ123" s="320"/>
      <c r="CR123" s="320"/>
      <c r="CS123" s="320"/>
      <c r="CT123" s="320"/>
      <c r="CU123" s="320"/>
      <c r="CV123" s="320"/>
      <c r="CW123" s="320"/>
      <c r="CX123" s="320"/>
      <c r="CY123" s="320"/>
      <c r="CZ123" s="320"/>
      <c r="DA123" s="320"/>
      <c r="DB123" s="320"/>
      <c r="DC123" s="320"/>
      <c r="DD123" s="320"/>
      <c r="DE123" s="320"/>
      <c r="DF123" s="320"/>
      <c r="DG123" s="320"/>
      <c r="DH123" s="320"/>
      <c r="DI123" s="320"/>
      <c r="DJ123" s="320"/>
      <c r="DK123" s="320"/>
      <c r="DL123" s="320"/>
      <c r="DM123" s="320"/>
      <c r="DN123" s="320"/>
      <c r="DO123" s="320"/>
      <c r="DP123" s="320"/>
      <c r="DQ123" s="320"/>
      <c r="DR123" s="320"/>
      <c r="DS123" s="320"/>
      <c r="DT123" s="320"/>
      <c r="DU123" s="320"/>
      <c r="DV123" s="320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</row>
    <row r="124">
      <c r="A124" s="170"/>
      <c r="B124" s="170"/>
      <c r="C124" s="170"/>
      <c r="D124" s="170"/>
      <c r="E124" s="171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  <c r="AA124" s="320"/>
      <c r="AB124" s="320"/>
      <c r="AC124" s="320"/>
      <c r="AD124" s="320"/>
      <c r="AE124" s="320"/>
      <c r="AF124" s="320"/>
      <c r="AG124" s="320"/>
      <c r="AH124" s="320"/>
      <c r="AI124" s="320"/>
      <c r="AJ124" s="320"/>
      <c r="AK124" s="320"/>
      <c r="AL124" s="320"/>
      <c r="AM124" s="320"/>
      <c r="AN124" s="320"/>
      <c r="AO124" s="320"/>
      <c r="AP124" s="320"/>
      <c r="AQ124" s="320"/>
      <c r="AR124" s="320"/>
      <c r="AS124" s="320"/>
      <c r="AT124" s="320"/>
      <c r="AU124" s="320"/>
      <c r="AV124" s="320"/>
      <c r="AW124" s="320"/>
      <c r="AX124" s="320"/>
      <c r="AY124" s="320"/>
      <c r="AZ124" s="320"/>
      <c r="BA124" s="320"/>
      <c r="BB124" s="320"/>
      <c r="BC124" s="320"/>
      <c r="BD124" s="320"/>
      <c r="BE124" s="320"/>
      <c r="BF124" s="320"/>
      <c r="BG124" s="320"/>
      <c r="BH124" s="320"/>
      <c r="BI124" s="320"/>
      <c r="BJ124" s="320"/>
      <c r="BK124" s="320"/>
      <c r="BL124" s="320"/>
      <c r="BM124" s="320"/>
      <c r="BN124" s="320"/>
      <c r="BO124" s="320"/>
      <c r="BP124" s="320"/>
      <c r="BQ124" s="320"/>
      <c r="BR124" s="320"/>
      <c r="BS124" s="320"/>
      <c r="BT124" s="320"/>
      <c r="BU124" s="320"/>
      <c r="BV124" s="320"/>
      <c r="BW124" s="320"/>
      <c r="BX124" s="320"/>
      <c r="BY124" s="320"/>
      <c r="BZ124" s="320"/>
      <c r="CA124" s="320"/>
      <c r="CB124" s="320"/>
      <c r="CC124" s="320"/>
      <c r="CD124" s="320"/>
      <c r="CE124" s="320"/>
      <c r="CF124" s="320"/>
      <c r="CG124" s="320"/>
      <c r="CH124" s="320"/>
      <c r="CI124" s="320"/>
      <c r="CJ124" s="320"/>
      <c r="CK124" s="320"/>
      <c r="CL124" s="320"/>
      <c r="CM124" s="320"/>
      <c r="CN124" s="320"/>
      <c r="CO124" s="320"/>
      <c r="CP124" s="320"/>
      <c r="CQ124" s="320"/>
      <c r="CR124" s="320"/>
      <c r="CS124" s="320"/>
      <c r="CT124" s="320"/>
      <c r="CU124" s="320"/>
      <c r="CV124" s="320"/>
      <c r="CW124" s="320"/>
      <c r="CX124" s="320"/>
      <c r="CY124" s="320"/>
      <c r="CZ124" s="320"/>
      <c r="DA124" s="320"/>
      <c r="DB124" s="320"/>
      <c r="DC124" s="320"/>
      <c r="DD124" s="320"/>
      <c r="DE124" s="320"/>
      <c r="DF124" s="320"/>
      <c r="DG124" s="320"/>
      <c r="DH124" s="320"/>
      <c r="DI124" s="320"/>
      <c r="DJ124" s="320"/>
      <c r="DK124" s="320"/>
      <c r="DL124" s="320"/>
      <c r="DM124" s="320"/>
      <c r="DN124" s="320"/>
      <c r="DO124" s="320"/>
      <c r="DP124" s="320"/>
      <c r="DQ124" s="320"/>
      <c r="DR124" s="320"/>
      <c r="DS124" s="320"/>
      <c r="DT124" s="320"/>
      <c r="DU124" s="320"/>
      <c r="DV124" s="320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</row>
    <row r="125">
      <c r="A125" s="170"/>
      <c r="B125" s="170"/>
      <c r="C125" s="170"/>
      <c r="D125" s="170"/>
      <c r="E125" s="171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0"/>
      <c r="AB125" s="320"/>
      <c r="AC125" s="320"/>
      <c r="AD125" s="320"/>
      <c r="AE125" s="320"/>
      <c r="AF125" s="320"/>
      <c r="AG125" s="320"/>
      <c r="AH125" s="320"/>
      <c r="AI125" s="320"/>
      <c r="AJ125" s="320"/>
      <c r="AK125" s="320"/>
      <c r="AL125" s="320"/>
      <c r="AM125" s="320"/>
      <c r="AN125" s="320"/>
      <c r="AO125" s="320"/>
      <c r="AP125" s="320"/>
      <c r="AQ125" s="320"/>
      <c r="AR125" s="320"/>
      <c r="AS125" s="320"/>
      <c r="AT125" s="320"/>
      <c r="AU125" s="320"/>
      <c r="AV125" s="320"/>
      <c r="AW125" s="320"/>
      <c r="AX125" s="320"/>
      <c r="AY125" s="320"/>
      <c r="AZ125" s="320"/>
      <c r="BA125" s="320"/>
      <c r="BB125" s="320"/>
      <c r="BC125" s="320"/>
      <c r="BD125" s="320"/>
      <c r="BE125" s="320"/>
      <c r="BF125" s="320"/>
      <c r="BG125" s="320"/>
      <c r="BH125" s="320"/>
      <c r="BI125" s="320"/>
      <c r="BJ125" s="320"/>
      <c r="BK125" s="320"/>
      <c r="BL125" s="320"/>
      <c r="BM125" s="320"/>
      <c r="BN125" s="320"/>
      <c r="BO125" s="320"/>
      <c r="BP125" s="320"/>
      <c r="BQ125" s="320"/>
      <c r="BR125" s="320"/>
      <c r="BS125" s="320"/>
      <c r="BT125" s="320"/>
      <c r="BU125" s="320"/>
      <c r="BV125" s="320"/>
      <c r="BW125" s="320"/>
      <c r="BX125" s="320"/>
      <c r="BY125" s="320"/>
      <c r="BZ125" s="320"/>
      <c r="CA125" s="320"/>
      <c r="CB125" s="320"/>
      <c r="CC125" s="320"/>
      <c r="CD125" s="320"/>
      <c r="CE125" s="320"/>
      <c r="CF125" s="320"/>
      <c r="CG125" s="320"/>
      <c r="CH125" s="320"/>
      <c r="CI125" s="320"/>
      <c r="CJ125" s="320"/>
      <c r="CK125" s="320"/>
      <c r="CL125" s="320"/>
      <c r="CM125" s="320"/>
      <c r="CN125" s="320"/>
      <c r="CO125" s="320"/>
      <c r="CP125" s="320"/>
      <c r="CQ125" s="320"/>
      <c r="CR125" s="320"/>
      <c r="CS125" s="320"/>
      <c r="CT125" s="320"/>
      <c r="CU125" s="320"/>
      <c r="CV125" s="320"/>
      <c r="CW125" s="320"/>
      <c r="CX125" s="320"/>
      <c r="CY125" s="320"/>
      <c r="CZ125" s="320"/>
      <c r="DA125" s="320"/>
      <c r="DB125" s="320"/>
      <c r="DC125" s="320"/>
      <c r="DD125" s="320"/>
      <c r="DE125" s="320"/>
      <c r="DF125" s="320"/>
      <c r="DG125" s="320"/>
      <c r="DH125" s="320"/>
      <c r="DI125" s="320"/>
      <c r="DJ125" s="320"/>
      <c r="DK125" s="320"/>
      <c r="DL125" s="320"/>
      <c r="DM125" s="320"/>
      <c r="DN125" s="320"/>
      <c r="DO125" s="320"/>
      <c r="DP125" s="320"/>
      <c r="DQ125" s="320"/>
      <c r="DR125" s="320"/>
      <c r="DS125" s="320"/>
      <c r="DT125" s="320"/>
      <c r="DU125" s="320"/>
      <c r="DV125" s="320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</row>
    <row r="126">
      <c r="A126" s="170"/>
      <c r="B126" s="170"/>
      <c r="C126" s="170"/>
      <c r="D126" s="170"/>
      <c r="E126" s="171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  <c r="AB126" s="320"/>
      <c r="AC126" s="320"/>
      <c r="AD126" s="320"/>
      <c r="AE126" s="320"/>
      <c r="AF126" s="320"/>
      <c r="AG126" s="320"/>
      <c r="AH126" s="320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20"/>
      <c r="BC126" s="320"/>
      <c r="BD126" s="320"/>
      <c r="BE126" s="320"/>
      <c r="BF126" s="320"/>
      <c r="BG126" s="320"/>
      <c r="BH126" s="320"/>
      <c r="BI126" s="320"/>
      <c r="BJ126" s="320"/>
      <c r="BK126" s="320"/>
      <c r="BL126" s="320"/>
      <c r="BM126" s="320"/>
      <c r="BN126" s="320"/>
      <c r="BO126" s="320"/>
      <c r="BP126" s="320"/>
      <c r="BQ126" s="320"/>
      <c r="BR126" s="320"/>
      <c r="BS126" s="320"/>
      <c r="BT126" s="320"/>
      <c r="BU126" s="320"/>
      <c r="BV126" s="320"/>
      <c r="BW126" s="320"/>
      <c r="BX126" s="320"/>
      <c r="BY126" s="320"/>
      <c r="BZ126" s="320"/>
      <c r="CA126" s="320"/>
      <c r="CB126" s="320"/>
      <c r="CC126" s="320"/>
      <c r="CD126" s="320"/>
      <c r="CE126" s="320"/>
      <c r="CF126" s="320"/>
      <c r="CG126" s="320"/>
      <c r="CH126" s="320"/>
      <c r="CI126" s="320"/>
      <c r="CJ126" s="320"/>
      <c r="CK126" s="320"/>
      <c r="CL126" s="320"/>
      <c r="CM126" s="320"/>
      <c r="CN126" s="320"/>
      <c r="CO126" s="320"/>
      <c r="CP126" s="320"/>
      <c r="CQ126" s="320"/>
      <c r="CR126" s="320"/>
      <c r="CS126" s="320"/>
      <c r="CT126" s="320"/>
      <c r="CU126" s="320"/>
      <c r="CV126" s="320"/>
      <c r="CW126" s="320"/>
      <c r="CX126" s="320"/>
      <c r="CY126" s="320"/>
      <c r="CZ126" s="320"/>
      <c r="DA126" s="320"/>
      <c r="DB126" s="320"/>
      <c r="DC126" s="320"/>
      <c r="DD126" s="320"/>
      <c r="DE126" s="320"/>
      <c r="DF126" s="320"/>
      <c r="DG126" s="320"/>
      <c r="DH126" s="320"/>
      <c r="DI126" s="320"/>
      <c r="DJ126" s="320"/>
      <c r="DK126" s="320"/>
      <c r="DL126" s="320"/>
      <c r="DM126" s="320"/>
      <c r="DN126" s="320"/>
      <c r="DO126" s="320"/>
      <c r="DP126" s="320"/>
      <c r="DQ126" s="320"/>
      <c r="DR126" s="320"/>
      <c r="DS126" s="320"/>
      <c r="DT126" s="320"/>
      <c r="DU126" s="320"/>
      <c r="DV126" s="320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</row>
    <row r="127">
      <c r="A127" s="170"/>
      <c r="B127" s="170"/>
      <c r="C127" s="170"/>
      <c r="D127" s="170"/>
      <c r="E127" s="171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  <c r="AB127" s="320"/>
      <c r="AC127" s="320"/>
      <c r="AD127" s="320"/>
      <c r="AE127" s="320"/>
      <c r="AF127" s="320"/>
      <c r="AG127" s="320"/>
      <c r="AH127" s="320"/>
      <c r="AI127" s="320"/>
      <c r="AJ127" s="320"/>
      <c r="AK127" s="320"/>
      <c r="AL127" s="320"/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320"/>
      <c r="BG127" s="320"/>
      <c r="BH127" s="320"/>
      <c r="BI127" s="320"/>
      <c r="BJ127" s="320"/>
      <c r="BK127" s="320"/>
      <c r="BL127" s="320"/>
      <c r="BM127" s="320"/>
      <c r="BN127" s="320"/>
      <c r="BO127" s="320"/>
      <c r="BP127" s="320"/>
      <c r="BQ127" s="320"/>
      <c r="BR127" s="320"/>
      <c r="BS127" s="320"/>
      <c r="BT127" s="320"/>
      <c r="BU127" s="320"/>
      <c r="BV127" s="320"/>
      <c r="BW127" s="320"/>
      <c r="BX127" s="320"/>
      <c r="BY127" s="320"/>
      <c r="BZ127" s="320"/>
      <c r="CA127" s="320"/>
      <c r="CB127" s="320"/>
      <c r="CC127" s="320"/>
      <c r="CD127" s="320"/>
      <c r="CE127" s="320"/>
      <c r="CF127" s="320"/>
      <c r="CG127" s="320"/>
      <c r="CH127" s="320"/>
      <c r="CI127" s="320"/>
      <c r="CJ127" s="320"/>
      <c r="CK127" s="320"/>
      <c r="CL127" s="320"/>
      <c r="CM127" s="320"/>
      <c r="CN127" s="320"/>
      <c r="CO127" s="320"/>
      <c r="CP127" s="320"/>
      <c r="CQ127" s="320"/>
      <c r="CR127" s="320"/>
      <c r="CS127" s="320"/>
      <c r="CT127" s="320"/>
      <c r="CU127" s="320"/>
      <c r="CV127" s="320"/>
      <c r="CW127" s="320"/>
      <c r="CX127" s="320"/>
      <c r="CY127" s="320"/>
      <c r="CZ127" s="320"/>
      <c r="DA127" s="320"/>
      <c r="DB127" s="320"/>
      <c r="DC127" s="320"/>
      <c r="DD127" s="320"/>
      <c r="DE127" s="320"/>
      <c r="DF127" s="320"/>
      <c r="DG127" s="320"/>
      <c r="DH127" s="320"/>
      <c r="DI127" s="320"/>
      <c r="DJ127" s="320"/>
      <c r="DK127" s="320"/>
      <c r="DL127" s="320"/>
      <c r="DM127" s="320"/>
      <c r="DN127" s="320"/>
      <c r="DO127" s="320"/>
      <c r="DP127" s="320"/>
      <c r="DQ127" s="320"/>
      <c r="DR127" s="320"/>
      <c r="DS127" s="320"/>
      <c r="DT127" s="320"/>
      <c r="DU127" s="320"/>
      <c r="DV127" s="320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</row>
    <row r="128">
      <c r="A128" s="170"/>
      <c r="B128" s="170"/>
      <c r="C128" s="170"/>
      <c r="D128" s="170"/>
      <c r="E128" s="171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0"/>
      <c r="AD128" s="320"/>
      <c r="AE128" s="320"/>
      <c r="AF128" s="320"/>
      <c r="AG128" s="320"/>
      <c r="AH128" s="320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  <c r="AS128" s="320"/>
      <c r="AT128" s="320"/>
      <c r="AU128" s="320"/>
      <c r="AV128" s="320"/>
      <c r="AW128" s="320"/>
      <c r="AX128" s="320"/>
      <c r="AY128" s="320"/>
      <c r="AZ128" s="320"/>
      <c r="BA128" s="320"/>
      <c r="BB128" s="320"/>
      <c r="BC128" s="320"/>
      <c r="BD128" s="320"/>
      <c r="BE128" s="320"/>
      <c r="BF128" s="320"/>
      <c r="BG128" s="320"/>
      <c r="BH128" s="320"/>
      <c r="BI128" s="320"/>
      <c r="BJ128" s="320"/>
      <c r="BK128" s="320"/>
      <c r="BL128" s="320"/>
      <c r="BM128" s="320"/>
      <c r="BN128" s="320"/>
      <c r="BO128" s="320"/>
      <c r="BP128" s="320"/>
      <c r="BQ128" s="320"/>
      <c r="BR128" s="320"/>
      <c r="BS128" s="320"/>
      <c r="BT128" s="320"/>
      <c r="BU128" s="320"/>
      <c r="BV128" s="320"/>
      <c r="BW128" s="320"/>
      <c r="BX128" s="320"/>
      <c r="BY128" s="320"/>
      <c r="BZ128" s="320"/>
      <c r="CA128" s="320"/>
      <c r="CB128" s="320"/>
      <c r="CC128" s="320"/>
      <c r="CD128" s="320"/>
      <c r="CE128" s="320"/>
      <c r="CF128" s="320"/>
      <c r="CG128" s="320"/>
      <c r="CH128" s="320"/>
      <c r="CI128" s="320"/>
      <c r="CJ128" s="320"/>
      <c r="CK128" s="320"/>
      <c r="CL128" s="320"/>
      <c r="CM128" s="320"/>
      <c r="CN128" s="320"/>
      <c r="CO128" s="320"/>
      <c r="CP128" s="320"/>
      <c r="CQ128" s="320"/>
      <c r="CR128" s="320"/>
      <c r="CS128" s="320"/>
      <c r="CT128" s="320"/>
      <c r="CU128" s="320"/>
      <c r="CV128" s="320"/>
      <c r="CW128" s="320"/>
      <c r="CX128" s="320"/>
      <c r="CY128" s="320"/>
      <c r="CZ128" s="320"/>
      <c r="DA128" s="320"/>
      <c r="DB128" s="320"/>
      <c r="DC128" s="320"/>
      <c r="DD128" s="320"/>
      <c r="DE128" s="320"/>
      <c r="DF128" s="320"/>
      <c r="DG128" s="320"/>
      <c r="DH128" s="320"/>
      <c r="DI128" s="320"/>
      <c r="DJ128" s="320"/>
      <c r="DK128" s="320"/>
      <c r="DL128" s="320"/>
      <c r="DM128" s="320"/>
      <c r="DN128" s="320"/>
      <c r="DO128" s="320"/>
      <c r="DP128" s="320"/>
      <c r="DQ128" s="320"/>
      <c r="DR128" s="320"/>
      <c r="DS128" s="320"/>
      <c r="DT128" s="320"/>
      <c r="DU128" s="320"/>
      <c r="DV128" s="320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</row>
    <row r="129">
      <c r="A129" s="170"/>
      <c r="B129" s="170"/>
      <c r="C129" s="170"/>
      <c r="D129" s="170"/>
      <c r="E129" s="171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  <c r="AB129" s="320"/>
      <c r="AC129" s="320"/>
      <c r="AD129" s="320"/>
      <c r="AE129" s="320"/>
      <c r="AF129" s="320"/>
      <c r="AG129" s="320"/>
      <c r="AH129" s="320"/>
      <c r="AI129" s="320"/>
      <c r="AJ129" s="320"/>
      <c r="AK129" s="320"/>
      <c r="AL129" s="320"/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20"/>
      <c r="BC129" s="320"/>
      <c r="BD129" s="320"/>
      <c r="BE129" s="320"/>
      <c r="BF129" s="320"/>
      <c r="BG129" s="320"/>
      <c r="BH129" s="320"/>
      <c r="BI129" s="320"/>
      <c r="BJ129" s="320"/>
      <c r="BK129" s="320"/>
      <c r="BL129" s="320"/>
      <c r="BM129" s="320"/>
      <c r="BN129" s="320"/>
      <c r="BO129" s="320"/>
      <c r="BP129" s="320"/>
      <c r="BQ129" s="320"/>
      <c r="BR129" s="320"/>
      <c r="BS129" s="320"/>
      <c r="BT129" s="320"/>
      <c r="BU129" s="320"/>
      <c r="BV129" s="320"/>
      <c r="BW129" s="320"/>
      <c r="BX129" s="320"/>
      <c r="BY129" s="320"/>
      <c r="BZ129" s="320"/>
      <c r="CA129" s="320"/>
      <c r="CB129" s="320"/>
      <c r="CC129" s="320"/>
      <c r="CD129" s="320"/>
      <c r="CE129" s="320"/>
      <c r="CF129" s="320"/>
      <c r="CG129" s="320"/>
      <c r="CH129" s="320"/>
      <c r="CI129" s="320"/>
      <c r="CJ129" s="320"/>
      <c r="CK129" s="320"/>
      <c r="CL129" s="320"/>
      <c r="CM129" s="320"/>
      <c r="CN129" s="320"/>
      <c r="CO129" s="320"/>
      <c r="CP129" s="320"/>
      <c r="CQ129" s="320"/>
      <c r="CR129" s="320"/>
      <c r="CS129" s="320"/>
      <c r="CT129" s="320"/>
      <c r="CU129" s="320"/>
      <c r="CV129" s="320"/>
      <c r="CW129" s="320"/>
      <c r="CX129" s="320"/>
      <c r="CY129" s="320"/>
      <c r="CZ129" s="320"/>
      <c r="DA129" s="320"/>
      <c r="DB129" s="320"/>
      <c r="DC129" s="320"/>
      <c r="DD129" s="320"/>
      <c r="DE129" s="320"/>
      <c r="DF129" s="320"/>
      <c r="DG129" s="320"/>
      <c r="DH129" s="320"/>
      <c r="DI129" s="320"/>
      <c r="DJ129" s="320"/>
      <c r="DK129" s="320"/>
      <c r="DL129" s="320"/>
      <c r="DM129" s="320"/>
      <c r="DN129" s="320"/>
      <c r="DO129" s="320"/>
      <c r="DP129" s="320"/>
      <c r="DQ129" s="320"/>
      <c r="DR129" s="320"/>
      <c r="DS129" s="320"/>
      <c r="DT129" s="320"/>
      <c r="DU129" s="320"/>
      <c r="DV129" s="320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</row>
    <row r="130">
      <c r="A130" s="170"/>
      <c r="B130" s="170"/>
      <c r="C130" s="170"/>
      <c r="D130" s="170"/>
      <c r="E130" s="171"/>
      <c r="F130" s="320"/>
      <c r="G130" s="320"/>
      <c r="H130" s="320"/>
      <c r="I130" s="320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  <c r="AB130" s="320"/>
      <c r="AC130" s="320"/>
      <c r="AD130" s="320"/>
      <c r="AE130" s="320"/>
      <c r="AF130" s="320"/>
      <c r="AG130" s="320"/>
      <c r="AH130" s="320"/>
      <c r="AI130" s="320"/>
      <c r="AJ130" s="320"/>
      <c r="AK130" s="320"/>
      <c r="AL130" s="320"/>
      <c r="AM130" s="320"/>
      <c r="AN130" s="320"/>
      <c r="AO130" s="320"/>
      <c r="AP130" s="320"/>
      <c r="AQ130" s="320"/>
      <c r="AR130" s="320"/>
      <c r="AS130" s="320"/>
      <c r="AT130" s="320"/>
      <c r="AU130" s="320"/>
      <c r="AV130" s="320"/>
      <c r="AW130" s="320"/>
      <c r="AX130" s="320"/>
      <c r="AY130" s="320"/>
      <c r="AZ130" s="320"/>
      <c r="BA130" s="320"/>
      <c r="BB130" s="320"/>
      <c r="BC130" s="320"/>
      <c r="BD130" s="320"/>
      <c r="BE130" s="320"/>
      <c r="BF130" s="320"/>
      <c r="BG130" s="320"/>
      <c r="BH130" s="320"/>
      <c r="BI130" s="320"/>
      <c r="BJ130" s="320"/>
      <c r="BK130" s="320"/>
      <c r="BL130" s="320"/>
      <c r="BM130" s="320"/>
      <c r="BN130" s="320"/>
      <c r="BO130" s="320"/>
      <c r="BP130" s="320"/>
      <c r="BQ130" s="320"/>
      <c r="BR130" s="320"/>
      <c r="BS130" s="320"/>
      <c r="BT130" s="320"/>
      <c r="BU130" s="320"/>
      <c r="BV130" s="320"/>
      <c r="BW130" s="320"/>
      <c r="BX130" s="320"/>
      <c r="BY130" s="320"/>
      <c r="BZ130" s="320"/>
      <c r="CA130" s="320"/>
      <c r="CB130" s="320"/>
      <c r="CC130" s="320"/>
      <c r="CD130" s="320"/>
      <c r="CE130" s="320"/>
      <c r="CF130" s="320"/>
      <c r="CG130" s="320"/>
      <c r="CH130" s="320"/>
      <c r="CI130" s="320"/>
      <c r="CJ130" s="320"/>
      <c r="CK130" s="320"/>
      <c r="CL130" s="320"/>
      <c r="CM130" s="320"/>
      <c r="CN130" s="320"/>
      <c r="CO130" s="320"/>
      <c r="CP130" s="320"/>
      <c r="CQ130" s="320"/>
      <c r="CR130" s="320"/>
      <c r="CS130" s="320"/>
      <c r="CT130" s="320"/>
      <c r="CU130" s="320"/>
      <c r="CV130" s="320"/>
      <c r="CW130" s="320"/>
      <c r="CX130" s="320"/>
      <c r="CY130" s="320"/>
      <c r="CZ130" s="320"/>
      <c r="DA130" s="320"/>
      <c r="DB130" s="320"/>
      <c r="DC130" s="320"/>
      <c r="DD130" s="320"/>
      <c r="DE130" s="320"/>
      <c r="DF130" s="320"/>
      <c r="DG130" s="320"/>
      <c r="DH130" s="320"/>
      <c r="DI130" s="320"/>
      <c r="DJ130" s="320"/>
      <c r="DK130" s="320"/>
      <c r="DL130" s="320"/>
      <c r="DM130" s="320"/>
      <c r="DN130" s="320"/>
      <c r="DO130" s="320"/>
      <c r="DP130" s="320"/>
      <c r="DQ130" s="320"/>
      <c r="DR130" s="320"/>
      <c r="DS130" s="320"/>
      <c r="DT130" s="320"/>
      <c r="DU130" s="320"/>
      <c r="DV130" s="320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</row>
    <row r="131">
      <c r="A131" s="170"/>
      <c r="B131" s="170"/>
      <c r="C131" s="170"/>
      <c r="D131" s="170"/>
      <c r="E131" s="171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  <c r="AA131" s="320"/>
      <c r="AB131" s="320"/>
      <c r="AC131" s="320"/>
      <c r="AD131" s="320"/>
      <c r="AE131" s="320"/>
      <c r="AF131" s="320"/>
      <c r="AG131" s="320"/>
      <c r="AH131" s="320"/>
      <c r="AI131" s="320"/>
      <c r="AJ131" s="320"/>
      <c r="AK131" s="320"/>
      <c r="AL131" s="320"/>
      <c r="AM131" s="320"/>
      <c r="AN131" s="320"/>
      <c r="AO131" s="320"/>
      <c r="AP131" s="320"/>
      <c r="AQ131" s="320"/>
      <c r="AR131" s="320"/>
      <c r="AS131" s="320"/>
      <c r="AT131" s="320"/>
      <c r="AU131" s="320"/>
      <c r="AV131" s="320"/>
      <c r="AW131" s="320"/>
      <c r="AX131" s="320"/>
      <c r="AY131" s="320"/>
      <c r="AZ131" s="320"/>
      <c r="BA131" s="320"/>
      <c r="BB131" s="320"/>
      <c r="BC131" s="320"/>
      <c r="BD131" s="320"/>
      <c r="BE131" s="320"/>
      <c r="BF131" s="320"/>
      <c r="BG131" s="320"/>
      <c r="BH131" s="320"/>
      <c r="BI131" s="320"/>
      <c r="BJ131" s="320"/>
      <c r="BK131" s="320"/>
      <c r="BL131" s="320"/>
      <c r="BM131" s="320"/>
      <c r="BN131" s="320"/>
      <c r="BO131" s="320"/>
      <c r="BP131" s="320"/>
      <c r="BQ131" s="320"/>
      <c r="BR131" s="320"/>
      <c r="BS131" s="320"/>
      <c r="BT131" s="320"/>
      <c r="BU131" s="320"/>
      <c r="BV131" s="320"/>
      <c r="BW131" s="320"/>
      <c r="BX131" s="320"/>
      <c r="BY131" s="320"/>
      <c r="BZ131" s="320"/>
      <c r="CA131" s="320"/>
      <c r="CB131" s="320"/>
      <c r="CC131" s="320"/>
      <c r="CD131" s="320"/>
      <c r="CE131" s="320"/>
      <c r="CF131" s="320"/>
      <c r="CG131" s="320"/>
      <c r="CH131" s="320"/>
      <c r="CI131" s="320"/>
      <c r="CJ131" s="320"/>
      <c r="CK131" s="320"/>
      <c r="CL131" s="320"/>
      <c r="CM131" s="320"/>
      <c r="CN131" s="320"/>
      <c r="CO131" s="320"/>
      <c r="CP131" s="320"/>
      <c r="CQ131" s="320"/>
      <c r="CR131" s="320"/>
      <c r="CS131" s="320"/>
      <c r="CT131" s="320"/>
      <c r="CU131" s="320"/>
      <c r="CV131" s="320"/>
      <c r="CW131" s="320"/>
      <c r="CX131" s="320"/>
      <c r="CY131" s="320"/>
      <c r="CZ131" s="320"/>
      <c r="DA131" s="320"/>
      <c r="DB131" s="320"/>
      <c r="DC131" s="320"/>
      <c r="DD131" s="320"/>
      <c r="DE131" s="320"/>
      <c r="DF131" s="320"/>
      <c r="DG131" s="320"/>
      <c r="DH131" s="320"/>
      <c r="DI131" s="320"/>
      <c r="DJ131" s="320"/>
      <c r="DK131" s="320"/>
      <c r="DL131" s="320"/>
      <c r="DM131" s="320"/>
      <c r="DN131" s="320"/>
      <c r="DO131" s="320"/>
      <c r="DP131" s="320"/>
      <c r="DQ131" s="320"/>
      <c r="DR131" s="320"/>
      <c r="DS131" s="320"/>
      <c r="DT131" s="320"/>
      <c r="DU131" s="320"/>
      <c r="DV131" s="320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</row>
    <row r="132">
      <c r="A132" s="170"/>
      <c r="B132" s="170"/>
      <c r="C132" s="170"/>
      <c r="D132" s="170"/>
      <c r="E132" s="171"/>
      <c r="F132" s="320"/>
      <c r="G132" s="320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0"/>
      <c r="AH132" s="320"/>
      <c r="AI132" s="320"/>
      <c r="AJ132" s="320"/>
      <c r="AK132" s="320"/>
      <c r="AL132" s="320"/>
      <c r="AM132" s="320"/>
      <c r="AN132" s="320"/>
      <c r="AO132" s="320"/>
      <c r="AP132" s="320"/>
      <c r="AQ132" s="320"/>
      <c r="AR132" s="320"/>
      <c r="AS132" s="320"/>
      <c r="AT132" s="320"/>
      <c r="AU132" s="320"/>
      <c r="AV132" s="320"/>
      <c r="AW132" s="320"/>
      <c r="AX132" s="320"/>
      <c r="AY132" s="320"/>
      <c r="AZ132" s="320"/>
      <c r="BA132" s="320"/>
      <c r="BB132" s="320"/>
      <c r="BC132" s="320"/>
      <c r="BD132" s="320"/>
      <c r="BE132" s="320"/>
      <c r="BF132" s="320"/>
      <c r="BG132" s="320"/>
      <c r="BH132" s="320"/>
      <c r="BI132" s="320"/>
      <c r="BJ132" s="320"/>
      <c r="BK132" s="320"/>
      <c r="BL132" s="320"/>
      <c r="BM132" s="320"/>
      <c r="BN132" s="320"/>
      <c r="BO132" s="320"/>
      <c r="BP132" s="320"/>
      <c r="BQ132" s="320"/>
      <c r="BR132" s="320"/>
      <c r="BS132" s="320"/>
      <c r="BT132" s="320"/>
      <c r="BU132" s="320"/>
      <c r="BV132" s="320"/>
      <c r="BW132" s="320"/>
      <c r="BX132" s="320"/>
      <c r="BY132" s="320"/>
      <c r="BZ132" s="320"/>
      <c r="CA132" s="320"/>
      <c r="CB132" s="320"/>
      <c r="CC132" s="320"/>
      <c r="CD132" s="320"/>
      <c r="CE132" s="320"/>
      <c r="CF132" s="320"/>
      <c r="CG132" s="320"/>
      <c r="CH132" s="320"/>
      <c r="CI132" s="320"/>
      <c r="CJ132" s="320"/>
      <c r="CK132" s="320"/>
      <c r="CL132" s="320"/>
      <c r="CM132" s="320"/>
      <c r="CN132" s="320"/>
      <c r="CO132" s="320"/>
      <c r="CP132" s="320"/>
      <c r="CQ132" s="320"/>
      <c r="CR132" s="320"/>
      <c r="CS132" s="320"/>
      <c r="CT132" s="320"/>
      <c r="CU132" s="320"/>
      <c r="CV132" s="320"/>
      <c r="CW132" s="320"/>
      <c r="CX132" s="320"/>
      <c r="CY132" s="320"/>
      <c r="CZ132" s="320"/>
      <c r="DA132" s="320"/>
      <c r="DB132" s="320"/>
      <c r="DC132" s="320"/>
      <c r="DD132" s="320"/>
      <c r="DE132" s="320"/>
      <c r="DF132" s="320"/>
      <c r="DG132" s="320"/>
      <c r="DH132" s="320"/>
      <c r="DI132" s="320"/>
      <c r="DJ132" s="320"/>
      <c r="DK132" s="320"/>
      <c r="DL132" s="320"/>
      <c r="DM132" s="320"/>
      <c r="DN132" s="320"/>
      <c r="DO132" s="320"/>
      <c r="DP132" s="320"/>
      <c r="DQ132" s="320"/>
      <c r="DR132" s="320"/>
      <c r="DS132" s="320"/>
      <c r="DT132" s="320"/>
      <c r="DU132" s="320"/>
      <c r="DV132" s="320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</row>
    <row r="133">
      <c r="A133" s="170"/>
      <c r="B133" s="170"/>
      <c r="C133" s="170"/>
      <c r="D133" s="170"/>
      <c r="E133" s="171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320"/>
      <c r="AG133" s="320"/>
      <c r="AH133" s="320"/>
      <c r="AI133" s="320"/>
      <c r="AJ133" s="320"/>
      <c r="AK133" s="320"/>
      <c r="AL133" s="320"/>
      <c r="AM133" s="320"/>
      <c r="AN133" s="320"/>
      <c r="AO133" s="320"/>
      <c r="AP133" s="320"/>
      <c r="AQ133" s="320"/>
      <c r="AR133" s="320"/>
      <c r="AS133" s="320"/>
      <c r="AT133" s="320"/>
      <c r="AU133" s="320"/>
      <c r="AV133" s="320"/>
      <c r="AW133" s="320"/>
      <c r="AX133" s="320"/>
      <c r="AY133" s="320"/>
      <c r="AZ133" s="320"/>
      <c r="BA133" s="320"/>
      <c r="BB133" s="320"/>
      <c r="BC133" s="320"/>
      <c r="BD133" s="320"/>
      <c r="BE133" s="320"/>
      <c r="BF133" s="320"/>
      <c r="BG133" s="320"/>
      <c r="BH133" s="320"/>
      <c r="BI133" s="320"/>
      <c r="BJ133" s="320"/>
      <c r="BK133" s="320"/>
      <c r="BL133" s="320"/>
      <c r="BM133" s="320"/>
      <c r="BN133" s="320"/>
      <c r="BO133" s="320"/>
      <c r="BP133" s="320"/>
      <c r="BQ133" s="320"/>
      <c r="BR133" s="320"/>
      <c r="BS133" s="320"/>
      <c r="BT133" s="320"/>
      <c r="BU133" s="320"/>
      <c r="BV133" s="320"/>
      <c r="BW133" s="320"/>
      <c r="BX133" s="320"/>
      <c r="BY133" s="320"/>
      <c r="BZ133" s="320"/>
      <c r="CA133" s="320"/>
      <c r="CB133" s="320"/>
      <c r="CC133" s="320"/>
      <c r="CD133" s="320"/>
      <c r="CE133" s="320"/>
      <c r="CF133" s="320"/>
      <c r="CG133" s="320"/>
      <c r="CH133" s="320"/>
      <c r="CI133" s="320"/>
      <c r="CJ133" s="320"/>
      <c r="CK133" s="320"/>
      <c r="CL133" s="320"/>
      <c r="CM133" s="320"/>
      <c r="CN133" s="320"/>
      <c r="CO133" s="320"/>
      <c r="CP133" s="320"/>
      <c r="CQ133" s="320"/>
      <c r="CR133" s="320"/>
      <c r="CS133" s="320"/>
      <c r="CT133" s="320"/>
      <c r="CU133" s="320"/>
      <c r="CV133" s="320"/>
      <c r="CW133" s="320"/>
      <c r="CX133" s="320"/>
      <c r="CY133" s="320"/>
      <c r="CZ133" s="320"/>
      <c r="DA133" s="320"/>
      <c r="DB133" s="320"/>
      <c r="DC133" s="320"/>
      <c r="DD133" s="320"/>
      <c r="DE133" s="320"/>
      <c r="DF133" s="320"/>
      <c r="DG133" s="320"/>
      <c r="DH133" s="320"/>
      <c r="DI133" s="320"/>
      <c r="DJ133" s="320"/>
      <c r="DK133" s="320"/>
      <c r="DL133" s="320"/>
      <c r="DM133" s="320"/>
      <c r="DN133" s="320"/>
      <c r="DO133" s="320"/>
      <c r="DP133" s="320"/>
      <c r="DQ133" s="320"/>
      <c r="DR133" s="320"/>
      <c r="DS133" s="320"/>
      <c r="DT133" s="320"/>
      <c r="DU133" s="320"/>
      <c r="DV133" s="320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</row>
    <row r="134">
      <c r="A134" s="170"/>
      <c r="B134" s="170"/>
      <c r="C134" s="170"/>
      <c r="D134" s="170"/>
      <c r="E134" s="171"/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/>
      <c r="AF134" s="320"/>
      <c r="AG134" s="320"/>
      <c r="AH134" s="320"/>
      <c r="AI134" s="320"/>
      <c r="AJ134" s="320"/>
      <c r="AK134" s="320"/>
      <c r="AL134" s="320"/>
      <c r="AM134" s="320"/>
      <c r="AN134" s="320"/>
      <c r="AO134" s="320"/>
      <c r="AP134" s="320"/>
      <c r="AQ134" s="320"/>
      <c r="AR134" s="320"/>
      <c r="AS134" s="320"/>
      <c r="AT134" s="320"/>
      <c r="AU134" s="320"/>
      <c r="AV134" s="320"/>
      <c r="AW134" s="320"/>
      <c r="AX134" s="320"/>
      <c r="AY134" s="320"/>
      <c r="AZ134" s="320"/>
      <c r="BA134" s="320"/>
      <c r="BB134" s="320"/>
      <c r="BC134" s="320"/>
      <c r="BD134" s="320"/>
      <c r="BE134" s="320"/>
      <c r="BF134" s="320"/>
      <c r="BG134" s="320"/>
      <c r="BH134" s="320"/>
      <c r="BI134" s="320"/>
      <c r="BJ134" s="320"/>
      <c r="BK134" s="320"/>
      <c r="BL134" s="320"/>
      <c r="BM134" s="320"/>
      <c r="BN134" s="320"/>
      <c r="BO134" s="320"/>
      <c r="BP134" s="320"/>
      <c r="BQ134" s="320"/>
      <c r="BR134" s="320"/>
      <c r="BS134" s="320"/>
      <c r="BT134" s="320"/>
      <c r="BU134" s="320"/>
      <c r="BV134" s="320"/>
      <c r="BW134" s="320"/>
      <c r="BX134" s="320"/>
      <c r="BY134" s="320"/>
      <c r="BZ134" s="320"/>
      <c r="CA134" s="320"/>
      <c r="CB134" s="320"/>
      <c r="CC134" s="320"/>
      <c r="CD134" s="320"/>
      <c r="CE134" s="320"/>
      <c r="CF134" s="320"/>
      <c r="CG134" s="320"/>
      <c r="CH134" s="320"/>
      <c r="CI134" s="320"/>
      <c r="CJ134" s="320"/>
      <c r="CK134" s="320"/>
      <c r="CL134" s="320"/>
      <c r="CM134" s="320"/>
      <c r="CN134" s="320"/>
      <c r="CO134" s="320"/>
      <c r="CP134" s="320"/>
      <c r="CQ134" s="320"/>
      <c r="CR134" s="320"/>
      <c r="CS134" s="320"/>
      <c r="CT134" s="320"/>
      <c r="CU134" s="320"/>
      <c r="CV134" s="320"/>
      <c r="CW134" s="320"/>
      <c r="CX134" s="320"/>
      <c r="CY134" s="320"/>
      <c r="CZ134" s="320"/>
      <c r="DA134" s="320"/>
      <c r="DB134" s="320"/>
      <c r="DC134" s="320"/>
      <c r="DD134" s="320"/>
      <c r="DE134" s="320"/>
      <c r="DF134" s="320"/>
      <c r="DG134" s="320"/>
      <c r="DH134" s="320"/>
      <c r="DI134" s="320"/>
      <c r="DJ134" s="320"/>
      <c r="DK134" s="320"/>
      <c r="DL134" s="320"/>
      <c r="DM134" s="320"/>
      <c r="DN134" s="320"/>
      <c r="DO134" s="320"/>
      <c r="DP134" s="320"/>
      <c r="DQ134" s="320"/>
      <c r="DR134" s="320"/>
      <c r="DS134" s="320"/>
      <c r="DT134" s="320"/>
      <c r="DU134" s="320"/>
      <c r="DV134" s="320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</row>
    <row r="135">
      <c r="A135" s="170"/>
      <c r="B135" s="170"/>
      <c r="C135" s="170"/>
      <c r="D135" s="170"/>
      <c r="E135" s="171"/>
      <c r="F135" s="320"/>
      <c r="G135" s="320"/>
      <c r="H135" s="320"/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  <c r="Y135" s="320"/>
      <c r="Z135" s="320"/>
      <c r="AA135" s="320"/>
      <c r="AB135" s="320"/>
      <c r="AC135" s="320"/>
      <c r="AD135" s="320"/>
      <c r="AE135" s="320"/>
      <c r="AF135" s="320"/>
      <c r="AG135" s="320"/>
      <c r="AH135" s="320"/>
      <c r="AI135" s="320"/>
      <c r="AJ135" s="320"/>
      <c r="AK135" s="320"/>
      <c r="AL135" s="320"/>
      <c r="AM135" s="320"/>
      <c r="AN135" s="320"/>
      <c r="AO135" s="320"/>
      <c r="AP135" s="320"/>
      <c r="AQ135" s="320"/>
      <c r="AR135" s="320"/>
      <c r="AS135" s="320"/>
      <c r="AT135" s="320"/>
      <c r="AU135" s="320"/>
      <c r="AV135" s="320"/>
      <c r="AW135" s="320"/>
      <c r="AX135" s="320"/>
      <c r="AY135" s="320"/>
      <c r="AZ135" s="320"/>
      <c r="BA135" s="320"/>
      <c r="BB135" s="320"/>
      <c r="BC135" s="320"/>
      <c r="BD135" s="320"/>
      <c r="BE135" s="320"/>
      <c r="BF135" s="320"/>
      <c r="BG135" s="320"/>
      <c r="BH135" s="320"/>
      <c r="BI135" s="320"/>
      <c r="BJ135" s="320"/>
      <c r="BK135" s="320"/>
      <c r="BL135" s="320"/>
      <c r="BM135" s="320"/>
      <c r="BN135" s="320"/>
      <c r="BO135" s="320"/>
      <c r="BP135" s="320"/>
      <c r="BQ135" s="320"/>
      <c r="BR135" s="320"/>
      <c r="BS135" s="320"/>
      <c r="BT135" s="320"/>
      <c r="BU135" s="320"/>
      <c r="BV135" s="320"/>
      <c r="BW135" s="320"/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0"/>
      <c r="CK135" s="320"/>
      <c r="CL135" s="320"/>
      <c r="CM135" s="320"/>
      <c r="CN135" s="320"/>
      <c r="CO135" s="320"/>
      <c r="CP135" s="320"/>
      <c r="CQ135" s="320"/>
      <c r="CR135" s="320"/>
      <c r="CS135" s="320"/>
      <c r="CT135" s="320"/>
      <c r="CU135" s="320"/>
      <c r="CV135" s="320"/>
      <c r="CW135" s="320"/>
      <c r="CX135" s="320"/>
      <c r="CY135" s="320"/>
      <c r="CZ135" s="320"/>
      <c r="DA135" s="320"/>
      <c r="DB135" s="320"/>
      <c r="DC135" s="320"/>
      <c r="DD135" s="320"/>
      <c r="DE135" s="320"/>
      <c r="DF135" s="320"/>
      <c r="DG135" s="320"/>
      <c r="DH135" s="320"/>
      <c r="DI135" s="320"/>
      <c r="DJ135" s="320"/>
      <c r="DK135" s="320"/>
      <c r="DL135" s="320"/>
      <c r="DM135" s="320"/>
      <c r="DN135" s="320"/>
      <c r="DO135" s="320"/>
      <c r="DP135" s="320"/>
      <c r="DQ135" s="320"/>
      <c r="DR135" s="320"/>
      <c r="DS135" s="320"/>
      <c r="DT135" s="320"/>
      <c r="DU135" s="320"/>
      <c r="DV135" s="320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</row>
    <row r="136">
      <c r="A136" s="170"/>
      <c r="B136" s="170"/>
      <c r="C136" s="170"/>
      <c r="D136" s="170"/>
      <c r="E136" s="171"/>
      <c r="F136" s="320"/>
      <c r="G136" s="320"/>
      <c r="H136" s="320"/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/>
      <c r="AM136" s="320"/>
      <c r="AN136" s="320"/>
      <c r="AO136" s="320"/>
      <c r="AP136" s="320"/>
      <c r="AQ136" s="320"/>
      <c r="AR136" s="320"/>
      <c r="AS136" s="320"/>
      <c r="AT136" s="320"/>
      <c r="AU136" s="320"/>
      <c r="AV136" s="320"/>
      <c r="AW136" s="320"/>
      <c r="AX136" s="320"/>
      <c r="AY136" s="320"/>
      <c r="AZ136" s="320"/>
      <c r="BA136" s="320"/>
      <c r="BB136" s="320"/>
      <c r="BC136" s="320"/>
      <c r="BD136" s="320"/>
      <c r="BE136" s="320"/>
      <c r="BF136" s="320"/>
      <c r="BG136" s="320"/>
      <c r="BH136" s="320"/>
      <c r="BI136" s="320"/>
      <c r="BJ136" s="320"/>
      <c r="BK136" s="320"/>
      <c r="BL136" s="320"/>
      <c r="BM136" s="320"/>
      <c r="BN136" s="320"/>
      <c r="BO136" s="320"/>
      <c r="BP136" s="320"/>
      <c r="BQ136" s="320"/>
      <c r="BR136" s="320"/>
      <c r="BS136" s="320"/>
      <c r="BT136" s="320"/>
      <c r="BU136" s="320"/>
      <c r="BV136" s="320"/>
      <c r="BW136" s="320"/>
      <c r="BX136" s="320"/>
      <c r="BY136" s="320"/>
      <c r="BZ136" s="320"/>
      <c r="CA136" s="320"/>
      <c r="CB136" s="320"/>
      <c r="CC136" s="320"/>
      <c r="CD136" s="320"/>
      <c r="CE136" s="320"/>
      <c r="CF136" s="320"/>
      <c r="CG136" s="320"/>
      <c r="CH136" s="320"/>
      <c r="CI136" s="320"/>
      <c r="CJ136" s="320"/>
      <c r="CK136" s="320"/>
      <c r="CL136" s="320"/>
      <c r="CM136" s="320"/>
      <c r="CN136" s="320"/>
      <c r="CO136" s="320"/>
      <c r="CP136" s="320"/>
      <c r="CQ136" s="320"/>
      <c r="CR136" s="320"/>
      <c r="CS136" s="320"/>
      <c r="CT136" s="320"/>
      <c r="CU136" s="320"/>
      <c r="CV136" s="320"/>
      <c r="CW136" s="320"/>
      <c r="CX136" s="320"/>
      <c r="CY136" s="320"/>
      <c r="CZ136" s="320"/>
      <c r="DA136" s="320"/>
      <c r="DB136" s="320"/>
      <c r="DC136" s="320"/>
      <c r="DD136" s="320"/>
      <c r="DE136" s="320"/>
      <c r="DF136" s="320"/>
      <c r="DG136" s="320"/>
      <c r="DH136" s="320"/>
      <c r="DI136" s="320"/>
      <c r="DJ136" s="320"/>
      <c r="DK136" s="320"/>
      <c r="DL136" s="320"/>
      <c r="DM136" s="320"/>
      <c r="DN136" s="320"/>
      <c r="DO136" s="320"/>
      <c r="DP136" s="320"/>
      <c r="DQ136" s="320"/>
      <c r="DR136" s="320"/>
      <c r="DS136" s="320"/>
      <c r="DT136" s="320"/>
      <c r="DU136" s="320"/>
      <c r="DV136" s="320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</row>
    <row r="137">
      <c r="A137" s="170"/>
      <c r="B137" s="170"/>
      <c r="C137" s="170"/>
      <c r="D137" s="170"/>
      <c r="E137" s="171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0"/>
      <c r="AC137" s="320"/>
      <c r="AD137" s="320"/>
      <c r="AE137" s="320"/>
      <c r="AF137" s="320"/>
      <c r="AG137" s="320"/>
      <c r="AH137" s="320"/>
      <c r="AI137" s="320"/>
      <c r="AJ137" s="320"/>
      <c r="AK137" s="320"/>
      <c r="AL137" s="320"/>
      <c r="AM137" s="320"/>
      <c r="AN137" s="320"/>
      <c r="AO137" s="320"/>
      <c r="AP137" s="320"/>
      <c r="AQ137" s="320"/>
      <c r="AR137" s="320"/>
      <c r="AS137" s="320"/>
      <c r="AT137" s="320"/>
      <c r="AU137" s="320"/>
      <c r="AV137" s="320"/>
      <c r="AW137" s="320"/>
      <c r="AX137" s="320"/>
      <c r="AY137" s="320"/>
      <c r="AZ137" s="320"/>
      <c r="BA137" s="320"/>
      <c r="BB137" s="320"/>
      <c r="BC137" s="320"/>
      <c r="BD137" s="320"/>
      <c r="BE137" s="320"/>
      <c r="BF137" s="320"/>
      <c r="BG137" s="320"/>
      <c r="BH137" s="320"/>
      <c r="BI137" s="320"/>
      <c r="BJ137" s="320"/>
      <c r="BK137" s="320"/>
      <c r="BL137" s="320"/>
      <c r="BM137" s="320"/>
      <c r="BN137" s="320"/>
      <c r="BO137" s="320"/>
      <c r="BP137" s="320"/>
      <c r="BQ137" s="320"/>
      <c r="BR137" s="320"/>
      <c r="BS137" s="320"/>
      <c r="BT137" s="320"/>
      <c r="BU137" s="320"/>
      <c r="BV137" s="320"/>
      <c r="BW137" s="320"/>
      <c r="BX137" s="320"/>
      <c r="BY137" s="320"/>
      <c r="BZ137" s="320"/>
      <c r="CA137" s="320"/>
      <c r="CB137" s="320"/>
      <c r="CC137" s="320"/>
      <c r="CD137" s="320"/>
      <c r="CE137" s="320"/>
      <c r="CF137" s="320"/>
      <c r="CG137" s="320"/>
      <c r="CH137" s="320"/>
      <c r="CI137" s="320"/>
      <c r="CJ137" s="320"/>
      <c r="CK137" s="320"/>
      <c r="CL137" s="320"/>
      <c r="CM137" s="320"/>
      <c r="CN137" s="320"/>
      <c r="CO137" s="320"/>
      <c r="CP137" s="320"/>
      <c r="CQ137" s="320"/>
      <c r="CR137" s="320"/>
      <c r="CS137" s="320"/>
      <c r="CT137" s="320"/>
      <c r="CU137" s="320"/>
      <c r="CV137" s="320"/>
      <c r="CW137" s="320"/>
      <c r="CX137" s="320"/>
      <c r="CY137" s="320"/>
      <c r="CZ137" s="320"/>
      <c r="DA137" s="320"/>
      <c r="DB137" s="320"/>
      <c r="DC137" s="320"/>
      <c r="DD137" s="320"/>
      <c r="DE137" s="320"/>
      <c r="DF137" s="320"/>
      <c r="DG137" s="320"/>
      <c r="DH137" s="320"/>
      <c r="DI137" s="320"/>
      <c r="DJ137" s="320"/>
      <c r="DK137" s="320"/>
      <c r="DL137" s="320"/>
      <c r="DM137" s="320"/>
      <c r="DN137" s="320"/>
      <c r="DO137" s="320"/>
      <c r="DP137" s="320"/>
      <c r="DQ137" s="320"/>
      <c r="DR137" s="320"/>
      <c r="DS137" s="320"/>
      <c r="DT137" s="320"/>
      <c r="DU137" s="320"/>
      <c r="DV137" s="320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</row>
    <row r="138">
      <c r="A138" s="170"/>
      <c r="B138" s="170"/>
      <c r="C138" s="170"/>
      <c r="D138" s="170"/>
      <c r="E138" s="171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0"/>
      <c r="AH138" s="320"/>
      <c r="AI138" s="320"/>
      <c r="AJ138" s="320"/>
      <c r="AK138" s="320"/>
      <c r="AL138" s="320"/>
      <c r="AM138" s="320"/>
      <c r="AN138" s="320"/>
      <c r="AO138" s="320"/>
      <c r="AP138" s="320"/>
      <c r="AQ138" s="320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0"/>
      <c r="BB138" s="320"/>
      <c r="BC138" s="320"/>
      <c r="BD138" s="320"/>
      <c r="BE138" s="320"/>
      <c r="BF138" s="320"/>
      <c r="BG138" s="320"/>
      <c r="BH138" s="320"/>
      <c r="BI138" s="320"/>
      <c r="BJ138" s="320"/>
      <c r="BK138" s="320"/>
      <c r="BL138" s="320"/>
      <c r="BM138" s="320"/>
      <c r="BN138" s="320"/>
      <c r="BO138" s="320"/>
      <c r="BP138" s="320"/>
      <c r="BQ138" s="320"/>
      <c r="BR138" s="320"/>
      <c r="BS138" s="320"/>
      <c r="BT138" s="320"/>
      <c r="BU138" s="320"/>
      <c r="BV138" s="320"/>
      <c r="BW138" s="320"/>
      <c r="BX138" s="320"/>
      <c r="BY138" s="320"/>
      <c r="BZ138" s="320"/>
      <c r="CA138" s="320"/>
      <c r="CB138" s="320"/>
      <c r="CC138" s="320"/>
      <c r="CD138" s="320"/>
      <c r="CE138" s="320"/>
      <c r="CF138" s="320"/>
      <c r="CG138" s="320"/>
      <c r="CH138" s="320"/>
      <c r="CI138" s="320"/>
      <c r="CJ138" s="320"/>
      <c r="CK138" s="320"/>
      <c r="CL138" s="320"/>
      <c r="CM138" s="320"/>
      <c r="CN138" s="320"/>
      <c r="CO138" s="320"/>
      <c r="CP138" s="320"/>
      <c r="CQ138" s="320"/>
      <c r="CR138" s="320"/>
      <c r="CS138" s="320"/>
      <c r="CT138" s="320"/>
      <c r="CU138" s="320"/>
      <c r="CV138" s="320"/>
      <c r="CW138" s="320"/>
      <c r="CX138" s="320"/>
      <c r="CY138" s="320"/>
      <c r="CZ138" s="320"/>
      <c r="DA138" s="320"/>
      <c r="DB138" s="320"/>
      <c r="DC138" s="320"/>
      <c r="DD138" s="320"/>
      <c r="DE138" s="320"/>
      <c r="DF138" s="320"/>
      <c r="DG138" s="320"/>
      <c r="DH138" s="320"/>
      <c r="DI138" s="320"/>
      <c r="DJ138" s="320"/>
      <c r="DK138" s="320"/>
      <c r="DL138" s="320"/>
      <c r="DM138" s="320"/>
      <c r="DN138" s="320"/>
      <c r="DO138" s="320"/>
      <c r="DP138" s="320"/>
      <c r="DQ138" s="320"/>
      <c r="DR138" s="320"/>
      <c r="DS138" s="320"/>
      <c r="DT138" s="320"/>
      <c r="DU138" s="320"/>
      <c r="DV138" s="320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</row>
    <row r="139">
      <c r="A139" s="170"/>
      <c r="B139" s="170"/>
      <c r="C139" s="170"/>
      <c r="D139" s="170"/>
      <c r="E139" s="171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/>
      <c r="AF139" s="320"/>
      <c r="AG139" s="320"/>
      <c r="AH139" s="320"/>
      <c r="AI139" s="320"/>
      <c r="AJ139" s="320"/>
      <c r="AK139" s="320"/>
      <c r="AL139" s="320"/>
      <c r="AM139" s="320"/>
      <c r="AN139" s="320"/>
      <c r="AO139" s="320"/>
      <c r="AP139" s="320"/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20"/>
      <c r="BC139" s="320"/>
      <c r="BD139" s="320"/>
      <c r="BE139" s="320"/>
      <c r="BF139" s="320"/>
      <c r="BG139" s="320"/>
      <c r="BH139" s="320"/>
      <c r="BI139" s="320"/>
      <c r="BJ139" s="320"/>
      <c r="BK139" s="320"/>
      <c r="BL139" s="320"/>
      <c r="BM139" s="320"/>
      <c r="BN139" s="320"/>
      <c r="BO139" s="320"/>
      <c r="BP139" s="320"/>
      <c r="BQ139" s="320"/>
      <c r="BR139" s="320"/>
      <c r="BS139" s="320"/>
      <c r="BT139" s="320"/>
      <c r="BU139" s="320"/>
      <c r="BV139" s="320"/>
      <c r="BW139" s="320"/>
      <c r="BX139" s="320"/>
      <c r="BY139" s="320"/>
      <c r="BZ139" s="320"/>
      <c r="CA139" s="320"/>
      <c r="CB139" s="320"/>
      <c r="CC139" s="320"/>
      <c r="CD139" s="320"/>
      <c r="CE139" s="320"/>
      <c r="CF139" s="320"/>
      <c r="CG139" s="320"/>
      <c r="CH139" s="320"/>
      <c r="CI139" s="320"/>
      <c r="CJ139" s="320"/>
      <c r="CK139" s="320"/>
      <c r="CL139" s="320"/>
      <c r="CM139" s="320"/>
      <c r="CN139" s="320"/>
      <c r="CO139" s="320"/>
      <c r="CP139" s="320"/>
      <c r="CQ139" s="320"/>
      <c r="CR139" s="320"/>
      <c r="CS139" s="320"/>
      <c r="CT139" s="320"/>
      <c r="CU139" s="320"/>
      <c r="CV139" s="320"/>
      <c r="CW139" s="320"/>
      <c r="CX139" s="320"/>
      <c r="CY139" s="320"/>
      <c r="CZ139" s="320"/>
      <c r="DA139" s="320"/>
      <c r="DB139" s="320"/>
      <c r="DC139" s="320"/>
      <c r="DD139" s="320"/>
      <c r="DE139" s="320"/>
      <c r="DF139" s="320"/>
      <c r="DG139" s="320"/>
      <c r="DH139" s="320"/>
      <c r="DI139" s="320"/>
      <c r="DJ139" s="320"/>
      <c r="DK139" s="320"/>
      <c r="DL139" s="320"/>
      <c r="DM139" s="320"/>
      <c r="DN139" s="320"/>
      <c r="DO139" s="320"/>
      <c r="DP139" s="320"/>
      <c r="DQ139" s="320"/>
      <c r="DR139" s="320"/>
      <c r="DS139" s="320"/>
      <c r="DT139" s="320"/>
      <c r="DU139" s="320"/>
      <c r="DV139" s="320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</row>
    <row r="140">
      <c r="A140" s="170"/>
      <c r="B140" s="170"/>
      <c r="C140" s="170"/>
      <c r="D140" s="170"/>
      <c r="E140" s="171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  <c r="AC140" s="320"/>
      <c r="AD140" s="320"/>
      <c r="AE140" s="320"/>
      <c r="AF140" s="320"/>
      <c r="AG140" s="320"/>
      <c r="AH140" s="320"/>
      <c r="AI140" s="320"/>
      <c r="AJ140" s="320"/>
      <c r="AK140" s="320"/>
      <c r="AL140" s="320"/>
      <c r="AM140" s="320"/>
      <c r="AN140" s="320"/>
      <c r="AO140" s="320"/>
      <c r="AP140" s="320"/>
      <c r="AQ140" s="320"/>
      <c r="AR140" s="320"/>
      <c r="AS140" s="320"/>
      <c r="AT140" s="320"/>
      <c r="AU140" s="320"/>
      <c r="AV140" s="320"/>
      <c r="AW140" s="320"/>
      <c r="AX140" s="320"/>
      <c r="AY140" s="320"/>
      <c r="AZ140" s="320"/>
      <c r="BA140" s="320"/>
      <c r="BB140" s="320"/>
      <c r="BC140" s="320"/>
      <c r="BD140" s="320"/>
      <c r="BE140" s="320"/>
      <c r="BF140" s="320"/>
      <c r="BG140" s="320"/>
      <c r="BH140" s="320"/>
      <c r="BI140" s="320"/>
      <c r="BJ140" s="320"/>
      <c r="BK140" s="320"/>
      <c r="BL140" s="320"/>
      <c r="BM140" s="320"/>
      <c r="BN140" s="320"/>
      <c r="BO140" s="320"/>
      <c r="BP140" s="320"/>
      <c r="BQ140" s="320"/>
      <c r="BR140" s="320"/>
      <c r="BS140" s="320"/>
      <c r="BT140" s="320"/>
      <c r="BU140" s="320"/>
      <c r="BV140" s="320"/>
      <c r="BW140" s="320"/>
      <c r="BX140" s="320"/>
      <c r="BY140" s="320"/>
      <c r="BZ140" s="320"/>
      <c r="CA140" s="320"/>
      <c r="CB140" s="320"/>
      <c r="CC140" s="320"/>
      <c r="CD140" s="320"/>
      <c r="CE140" s="320"/>
      <c r="CF140" s="320"/>
      <c r="CG140" s="320"/>
      <c r="CH140" s="320"/>
      <c r="CI140" s="320"/>
      <c r="CJ140" s="320"/>
      <c r="CK140" s="320"/>
      <c r="CL140" s="320"/>
      <c r="CM140" s="320"/>
      <c r="CN140" s="320"/>
      <c r="CO140" s="320"/>
      <c r="CP140" s="320"/>
      <c r="CQ140" s="320"/>
      <c r="CR140" s="320"/>
      <c r="CS140" s="320"/>
      <c r="CT140" s="320"/>
      <c r="CU140" s="320"/>
      <c r="CV140" s="320"/>
      <c r="CW140" s="320"/>
      <c r="CX140" s="320"/>
      <c r="CY140" s="320"/>
      <c r="CZ140" s="320"/>
      <c r="DA140" s="320"/>
      <c r="DB140" s="320"/>
      <c r="DC140" s="320"/>
      <c r="DD140" s="320"/>
      <c r="DE140" s="320"/>
      <c r="DF140" s="320"/>
      <c r="DG140" s="320"/>
      <c r="DH140" s="320"/>
      <c r="DI140" s="320"/>
      <c r="DJ140" s="320"/>
      <c r="DK140" s="320"/>
      <c r="DL140" s="320"/>
      <c r="DM140" s="320"/>
      <c r="DN140" s="320"/>
      <c r="DO140" s="320"/>
      <c r="DP140" s="320"/>
      <c r="DQ140" s="320"/>
      <c r="DR140" s="320"/>
      <c r="DS140" s="320"/>
      <c r="DT140" s="320"/>
      <c r="DU140" s="320"/>
      <c r="DV140" s="320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</row>
    <row r="141">
      <c r="A141" s="170"/>
      <c r="B141" s="170"/>
      <c r="C141" s="170"/>
      <c r="D141" s="170"/>
      <c r="E141" s="171"/>
      <c r="F141" s="320"/>
      <c r="G141" s="320"/>
      <c r="H141" s="320"/>
      <c r="I141" s="320"/>
      <c r="J141" s="320"/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  <c r="AC141" s="320"/>
      <c r="AD141" s="320"/>
      <c r="AE141" s="320"/>
      <c r="AF141" s="320"/>
      <c r="AG141" s="320"/>
      <c r="AH141" s="320"/>
      <c r="AI141" s="320"/>
      <c r="AJ141" s="320"/>
      <c r="AK141" s="320"/>
      <c r="AL141" s="320"/>
      <c r="AM141" s="320"/>
      <c r="AN141" s="320"/>
      <c r="AO141" s="320"/>
      <c r="AP141" s="320"/>
      <c r="AQ141" s="320"/>
      <c r="AR141" s="320"/>
      <c r="AS141" s="320"/>
      <c r="AT141" s="320"/>
      <c r="AU141" s="320"/>
      <c r="AV141" s="320"/>
      <c r="AW141" s="320"/>
      <c r="AX141" s="320"/>
      <c r="AY141" s="320"/>
      <c r="AZ141" s="320"/>
      <c r="BA141" s="320"/>
      <c r="BB141" s="320"/>
      <c r="BC141" s="320"/>
      <c r="BD141" s="320"/>
      <c r="BE141" s="320"/>
      <c r="BF141" s="320"/>
      <c r="BG141" s="320"/>
      <c r="BH141" s="320"/>
      <c r="BI141" s="320"/>
      <c r="BJ141" s="320"/>
      <c r="BK141" s="320"/>
      <c r="BL141" s="320"/>
      <c r="BM141" s="320"/>
      <c r="BN141" s="320"/>
      <c r="BO141" s="320"/>
      <c r="BP141" s="320"/>
      <c r="BQ141" s="320"/>
      <c r="BR141" s="320"/>
      <c r="BS141" s="320"/>
      <c r="BT141" s="320"/>
      <c r="BU141" s="320"/>
      <c r="BV141" s="320"/>
      <c r="BW141" s="320"/>
      <c r="BX141" s="320"/>
      <c r="BY141" s="320"/>
      <c r="BZ141" s="320"/>
      <c r="CA141" s="320"/>
      <c r="CB141" s="320"/>
      <c r="CC141" s="320"/>
      <c r="CD141" s="320"/>
      <c r="CE141" s="320"/>
      <c r="CF141" s="320"/>
      <c r="CG141" s="320"/>
      <c r="CH141" s="320"/>
      <c r="CI141" s="320"/>
      <c r="CJ141" s="320"/>
      <c r="CK141" s="320"/>
      <c r="CL141" s="320"/>
      <c r="CM141" s="320"/>
      <c r="CN141" s="320"/>
      <c r="CO141" s="320"/>
      <c r="CP141" s="320"/>
      <c r="CQ141" s="320"/>
      <c r="CR141" s="320"/>
      <c r="CS141" s="320"/>
      <c r="CT141" s="320"/>
      <c r="CU141" s="320"/>
      <c r="CV141" s="320"/>
      <c r="CW141" s="320"/>
      <c r="CX141" s="320"/>
      <c r="CY141" s="320"/>
      <c r="CZ141" s="320"/>
      <c r="DA141" s="320"/>
      <c r="DB141" s="320"/>
      <c r="DC141" s="320"/>
      <c r="DD141" s="320"/>
      <c r="DE141" s="320"/>
      <c r="DF141" s="320"/>
      <c r="DG141" s="320"/>
      <c r="DH141" s="320"/>
      <c r="DI141" s="320"/>
      <c r="DJ141" s="320"/>
      <c r="DK141" s="320"/>
      <c r="DL141" s="320"/>
      <c r="DM141" s="320"/>
      <c r="DN141" s="320"/>
      <c r="DO141" s="320"/>
      <c r="DP141" s="320"/>
      <c r="DQ141" s="320"/>
      <c r="DR141" s="320"/>
      <c r="DS141" s="320"/>
      <c r="DT141" s="320"/>
      <c r="DU141" s="320"/>
      <c r="DV141" s="320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</row>
    <row r="142">
      <c r="A142" s="170"/>
      <c r="B142" s="170"/>
      <c r="C142" s="170"/>
      <c r="D142" s="170"/>
      <c r="E142" s="171"/>
      <c r="F142" s="320"/>
      <c r="G142" s="320"/>
      <c r="H142" s="320"/>
      <c r="I142" s="320"/>
      <c r="J142" s="320"/>
      <c r="K142" s="320"/>
      <c r="L142" s="320"/>
      <c r="M142" s="320"/>
      <c r="N142" s="320"/>
      <c r="O142" s="320"/>
      <c r="P142" s="320"/>
      <c r="Q142" s="320"/>
      <c r="R142" s="320"/>
      <c r="S142" s="320"/>
      <c r="T142" s="320"/>
      <c r="U142" s="320"/>
      <c r="V142" s="320"/>
      <c r="W142" s="320"/>
      <c r="X142" s="320"/>
      <c r="Y142" s="320"/>
      <c r="Z142" s="320"/>
      <c r="AA142" s="320"/>
      <c r="AB142" s="320"/>
      <c r="AC142" s="320"/>
      <c r="AD142" s="320"/>
      <c r="AE142" s="320"/>
      <c r="AF142" s="320"/>
      <c r="AG142" s="320"/>
      <c r="AH142" s="320"/>
      <c r="AI142" s="320"/>
      <c r="AJ142" s="320"/>
      <c r="AK142" s="320"/>
      <c r="AL142" s="320"/>
      <c r="AM142" s="320"/>
      <c r="AN142" s="320"/>
      <c r="AO142" s="320"/>
      <c r="AP142" s="320"/>
      <c r="AQ142" s="320"/>
      <c r="AR142" s="320"/>
      <c r="AS142" s="320"/>
      <c r="AT142" s="320"/>
      <c r="AU142" s="320"/>
      <c r="AV142" s="320"/>
      <c r="AW142" s="320"/>
      <c r="AX142" s="320"/>
      <c r="AY142" s="320"/>
      <c r="AZ142" s="320"/>
      <c r="BA142" s="320"/>
      <c r="BB142" s="320"/>
      <c r="BC142" s="320"/>
      <c r="BD142" s="320"/>
      <c r="BE142" s="320"/>
      <c r="BF142" s="320"/>
      <c r="BG142" s="320"/>
      <c r="BH142" s="320"/>
      <c r="BI142" s="320"/>
      <c r="BJ142" s="320"/>
      <c r="BK142" s="320"/>
      <c r="BL142" s="320"/>
      <c r="BM142" s="320"/>
      <c r="BN142" s="320"/>
      <c r="BO142" s="320"/>
      <c r="BP142" s="320"/>
      <c r="BQ142" s="320"/>
      <c r="BR142" s="320"/>
      <c r="BS142" s="320"/>
      <c r="BT142" s="320"/>
      <c r="BU142" s="320"/>
      <c r="BV142" s="320"/>
      <c r="BW142" s="320"/>
      <c r="BX142" s="320"/>
      <c r="BY142" s="320"/>
      <c r="BZ142" s="320"/>
      <c r="CA142" s="320"/>
      <c r="CB142" s="320"/>
      <c r="CC142" s="320"/>
      <c r="CD142" s="320"/>
      <c r="CE142" s="320"/>
      <c r="CF142" s="320"/>
      <c r="CG142" s="320"/>
      <c r="CH142" s="320"/>
      <c r="CI142" s="320"/>
      <c r="CJ142" s="320"/>
      <c r="CK142" s="320"/>
      <c r="CL142" s="320"/>
      <c r="CM142" s="320"/>
      <c r="CN142" s="320"/>
      <c r="CO142" s="320"/>
      <c r="CP142" s="320"/>
      <c r="CQ142" s="320"/>
      <c r="CR142" s="320"/>
      <c r="CS142" s="320"/>
      <c r="CT142" s="320"/>
      <c r="CU142" s="320"/>
      <c r="CV142" s="320"/>
      <c r="CW142" s="320"/>
      <c r="CX142" s="320"/>
      <c r="CY142" s="320"/>
      <c r="CZ142" s="320"/>
      <c r="DA142" s="320"/>
      <c r="DB142" s="320"/>
      <c r="DC142" s="320"/>
      <c r="DD142" s="320"/>
      <c r="DE142" s="320"/>
      <c r="DF142" s="320"/>
      <c r="DG142" s="320"/>
      <c r="DH142" s="320"/>
      <c r="DI142" s="320"/>
      <c r="DJ142" s="320"/>
      <c r="DK142" s="320"/>
      <c r="DL142" s="320"/>
      <c r="DM142" s="320"/>
      <c r="DN142" s="320"/>
      <c r="DO142" s="320"/>
      <c r="DP142" s="320"/>
      <c r="DQ142" s="320"/>
      <c r="DR142" s="320"/>
      <c r="DS142" s="320"/>
      <c r="DT142" s="320"/>
      <c r="DU142" s="320"/>
      <c r="DV142" s="320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</row>
    <row r="143">
      <c r="A143" s="170"/>
      <c r="B143" s="170"/>
      <c r="C143" s="170"/>
      <c r="D143" s="170"/>
      <c r="E143" s="171"/>
      <c r="F143" s="320"/>
      <c r="G143" s="320"/>
      <c r="H143" s="320"/>
      <c r="I143" s="320"/>
      <c r="J143" s="320"/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320"/>
      <c r="V143" s="320"/>
      <c r="W143" s="320"/>
      <c r="X143" s="320"/>
      <c r="Y143" s="320"/>
      <c r="Z143" s="320"/>
      <c r="AA143" s="320"/>
      <c r="AB143" s="320"/>
      <c r="AC143" s="320"/>
      <c r="AD143" s="320"/>
      <c r="AE143" s="320"/>
      <c r="AF143" s="320"/>
      <c r="AG143" s="320"/>
      <c r="AH143" s="320"/>
      <c r="AI143" s="320"/>
      <c r="AJ143" s="320"/>
      <c r="AK143" s="320"/>
      <c r="AL143" s="320"/>
      <c r="AM143" s="320"/>
      <c r="AN143" s="320"/>
      <c r="AO143" s="320"/>
      <c r="AP143" s="320"/>
      <c r="AQ143" s="320"/>
      <c r="AR143" s="320"/>
      <c r="AS143" s="320"/>
      <c r="AT143" s="320"/>
      <c r="AU143" s="320"/>
      <c r="AV143" s="320"/>
      <c r="AW143" s="320"/>
      <c r="AX143" s="320"/>
      <c r="AY143" s="320"/>
      <c r="AZ143" s="320"/>
      <c r="BA143" s="320"/>
      <c r="BB143" s="320"/>
      <c r="BC143" s="320"/>
      <c r="BD143" s="320"/>
      <c r="BE143" s="320"/>
      <c r="BF143" s="320"/>
      <c r="BG143" s="320"/>
      <c r="BH143" s="320"/>
      <c r="BI143" s="320"/>
      <c r="BJ143" s="320"/>
      <c r="BK143" s="320"/>
      <c r="BL143" s="320"/>
      <c r="BM143" s="320"/>
      <c r="BN143" s="320"/>
      <c r="BO143" s="320"/>
      <c r="BP143" s="320"/>
      <c r="BQ143" s="320"/>
      <c r="BR143" s="320"/>
      <c r="BS143" s="320"/>
      <c r="BT143" s="320"/>
      <c r="BU143" s="320"/>
      <c r="BV143" s="320"/>
      <c r="BW143" s="320"/>
      <c r="BX143" s="320"/>
      <c r="BY143" s="320"/>
      <c r="BZ143" s="320"/>
      <c r="CA143" s="320"/>
      <c r="CB143" s="320"/>
      <c r="CC143" s="320"/>
      <c r="CD143" s="320"/>
      <c r="CE143" s="320"/>
      <c r="CF143" s="320"/>
      <c r="CG143" s="320"/>
      <c r="CH143" s="320"/>
      <c r="CI143" s="320"/>
      <c r="CJ143" s="320"/>
      <c r="CK143" s="320"/>
      <c r="CL143" s="320"/>
      <c r="CM143" s="320"/>
      <c r="CN143" s="320"/>
      <c r="CO143" s="320"/>
      <c r="CP143" s="320"/>
      <c r="CQ143" s="320"/>
      <c r="CR143" s="320"/>
      <c r="CS143" s="320"/>
      <c r="CT143" s="320"/>
      <c r="CU143" s="320"/>
      <c r="CV143" s="320"/>
      <c r="CW143" s="320"/>
      <c r="CX143" s="320"/>
      <c r="CY143" s="320"/>
      <c r="CZ143" s="320"/>
      <c r="DA143" s="320"/>
      <c r="DB143" s="320"/>
      <c r="DC143" s="320"/>
      <c r="DD143" s="320"/>
      <c r="DE143" s="320"/>
      <c r="DF143" s="320"/>
      <c r="DG143" s="320"/>
      <c r="DH143" s="320"/>
      <c r="DI143" s="320"/>
      <c r="DJ143" s="320"/>
      <c r="DK143" s="320"/>
      <c r="DL143" s="320"/>
      <c r="DM143" s="320"/>
      <c r="DN143" s="320"/>
      <c r="DO143" s="320"/>
      <c r="DP143" s="320"/>
      <c r="DQ143" s="320"/>
      <c r="DR143" s="320"/>
      <c r="DS143" s="320"/>
      <c r="DT143" s="320"/>
      <c r="DU143" s="320"/>
      <c r="DV143" s="320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</row>
    <row r="144">
      <c r="A144" s="170"/>
      <c r="B144" s="170"/>
      <c r="C144" s="170"/>
      <c r="D144" s="170"/>
      <c r="E144" s="171"/>
      <c r="F144" s="320"/>
      <c r="G144" s="320"/>
      <c r="H144" s="320"/>
      <c r="I144" s="320"/>
      <c r="J144" s="320"/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0"/>
      <c r="AB144" s="320"/>
      <c r="AC144" s="320"/>
      <c r="AD144" s="320"/>
      <c r="AE144" s="320"/>
      <c r="AF144" s="320"/>
      <c r="AG144" s="320"/>
      <c r="AH144" s="320"/>
      <c r="AI144" s="320"/>
      <c r="AJ144" s="320"/>
      <c r="AK144" s="320"/>
      <c r="AL144" s="320"/>
      <c r="AM144" s="320"/>
      <c r="AN144" s="320"/>
      <c r="AO144" s="320"/>
      <c r="AP144" s="320"/>
      <c r="AQ144" s="320"/>
      <c r="AR144" s="320"/>
      <c r="AS144" s="320"/>
      <c r="AT144" s="320"/>
      <c r="AU144" s="320"/>
      <c r="AV144" s="320"/>
      <c r="AW144" s="320"/>
      <c r="AX144" s="320"/>
      <c r="AY144" s="320"/>
      <c r="AZ144" s="320"/>
      <c r="BA144" s="320"/>
      <c r="BB144" s="320"/>
      <c r="BC144" s="320"/>
      <c r="BD144" s="320"/>
      <c r="BE144" s="320"/>
      <c r="BF144" s="320"/>
      <c r="BG144" s="320"/>
      <c r="BH144" s="320"/>
      <c r="BI144" s="320"/>
      <c r="BJ144" s="320"/>
      <c r="BK144" s="320"/>
      <c r="BL144" s="320"/>
      <c r="BM144" s="320"/>
      <c r="BN144" s="320"/>
      <c r="BO144" s="320"/>
      <c r="BP144" s="320"/>
      <c r="BQ144" s="320"/>
      <c r="BR144" s="320"/>
      <c r="BS144" s="320"/>
      <c r="BT144" s="320"/>
      <c r="BU144" s="320"/>
      <c r="BV144" s="320"/>
      <c r="BW144" s="320"/>
      <c r="BX144" s="320"/>
      <c r="BY144" s="320"/>
      <c r="BZ144" s="320"/>
      <c r="CA144" s="320"/>
      <c r="CB144" s="320"/>
      <c r="CC144" s="320"/>
      <c r="CD144" s="320"/>
      <c r="CE144" s="320"/>
      <c r="CF144" s="320"/>
      <c r="CG144" s="320"/>
      <c r="CH144" s="320"/>
      <c r="CI144" s="320"/>
      <c r="CJ144" s="320"/>
      <c r="CK144" s="320"/>
      <c r="CL144" s="320"/>
      <c r="CM144" s="320"/>
      <c r="CN144" s="320"/>
      <c r="CO144" s="320"/>
      <c r="CP144" s="320"/>
      <c r="CQ144" s="320"/>
      <c r="CR144" s="320"/>
      <c r="CS144" s="320"/>
      <c r="CT144" s="320"/>
      <c r="CU144" s="320"/>
      <c r="CV144" s="320"/>
      <c r="CW144" s="320"/>
      <c r="CX144" s="320"/>
      <c r="CY144" s="320"/>
      <c r="CZ144" s="320"/>
      <c r="DA144" s="320"/>
      <c r="DB144" s="320"/>
      <c r="DC144" s="320"/>
      <c r="DD144" s="320"/>
      <c r="DE144" s="320"/>
      <c r="DF144" s="320"/>
      <c r="DG144" s="320"/>
      <c r="DH144" s="320"/>
      <c r="DI144" s="320"/>
      <c r="DJ144" s="320"/>
      <c r="DK144" s="320"/>
      <c r="DL144" s="320"/>
      <c r="DM144" s="320"/>
      <c r="DN144" s="320"/>
      <c r="DO144" s="320"/>
      <c r="DP144" s="320"/>
      <c r="DQ144" s="320"/>
      <c r="DR144" s="320"/>
      <c r="DS144" s="320"/>
      <c r="DT144" s="320"/>
      <c r="DU144" s="320"/>
      <c r="DV144" s="320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</row>
    <row r="145">
      <c r="A145" s="170"/>
      <c r="B145" s="170"/>
      <c r="C145" s="170"/>
      <c r="D145" s="170"/>
      <c r="E145" s="171"/>
      <c r="F145" s="320"/>
      <c r="G145" s="320"/>
      <c r="H145" s="320"/>
      <c r="I145" s="320"/>
      <c r="J145" s="320"/>
      <c r="K145" s="320"/>
      <c r="L145" s="320"/>
      <c r="M145" s="320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0"/>
      <c r="Z145" s="320"/>
      <c r="AA145" s="320"/>
      <c r="AB145" s="320"/>
      <c r="AC145" s="320"/>
      <c r="AD145" s="320"/>
      <c r="AE145" s="320"/>
      <c r="AF145" s="320"/>
      <c r="AG145" s="320"/>
      <c r="AH145" s="320"/>
      <c r="AI145" s="320"/>
      <c r="AJ145" s="320"/>
      <c r="AK145" s="320"/>
      <c r="AL145" s="320"/>
      <c r="AM145" s="320"/>
      <c r="AN145" s="320"/>
      <c r="AO145" s="320"/>
      <c r="AP145" s="320"/>
      <c r="AQ145" s="320"/>
      <c r="AR145" s="320"/>
      <c r="AS145" s="320"/>
      <c r="AT145" s="320"/>
      <c r="AU145" s="320"/>
      <c r="AV145" s="320"/>
      <c r="AW145" s="320"/>
      <c r="AX145" s="320"/>
      <c r="AY145" s="320"/>
      <c r="AZ145" s="320"/>
      <c r="BA145" s="320"/>
      <c r="BB145" s="320"/>
      <c r="BC145" s="320"/>
      <c r="BD145" s="320"/>
      <c r="BE145" s="320"/>
      <c r="BF145" s="320"/>
      <c r="BG145" s="320"/>
      <c r="BH145" s="320"/>
      <c r="BI145" s="320"/>
      <c r="BJ145" s="320"/>
      <c r="BK145" s="320"/>
      <c r="BL145" s="320"/>
      <c r="BM145" s="320"/>
      <c r="BN145" s="320"/>
      <c r="BO145" s="320"/>
      <c r="BP145" s="320"/>
      <c r="BQ145" s="320"/>
      <c r="BR145" s="320"/>
      <c r="BS145" s="320"/>
      <c r="BT145" s="320"/>
      <c r="BU145" s="320"/>
      <c r="BV145" s="320"/>
      <c r="BW145" s="320"/>
      <c r="BX145" s="320"/>
      <c r="BY145" s="320"/>
      <c r="BZ145" s="320"/>
      <c r="CA145" s="320"/>
      <c r="CB145" s="320"/>
      <c r="CC145" s="320"/>
      <c r="CD145" s="320"/>
      <c r="CE145" s="320"/>
      <c r="CF145" s="320"/>
      <c r="CG145" s="320"/>
      <c r="CH145" s="320"/>
      <c r="CI145" s="320"/>
      <c r="CJ145" s="320"/>
      <c r="CK145" s="320"/>
      <c r="CL145" s="320"/>
      <c r="CM145" s="320"/>
      <c r="CN145" s="320"/>
      <c r="CO145" s="320"/>
      <c r="CP145" s="320"/>
      <c r="CQ145" s="320"/>
      <c r="CR145" s="320"/>
      <c r="CS145" s="320"/>
      <c r="CT145" s="320"/>
      <c r="CU145" s="320"/>
      <c r="CV145" s="320"/>
      <c r="CW145" s="320"/>
      <c r="CX145" s="320"/>
      <c r="CY145" s="320"/>
      <c r="CZ145" s="320"/>
      <c r="DA145" s="320"/>
      <c r="DB145" s="320"/>
      <c r="DC145" s="320"/>
      <c r="DD145" s="320"/>
      <c r="DE145" s="320"/>
      <c r="DF145" s="320"/>
      <c r="DG145" s="320"/>
      <c r="DH145" s="320"/>
      <c r="DI145" s="320"/>
      <c r="DJ145" s="320"/>
      <c r="DK145" s="320"/>
      <c r="DL145" s="320"/>
      <c r="DM145" s="320"/>
      <c r="DN145" s="320"/>
      <c r="DO145" s="320"/>
      <c r="DP145" s="320"/>
      <c r="DQ145" s="320"/>
      <c r="DR145" s="320"/>
      <c r="DS145" s="320"/>
      <c r="DT145" s="320"/>
      <c r="DU145" s="320"/>
      <c r="DV145" s="320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</row>
    <row r="146">
      <c r="A146" s="170"/>
      <c r="B146" s="170"/>
      <c r="C146" s="170"/>
      <c r="D146" s="170"/>
      <c r="E146" s="171"/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0"/>
      <c r="AH146" s="320"/>
      <c r="AI146" s="320"/>
      <c r="AJ146" s="320"/>
      <c r="AK146" s="320"/>
      <c r="AL146" s="320"/>
      <c r="AM146" s="320"/>
      <c r="AN146" s="320"/>
      <c r="AO146" s="320"/>
      <c r="AP146" s="320"/>
      <c r="AQ146" s="320"/>
      <c r="AR146" s="320"/>
      <c r="AS146" s="320"/>
      <c r="AT146" s="320"/>
      <c r="AU146" s="320"/>
      <c r="AV146" s="320"/>
      <c r="AW146" s="320"/>
      <c r="AX146" s="320"/>
      <c r="AY146" s="320"/>
      <c r="AZ146" s="320"/>
      <c r="BA146" s="320"/>
      <c r="BB146" s="320"/>
      <c r="BC146" s="320"/>
      <c r="BD146" s="320"/>
      <c r="BE146" s="320"/>
      <c r="BF146" s="320"/>
      <c r="BG146" s="320"/>
      <c r="BH146" s="320"/>
      <c r="BI146" s="320"/>
      <c r="BJ146" s="320"/>
      <c r="BK146" s="320"/>
      <c r="BL146" s="320"/>
      <c r="BM146" s="320"/>
      <c r="BN146" s="320"/>
      <c r="BO146" s="320"/>
      <c r="BP146" s="320"/>
      <c r="BQ146" s="320"/>
      <c r="BR146" s="320"/>
      <c r="BS146" s="320"/>
      <c r="BT146" s="320"/>
      <c r="BU146" s="320"/>
      <c r="BV146" s="320"/>
      <c r="BW146" s="320"/>
      <c r="BX146" s="320"/>
      <c r="BY146" s="320"/>
      <c r="BZ146" s="320"/>
      <c r="CA146" s="320"/>
      <c r="CB146" s="320"/>
      <c r="CC146" s="320"/>
      <c r="CD146" s="320"/>
      <c r="CE146" s="320"/>
      <c r="CF146" s="320"/>
      <c r="CG146" s="320"/>
      <c r="CH146" s="320"/>
      <c r="CI146" s="320"/>
      <c r="CJ146" s="320"/>
      <c r="CK146" s="320"/>
      <c r="CL146" s="320"/>
      <c r="CM146" s="320"/>
      <c r="CN146" s="320"/>
      <c r="CO146" s="320"/>
      <c r="CP146" s="320"/>
      <c r="CQ146" s="320"/>
      <c r="CR146" s="320"/>
      <c r="CS146" s="320"/>
      <c r="CT146" s="320"/>
      <c r="CU146" s="320"/>
      <c r="CV146" s="320"/>
      <c r="CW146" s="320"/>
      <c r="CX146" s="320"/>
      <c r="CY146" s="320"/>
      <c r="CZ146" s="320"/>
      <c r="DA146" s="320"/>
      <c r="DB146" s="320"/>
      <c r="DC146" s="320"/>
      <c r="DD146" s="320"/>
      <c r="DE146" s="320"/>
      <c r="DF146" s="320"/>
      <c r="DG146" s="320"/>
      <c r="DH146" s="320"/>
      <c r="DI146" s="320"/>
      <c r="DJ146" s="320"/>
      <c r="DK146" s="320"/>
      <c r="DL146" s="320"/>
      <c r="DM146" s="320"/>
      <c r="DN146" s="320"/>
      <c r="DO146" s="320"/>
      <c r="DP146" s="320"/>
      <c r="DQ146" s="320"/>
      <c r="DR146" s="320"/>
      <c r="DS146" s="320"/>
      <c r="DT146" s="320"/>
      <c r="DU146" s="320"/>
      <c r="DV146" s="320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</row>
    <row r="147">
      <c r="A147" s="170"/>
      <c r="B147" s="170"/>
      <c r="C147" s="170"/>
      <c r="D147" s="170"/>
      <c r="E147" s="171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0"/>
      <c r="AH147" s="320"/>
      <c r="AI147" s="320"/>
      <c r="AJ147" s="320"/>
      <c r="AK147" s="320"/>
      <c r="AL147" s="320"/>
      <c r="AM147" s="320"/>
      <c r="AN147" s="320"/>
      <c r="AO147" s="320"/>
      <c r="AP147" s="320"/>
      <c r="AQ147" s="320"/>
      <c r="AR147" s="320"/>
      <c r="AS147" s="320"/>
      <c r="AT147" s="320"/>
      <c r="AU147" s="320"/>
      <c r="AV147" s="320"/>
      <c r="AW147" s="320"/>
      <c r="AX147" s="320"/>
      <c r="AY147" s="320"/>
      <c r="AZ147" s="320"/>
      <c r="BA147" s="320"/>
      <c r="BB147" s="320"/>
      <c r="BC147" s="320"/>
      <c r="BD147" s="320"/>
      <c r="BE147" s="320"/>
      <c r="BF147" s="320"/>
      <c r="BG147" s="320"/>
      <c r="BH147" s="320"/>
      <c r="BI147" s="320"/>
      <c r="BJ147" s="320"/>
      <c r="BK147" s="320"/>
      <c r="BL147" s="320"/>
      <c r="BM147" s="320"/>
      <c r="BN147" s="320"/>
      <c r="BO147" s="320"/>
      <c r="BP147" s="320"/>
      <c r="BQ147" s="320"/>
      <c r="BR147" s="320"/>
      <c r="BS147" s="320"/>
      <c r="BT147" s="320"/>
      <c r="BU147" s="320"/>
      <c r="BV147" s="320"/>
      <c r="BW147" s="320"/>
      <c r="BX147" s="320"/>
      <c r="BY147" s="320"/>
      <c r="BZ147" s="320"/>
      <c r="CA147" s="320"/>
      <c r="CB147" s="320"/>
      <c r="CC147" s="320"/>
      <c r="CD147" s="320"/>
      <c r="CE147" s="320"/>
      <c r="CF147" s="320"/>
      <c r="CG147" s="320"/>
      <c r="CH147" s="320"/>
      <c r="CI147" s="320"/>
      <c r="CJ147" s="320"/>
      <c r="CK147" s="320"/>
      <c r="CL147" s="320"/>
      <c r="CM147" s="320"/>
      <c r="CN147" s="320"/>
      <c r="CO147" s="320"/>
      <c r="CP147" s="320"/>
      <c r="CQ147" s="320"/>
      <c r="CR147" s="320"/>
      <c r="CS147" s="320"/>
      <c r="CT147" s="320"/>
      <c r="CU147" s="320"/>
      <c r="CV147" s="320"/>
      <c r="CW147" s="320"/>
      <c r="CX147" s="320"/>
      <c r="CY147" s="320"/>
      <c r="CZ147" s="320"/>
      <c r="DA147" s="320"/>
      <c r="DB147" s="320"/>
      <c r="DC147" s="320"/>
      <c r="DD147" s="320"/>
      <c r="DE147" s="320"/>
      <c r="DF147" s="320"/>
      <c r="DG147" s="320"/>
      <c r="DH147" s="320"/>
      <c r="DI147" s="320"/>
      <c r="DJ147" s="320"/>
      <c r="DK147" s="320"/>
      <c r="DL147" s="320"/>
      <c r="DM147" s="320"/>
      <c r="DN147" s="320"/>
      <c r="DO147" s="320"/>
      <c r="DP147" s="320"/>
      <c r="DQ147" s="320"/>
      <c r="DR147" s="320"/>
      <c r="DS147" s="320"/>
      <c r="DT147" s="320"/>
      <c r="DU147" s="320"/>
      <c r="DV147" s="320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</row>
    <row r="148">
      <c r="A148" s="170"/>
      <c r="B148" s="170"/>
      <c r="C148" s="170"/>
      <c r="D148" s="170"/>
      <c r="E148" s="171"/>
      <c r="F148" s="320"/>
      <c r="G148" s="320"/>
      <c r="H148" s="320"/>
      <c r="I148" s="320"/>
      <c r="J148" s="320"/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0"/>
      <c r="Z148" s="320"/>
      <c r="AA148" s="320"/>
      <c r="AB148" s="320"/>
      <c r="AC148" s="320"/>
      <c r="AD148" s="320"/>
      <c r="AE148" s="320"/>
      <c r="AF148" s="320"/>
      <c r="AG148" s="320"/>
      <c r="AH148" s="320"/>
      <c r="AI148" s="320"/>
      <c r="AJ148" s="320"/>
      <c r="AK148" s="320"/>
      <c r="AL148" s="320"/>
      <c r="AM148" s="320"/>
      <c r="AN148" s="320"/>
      <c r="AO148" s="320"/>
      <c r="AP148" s="320"/>
      <c r="AQ148" s="320"/>
      <c r="AR148" s="320"/>
      <c r="AS148" s="320"/>
      <c r="AT148" s="320"/>
      <c r="AU148" s="320"/>
      <c r="AV148" s="320"/>
      <c r="AW148" s="320"/>
      <c r="AX148" s="320"/>
      <c r="AY148" s="320"/>
      <c r="AZ148" s="320"/>
      <c r="BA148" s="320"/>
      <c r="BB148" s="320"/>
      <c r="BC148" s="320"/>
      <c r="BD148" s="320"/>
      <c r="BE148" s="320"/>
      <c r="BF148" s="320"/>
      <c r="BG148" s="320"/>
      <c r="BH148" s="320"/>
      <c r="BI148" s="320"/>
      <c r="BJ148" s="320"/>
      <c r="BK148" s="320"/>
      <c r="BL148" s="320"/>
      <c r="BM148" s="320"/>
      <c r="BN148" s="320"/>
      <c r="BO148" s="320"/>
      <c r="BP148" s="320"/>
      <c r="BQ148" s="320"/>
      <c r="BR148" s="320"/>
      <c r="BS148" s="320"/>
      <c r="BT148" s="320"/>
      <c r="BU148" s="320"/>
      <c r="BV148" s="320"/>
      <c r="BW148" s="320"/>
      <c r="BX148" s="320"/>
      <c r="BY148" s="320"/>
      <c r="BZ148" s="320"/>
      <c r="CA148" s="320"/>
      <c r="CB148" s="320"/>
      <c r="CC148" s="320"/>
      <c r="CD148" s="320"/>
      <c r="CE148" s="320"/>
      <c r="CF148" s="320"/>
      <c r="CG148" s="320"/>
      <c r="CH148" s="320"/>
      <c r="CI148" s="320"/>
      <c r="CJ148" s="320"/>
      <c r="CK148" s="320"/>
      <c r="CL148" s="320"/>
      <c r="CM148" s="320"/>
      <c r="CN148" s="320"/>
      <c r="CO148" s="320"/>
      <c r="CP148" s="320"/>
      <c r="CQ148" s="320"/>
      <c r="CR148" s="320"/>
      <c r="CS148" s="320"/>
      <c r="CT148" s="320"/>
      <c r="CU148" s="320"/>
      <c r="CV148" s="320"/>
      <c r="CW148" s="320"/>
      <c r="CX148" s="320"/>
      <c r="CY148" s="320"/>
      <c r="CZ148" s="320"/>
      <c r="DA148" s="320"/>
      <c r="DB148" s="320"/>
      <c r="DC148" s="320"/>
      <c r="DD148" s="320"/>
      <c r="DE148" s="320"/>
      <c r="DF148" s="320"/>
      <c r="DG148" s="320"/>
      <c r="DH148" s="320"/>
      <c r="DI148" s="320"/>
      <c r="DJ148" s="320"/>
      <c r="DK148" s="320"/>
      <c r="DL148" s="320"/>
      <c r="DM148" s="320"/>
      <c r="DN148" s="320"/>
      <c r="DO148" s="320"/>
      <c r="DP148" s="320"/>
      <c r="DQ148" s="320"/>
      <c r="DR148" s="320"/>
      <c r="DS148" s="320"/>
      <c r="DT148" s="320"/>
      <c r="DU148" s="320"/>
      <c r="DV148" s="320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</row>
    <row r="149">
      <c r="A149" s="170"/>
      <c r="B149" s="170"/>
      <c r="C149" s="170"/>
      <c r="D149" s="170"/>
      <c r="E149" s="171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  <c r="AH149" s="320"/>
      <c r="AI149" s="320"/>
      <c r="AJ149" s="320"/>
      <c r="AK149" s="320"/>
      <c r="AL149" s="320"/>
      <c r="AM149" s="320"/>
      <c r="AN149" s="320"/>
      <c r="AO149" s="320"/>
      <c r="AP149" s="320"/>
      <c r="AQ149" s="320"/>
      <c r="AR149" s="320"/>
      <c r="AS149" s="320"/>
      <c r="AT149" s="320"/>
      <c r="AU149" s="320"/>
      <c r="AV149" s="320"/>
      <c r="AW149" s="320"/>
      <c r="AX149" s="320"/>
      <c r="AY149" s="320"/>
      <c r="AZ149" s="320"/>
      <c r="BA149" s="320"/>
      <c r="BB149" s="320"/>
      <c r="BC149" s="320"/>
      <c r="BD149" s="320"/>
      <c r="BE149" s="320"/>
      <c r="BF149" s="320"/>
      <c r="BG149" s="320"/>
      <c r="BH149" s="320"/>
      <c r="BI149" s="320"/>
      <c r="BJ149" s="320"/>
      <c r="BK149" s="320"/>
      <c r="BL149" s="320"/>
      <c r="BM149" s="320"/>
      <c r="BN149" s="320"/>
      <c r="BO149" s="320"/>
      <c r="BP149" s="320"/>
      <c r="BQ149" s="320"/>
      <c r="BR149" s="320"/>
      <c r="BS149" s="320"/>
      <c r="BT149" s="320"/>
      <c r="BU149" s="320"/>
      <c r="BV149" s="320"/>
      <c r="BW149" s="320"/>
      <c r="BX149" s="320"/>
      <c r="BY149" s="320"/>
      <c r="BZ149" s="320"/>
      <c r="CA149" s="320"/>
      <c r="CB149" s="320"/>
      <c r="CC149" s="320"/>
      <c r="CD149" s="320"/>
      <c r="CE149" s="320"/>
      <c r="CF149" s="320"/>
      <c r="CG149" s="320"/>
      <c r="CH149" s="320"/>
      <c r="CI149" s="320"/>
      <c r="CJ149" s="320"/>
      <c r="CK149" s="320"/>
      <c r="CL149" s="320"/>
      <c r="CM149" s="320"/>
      <c r="CN149" s="320"/>
      <c r="CO149" s="320"/>
      <c r="CP149" s="320"/>
      <c r="CQ149" s="320"/>
      <c r="CR149" s="320"/>
      <c r="CS149" s="320"/>
      <c r="CT149" s="320"/>
      <c r="CU149" s="320"/>
      <c r="CV149" s="320"/>
      <c r="CW149" s="320"/>
      <c r="CX149" s="320"/>
      <c r="CY149" s="320"/>
      <c r="CZ149" s="320"/>
      <c r="DA149" s="320"/>
      <c r="DB149" s="320"/>
      <c r="DC149" s="320"/>
      <c r="DD149" s="320"/>
      <c r="DE149" s="320"/>
      <c r="DF149" s="320"/>
      <c r="DG149" s="320"/>
      <c r="DH149" s="320"/>
      <c r="DI149" s="320"/>
      <c r="DJ149" s="320"/>
      <c r="DK149" s="320"/>
      <c r="DL149" s="320"/>
      <c r="DM149" s="320"/>
      <c r="DN149" s="320"/>
      <c r="DO149" s="320"/>
      <c r="DP149" s="320"/>
      <c r="DQ149" s="320"/>
      <c r="DR149" s="320"/>
      <c r="DS149" s="320"/>
      <c r="DT149" s="320"/>
      <c r="DU149" s="320"/>
      <c r="DV149" s="320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</row>
    <row r="150">
      <c r="A150" s="170"/>
      <c r="B150" s="170"/>
      <c r="C150" s="170"/>
      <c r="D150" s="170"/>
      <c r="E150" s="171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  <c r="AC150" s="320"/>
      <c r="AD150" s="320"/>
      <c r="AE150" s="320"/>
      <c r="AF150" s="320"/>
      <c r="AG150" s="320"/>
      <c r="AH150" s="320"/>
      <c r="AI150" s="320"/>
      <c r="AJ150" s="320"/>
      <c r="AK150" s="320"/>
      <c r="AL150" s="320"/>
      <c r="AM150" s="320"/>
      <c r="AN150" s="320"/>
      <c r="AO150" s="320"/>
      <c r="AP150" s="320"/>
      <c r="AQ150" s="320"/>
      <c r="AR150" s="320"/>
      <c r="AS150" s="320"/>
      <c r="AT150" s="320"/>
      <c r="AU150" s="320"/>
      <c r="AV150" s="320"/>
      <c r="AW150" s="320"/>
      <c r="AX150" s="320"/>
      <c r="AY150" s="320"/>
      <c r="AZ150" s="320"/>
      <c r="BA150" s="320"/>
      <c r="BB150" s="320"/>
      <c r="BC150" s="320"/>
      <c r="BD150" s="320"/>
      <c r="BE150" s="320"/>
      <c r="BF150" s="320"/>
      <c r="BG150" s="320"/>
      <c r="BH150" s="320"/>
      <c r="BI150" s="320"/>
      <c r="BJ150" s="320"/>
      <c r="BK150" s="320"/>
      <c r="BL150" s="320"/>
      <c r="BM150" s="320"/>
      <c r="BN150" s="320"/>
      <c r="BO150" s="320"/>
      <c r="BP150" s="320"/>
      <c r="BQ150" s="320"/>
      <c r="BR150" s="320"/>
      <c r="BS150" s="320"/>
      <c r="BT150" s="320"/>
      <c r="BU150" s="320"/>
      <c r="BV150" s="320"/>
      <c r="BW150" s="320"/>
      <c r="BX150" s="320"/>
      <c r="BY150" s="320"/>
      <c r="BZ150" s="320"/>
      <c r="CA150" s="320"/>
      <c r="CB150" s="320"/>
      <c r="CC150" s="320"/>
      <c r="CD150" s="320"/>
      <c r="CE150" s="320"/>
      <c r="CF150" s="320"/>
      <c r="CG150" s="320"/>
      <c r="CH150" s="320"/>
      <c r="CI150" s="320"/>
      <c r="CJ150" s="320"/>
      <c r="CK150" s="320"/>
      <c r="CL150" s="320"/>
      <c r="CM150" s="320"/>
      <c r="CN150" s="320"/>
      <c r="CO150" s="320"/>
      <c r="CP150" s="320"/>
      <c r="CQ150" s="320"/>
      <c r="CR150" s="320"/>
      <c r="CS150" s="320"/>
      <c r="CT150" s="320"/>
      <c r="CU150" s="320"/>
      <c r="CV150" s="320"/>
      <c r="CW150" s="320"/>
      <c r="CX150" s="320"/>
      <c r="CY150" s="320"/>
      <c r="CZ150" s="320"/>
      <c r="DA150" s="320"/>
      <c r="DB150" s="320"/>
      <c r="DC150" s="320"/>
      <c r="DD150" s="320"/>
      <c r="DE150" s="320"/>
      <c r="DF150" s="320"/>
      <c r="DG150" s="320"/>
      <c r="DH150" s="320"/>
      <c r="DI150" s="320"/>
      <c r="DJ150" s="320"/>
      <c r="DK150" s="320"/>
      <c r="DL150" s="320"/>
      <c r="DM150" s="320"/>
      <c r="DN150" s="320"/>
      <c r="DO150" s="320"/>
      <c r="DP150" s="320"/>
      <c r="DQ150" s="320"/>
      <c r="DR150" s="320"/>
      <c r="DS150" s="320"/>
      <c r="DT150" s="320"/>
      <c r="DU150" s="320"/>
      <c r="DV150" s="320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</row>
    <row r="151">
      <c r="A151" s="170"/>
      <c r="B151" s="170"/>
      <c r="C151" s="170"/>
      <c r="D151" s="170"/>
      <c r="E151" s="171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  <c r="AH151" s="320"/>
      <c r="AI151" s="320"/>
      <c r="AJ151" s="320"/>
      <c r="AK151" s="320"/>
      <c r="AL151" s="320"/>
      <c r="AM151" s="320"/>
      <c r="AN151" s="320"/>
      <c r="AO151" s="320"/>
      <c r="AP151" s="320"/>
      <c r="AQ151" s="320"/>
      <c r="AR151" s="320"/>
      <c r="AS151" s="320"/>
      <c r="AT151" s="320"/>
      <c r="AU151" s="320"/>
      <c r="AV151" s="320"/>
      <c r="AW151" s="320"/>
      <c r="AX151" s="320"/>
      <c r="AY151" s="320"/>
      <c r="AZ151" s="320"/>
      <c r="BA151" s="320"/>
      <c r="BB151" s="320"/>
      <c r="BC151" s="320"/>
      <c r="BD151" s="320"/>
      <c r="BE151" s="320"/>
      <c r="BF151" s="320"/>
      <c r="BG151" s="320"/>
      <c r="BH151" s="320"/>
      <c r="BI151" s="320"/>
      <c r="BJ151" s="320"/>
      <c r="BK151" s="320"/>
      <c r="BL151" s="320"/>
      <c r="BM151" s="320"/>
      <c r="BN151" s="320"/>
      <c r="BO151" s="320"/>
      <c r="BP151" s="320"/>
      <c r="BQ151" s="320"/>
      <c r="BR151" s="320"/>
      <c r="BS151" s="320"/>
      <c r="BT151" s="320"/>
      <c r="BU151" s="320"/>
      <c r="BV151" s="320"/>
      <c r="BW151" s="320"/>
      <c r="BX151" s="320"/>
      <c r="BY151" s="320"/>
      <c r="BZ151" s="320"/>
      <c r="CA151" s="320"/>
      <c r="CB151" s="320"/>
      <c r="CC151" s="320"/>
      <c r="CD151" s="320"/>
      <c r="CE151" s="320"/>
      <c r="CF151" s="320"/>
      <c r="CG151" s="320"/>
      <c r="CH151" s="320"/>
      <c r="CI151" s="320"/>
      <c r="CJ151" s="320"/>
      <c r="CK151" s="320"/>
      <c r="CL151" s="320"/>
      <c r="CM151" s="320"/>
      <c r="CN151" s="320"/>
      <c r="CO151" s="320"/>
      <c r="CP151" s="320"/>
      <c r="CQ151" s="320"/>
      <c r="CR151" s="320"/>
      <c r="CS151" s="320"/>
      <c r="CT151" s="320"/>
      <c r="CU151" s="320"/>
      <c r="CV151" s="320"/>
      <c r="CW151" s="320"/>
      <c r="CX151" s="320"/>
      <c r="CY151" s="320"/>
      <c r="CZ151" s="320"/>
      <c r="DA151" s="320"/>
      <c r="DB151" s="320"/>
      <c r="DC151" s="320"/>
      <c r="DD151" s="320"/>
      <c r="DE151" s="320"/>
      <c r="DF151" s="320"/>
      <c r="DG151" s="320"/>
      <c r="DH151" s="320"/>
      <c r="DI151" s="320"/>
      <c r="DJ151" s="320"/>
      <c r="DK151" s="320"/>
      <c r="DL151" s="320"/>
      <c r="DM151" s="320"/>
      <c r="DN151" s="320"/>
      <c r="DO151" s="320"/>
      <c r="DP151" s="320"/>
      <c r="DQ151" s="320"/>
      <c r="DR151" s="320"/>
      <c r="DS151" s="320"/>
      <c r="DT151" s="320"/>
      <c r="DU151" s="320"/>
      <c r="DV151" s="320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</row>
    <row r="152">
      <c r="A152" s="170"/>
      <c r="B152" s="170"/>
      <c r="C152" s="170"/>
      <c r="D152" s="170"/>
      <c r="E152" s="171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0"/>
      <c r="AM152" s="320"/>
      <c r="AN152" s="320"/>
      <c r="AO152" s="320"/>
      <c r="AP152" s="320"/>
      <c r="AQ152" s="320"/>
      <c r="AR152" s="320"/>
      <c r="AS152" s="320"/>
      <c r="AT152" s="320"/>
      <c r="AU152" s="320"/>
      <c r="AV152" s="320"/>
      <c r="AW152" s="320"/>
      <c r="AX152" s="320"/>
      <c r="AY152" s="320"/>
      <c r="AZ152" s="320"/>
      <c r="BA152" s="320"/>
      <c r="BB152" s="320"/>
      <c r="BC152" s="320"/>
      <c r="BD152" s="320"/>
      <c r="BE152" s="320"/>
      <c r="BF152" s="320"/>
      <c r="BG152" s="320"/>
      <c r="BH152" s="320"/>
      <c r="BI152" s="320"/>
      <c r="BJ152" s="320"/>
      <c r="BK152" s="320"/>
      <c r="BL152" s="320"/>
      <c r="BM152" s="320"/>
      <c r="BN152" s="320"/>
      <c r="BO152" s="320"/>
      <c r="BP152" s="320"/>
      <c r="BQ152" s="320"/>
      <c r="BR152" s="320"/>
      <c r="BS152" s="320"/>
      <c r="BT152" s="320"/>
      <c r="BU152" s="320"/>
      <c r="BV152" s="320"/>
      <c r="BW152" s="320"/>
      <c r="BX152" s="320"/>
      <c r="BY152" s="320"/>
      <c r="BZ152" s="320"/>
      <c r="CA152" s="320"/>
      <c r="CB152" s="320"/>
      <c r="CC152" s="320"/>
      <c r="CD152" s="320"/>
      <c r="CE152" s="320"/>
      <c r="CF152" s="320"/>
      <c r="CG152" s="320"/>
      <c r="CH152" s="320"/>
      <c r="CI152" s="320"/>
      <c r="CJ152" s="320"/>
      <c r="CK152" s="320"/>
      <c r="CL152" s="320"/>
      <c r="CM152" s="320"/>
      <c r="CN152" s="320"/>
      <c r="CO152" s="320"/>
      <c r="CP152" s="320"/>
      <c r="CQ152" s="320"/>
      <c r="CR152" s="320"/>
      <c r="CS152" s="320"/>
      <c r="CT152" s="320"/>
      <c r="CU152" s="320"/>
      <c r="CV152" s="320"/>
      <c r="CW152" s="320"/>
      <c r="CX152" s="320"/>
      <c r="CY152" s="320"/>
      <c r="CZ152" s="320"/>
      <c r="DA152" s="320"/>
      <c r="DB152" s="320"/>
      <c r="DC152" s="320"/>
      <c r="DD152" s="320"/>
      <c r="DE152" s="320"/>
      <c r="DF152" s="320"/>
      <c r="DG152" s="320"/>
      <c r="DH152" s="320"/>
      <c r="DI152" s="320"/>
      <c r="DJ152" s="320"/>
      <c r="DK152" s="320"/>
      <c r="DL152" s="320"/>
      <c r="DM152" s="320"/>
      <c r="DN152" s="320"/>
      <c r="DO152" s="320"/>
      <c r="DP152" s="320"/>
      <c r="DQ152" s="320"/>
      <c r="DR152" s="320"/>
      <c r="DS152" s="320"/>
      <c r="DT152" s="320"/>
      <c r="DU152" s="320"/>
      <c r="DV152" s="320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</row>
    <row r="153">
      <c r="A153" s="170"/>
      <c r="B153" s="170"/>
      <c r="C153" s="170"/>
      <c r="D153" s="170"/>
      <c r="E153" s="171"/>
      <c r="F153" s="320"/>
      <c r="G153" s="320"/>
      <c r="H153" s="320"/>
      <c r="I153" s="320"/>
      <c r="J153" s="320"/>
      <c r="K153" s="320"/>
      <c r="L153" s="320"/>
      <c r="M153" s="320"/>
      <c r="N153" s="320"/>
      <c r="O153" s="320"/>
      <c r="P153" s="320"/>
      <c r="Q153" s="320"/>
      <c r="R153" s="320"/>
      <c r="S153" s="320"/>
      <c r="T153" s="320"/>
      <c r="U153" s="320"/>
      <c r="V153" s="320"/>
      <c r="W153" s="320"/>
      <c r="X153" s="320"/>
      <c r="Y153" s="320"/>
      <c r="Z153" s="320"/>
      <c r="AA153" s="320"/>
      <c r="AB153" s="320"/>
      <c r="AC153" s="320"/>
      <c r="AD153" s="320"/>
      <c r="AE153" s="320"/>
      <c r="AF153" s="320"/>
      <c r="AG153" s="320"/>
      <c r="AH153" s="320"/>
      <c r="AI153" s="320"/>
      <c r="AJ153" s="320"/>
      <c r="AK153" s="320"/>
      <c r="AL153" s="320"/>
      <c r="AM153" s="320"/>
      <c r="AN153" s="320"/>
      <c r="AO153" s="320"/>
      <c r="AP153" s="320"/>
      <c r="AQ153" s="320"/>
      <c r="AR153" s="320"/>
      <c r="AS153" s="320"/>
      <c r="AT153" s="320"/>
      <c r="AU153" s="320"/>
      <c r="AV153" s="320"/>
      <c r="AW153" s="320"/>
      <c r="AX153" s="320"/>
      <c r="AY153" s="320"/>
      <c r="AZ153" s="320"/>
      <c r="BA153" s="320"/>
      <c r="BB153" s="320"/>
      <c r="BC153" s="320"/>
      <c r="BD153" s="320"/>
      <c r="BE153" s="320"/>
      <c r="BF153" s="320"/>
      <c r="BG153" s="320"/>
      <c r="BH153" s="320"/>
      <c r="BI153" s="320"/>
      <c r="BJ153" s="320"/>
      <c r="BK153" s="320"/>
      <c r="BL153" s="320"/>
      <c r="BM153" s="320"/>
      <c r="BN153" s="320"/>
      <c r="BO153" s="320"/>
      <c r="BP153" s="320"/>
      <c r="BQ153" s="320"/>
      <c r="BR153" s="320"/>
      <c r="BS153" s="320"/>
      <c r="BT153" s="320"/>
      <c r="BU153" s="320"/>
      <c r="BV153" s="320"/>
      <c r="BW153" s="320"/>
      <c r="BX153" s="320"/>
      <c r="BY153" s="320"/>
      <c r="BZ153" s="320"/>
      <c r="CA153" s="320"/>
      <c r="CB153" s="320"/>
      <c r="CC153" s="320"/>
      <c r="CD153" s="320"/>
      <c r="CE153" s="320"/>
      <c r="CF153" s="320"/>
      <c r="CG153" s="320"/>
      <c r="CH153" s="320"/>
      <c r="CI153" s="320"/>
      <c r="CJ153" s="320"/>
      <c r="CK153" s="320"/>
      <c r="CL153" s="320"/>
      <c r="CM153" s="320"/>
      <c r="CN153" s="320"/>
      <c r="CO153" s="320"/>
      <c r="CP153" s="320"/>
      <c r="CQ153" s="320"/>
      <c r="CR153" s="320"/>
      <c r="CS153" s="320"/>
      <c r="CT153" s="320"/>
      <c r="CU153" s="320"/>
      <c r="CV153" s="320"/>
      <c r="CW153" s="320"/>
      <c r="CX153" s="320"/>
      <c r="CY153" s="320"/>
      <c r="CZ153" s="320"/>
      <c r="DA153" s="320"/>
      <c r="DB153" s="320"/>
      <c r="DC153" s="320"/>
      <c r="DD153" s="320"/>
      <c r="DE153" s="320"/>
      <c r="DF153" s="320"/>
      <c r="DG153" s="320"/>
      <c r="DH153" s="320"/>
      <c r="DI153" s="320"/>
      <c r="DJ153" s="320"/>
      <c r="DK153" s="320"/>
      <c r="DL153" s="320"/>
      <c r="DM153" s="320"/>
      <c r="DN153" s="320"/>
      <c r="DO153" s="320"/>
      <c r="DP153" s="320"/>
      <c r="DQ153" s="320"/>
      <c r="DR153" s="320"/>
      <c r="DS153" s="320"/>
      <c r="DT153" s="320"/>
      <c r="DU153" s="320"/>
      <c r="DV153" s="320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</row>
    <row r="154">
      <c r="A154" s="170"/>
      <c r="B154" s="170"/>
      <c r="C154" s="170"/>
      <c r="D154" s="170"/>
      <c r="E154" s="171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0"/>
      <c r="AM154" s="320"/>
      <c r="AN154" s="320"/>
      <c r="AO154" s="320"/>
      <c r="AP154" s="320"/>
      <c r="AQ154" s="320"/>
      <c r="AR154" s="320"/>
      <c r="AS154" s="320"/>
      <c r="AT154" s="320"/>
      <c r="AU154" s="320"/>
      <c r="AV154" s="320"/>
      <c r="AW154" s="320"/>
      <c r="AX154" s="320"/>
      <c r="AY154" s="320"/>
      <c r="AZ154" s="320"/>
      <c r="BA154" s="320"/>
      <c r="BB154" s="320"/>
      <c r="BC154" s="320"/>
      <c r="BD154" s="320"/>
      <c r="BE154" s="320"/>
      <c r="BF154" s="320"/>
      <c r="BG154" s="320"/>
      <c r="BH154" s="320"/>
      <c r="BI154" s="320"/>
      <c r="BJ154" s="320"/>
      <c r="BK154" s="320"/>
      <c r="BL154" s="320"/>
      <c r="BM154" s="320"/>
      <c r="BN154" s="320"/>
      <c r="BO154" s="320"/>
      <c r="BP154" s="320"/>
      <c r="BQ154" s="320"/>
      <c r="BR154" s="320"/>
      <c r="BS154" s="320"/>
      <c r="BT154" s="320"/>
      <c r="BU154" s="320"/>
      <c r="BV154" s="320"/>
      <c r="BW154" s="320"/>
      <c r="BX154" s="320"/>
      <c r="BY154" s="320"/>
      <c r="BZ154" s="320"/>
      <c r="CA154" s="320"/>
      <c r="CB154" s="320"/>
      <c r="CC154" s="320"/>
      <c r="CD154" s="320"/>
      <c r="CE154" s="320"/>
      <c r="CF154" s="320"/>
      <c r="CG154" s="320"/>
      <c r="CH154" s="320"/>
      <c r="CI154" s="320"/>
      <c r="CJ154" s="320"/>
      <c r="CK154" s="320"/>
      <c r="CL154" s="320"/>
      <c r="CM154" s="320"/>
      <c r="CN154" s="320"/>
      <c r="CO154" s="320"/>
      <c r="CP154" s="320"/>
      <c r="CQ154" s="320"/>
      <c r="CR154" s="320"/>
      <c r="CS154" s="320"/>
      <c r="CT154" s="320"/>
      <c r="CU154" s="320"/>
      <c r="CV154" s="320"/>
      <c r="CW154" s="320"/>
      <c r="CX154" s="320"/>
      <c r="CY154" s="320"/>
      <c r="CZ154" s="320"/>
      <c r="DA154" s="320"/>
      <c r="DB154" s="320"/>
      <c r="DC154" s="320"/>
      <c r="DD154" s="320"/>
      <c r="DE154" s="320"/>
      <c r="DF154" s="320"/>
      <c r="DG154" s="320"/>
      <c r="DH154" s="320"/>
      <c r="DI154" s="320"/>
      <c r="DJ154" s="320"/>
      <c r="DK154" s="320"/>
      <c r="DL154" s="320"/>
      <c r="DM154" s="320"/>
      <c r="DN154" s="320"/>
      <c r="DO154" s="320"/>
      <c r="DP154" s="320"/>
      <c r="DQ154" s="320"/>
      <c r="DR154" s="320"/>
      <c r="DS154" s="320"/>
      <c r="DT154" s="320"/>
      <c r="DU154" s="320"/>
      <c r="DV154" s="320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</row>
    <row r="155">
      <c r="A155" s="170"/>
      <c r="B155" s="170"/>
      <c r="C155" s="170"/>
      <c r="D155" s="170"/>
      <c r="E155" s="171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0"/>
      <c r="Z155" s="320"/>
      <c r="AA155" s="320"/>
      <c r="AB155" s="320"/>
      <c r="AC155" s="320"/>
      <c r="AD155" s="320"/>
      <c r="AE155" s="320"/>
      <c r="AF155" s="320"/>
      <c r="AG155" s="320"/>
      <c r="AH155" s="320"/>
      <c r="AI155" s="320"/>
      <c r="AJ155" s="320"/>
      <c r="AK155" s="320"/>
      <c r="AL155" s="320"/>
      <c r="AM155" s="320"/>
      <c r="AN155" s="320"/>
      <c r="AO155" s="320"/>
      <c r="AP155" s="320"/>
      <c r="AQ155" s="320"/>
      <c r="AR155" s="320"/>
      <c r="AS155" s="320"/>
      <c r="AT155" s="320"/>
      <c r="AU155" s="320"/>
      <c r="AV155" s="320"/>
      <c r="AW155" s="320"/>
      <c r="AX155" s="320"/>
      <c r="AY155" s="320"/>
      <c r="AZ155" s="320"/>
      <c r="BA155" s="320"/>
      <c r="BB155" s="320"/>
      <c r="BC155" s="320"/>
      <c r="BD155" s="320"/>
      <c r="BE155" s="320"/>
      <c r="BF155" s="320"/>
      <c r="BG155" s="320"/>
      <c r="BH155" s="320"/>
      <c r="BI155" s="320"/>
      <c r="BJ155" s="320"/>
      <c r="BK155" s="320"/>
      <c r="BL155" s="320"/>
      <c r="BM155" s="320"/>
      <c r="BN155" s="320"/>
      <c r="BO155" s="320"/>
      <c r="BP155" s="320"/>
      <c r="BQ155" s="320"/>
      <c r="BR155" s="320"/>
      <c r="BS155" s="320"/>
      <c r="BT155" s="320"/>
      <c r="BU155" s="320"/>
      <c r="BV155" s="320"/>
      <c r="BW155" s="320"/>
      <c r="BX155" s="320"/>
      <c r="BY155" s="320"/>
      <c r="BZ155" s="320"/>
      <c r="CA155" s="320"/>
      <c r="CB155" s="320"/>
      <c r="CC155" s="320"/>
      <c r="CD155" s="320"/>
      <c r="CE155" s="320"/>
      <c r="CF155" s="320"/>
      <c r="CG155" s="320"/>
      <c r="CH155" s="320"/>
      <c r="CI155" s="320"/>
      <c r="CJ155" s="320"/>
      <c r="CK155" s="320"/>
      <c r="CL155" s="320"/>
      <c r="CM155" s="320"/>
      <c r="CN155" s="320"/>
      <c r="CO155" s="320"/>
      <c r="CP155" s="320"/>
      <c r="CQ155" s="320"/>
      <c r="CR155" s="320"/>
      <c r="CS155" s="320"/>
      <c r="CT155" s="320"/>
      <c r="CU155" s="320"/>
      <c r="CV155" s="320"/>
      <c r="CW155" s="320"/>
      <c r="CX155" s="320"/>
      <c r="CY155" s="320"/>
      <c r="CZ155" s="320"/>
      <c r="DA155" s="320"/>
      <c r="DB155" s="320"/>
      <c r="DC155" s="320"/>
      <c r="DD155" s="320"/>
      <c r="DE155" s="320"/>
      <c r="DF155" s="320"/>
      <c r="DG155" s="320"/>
      <c r="DH155" s="320"/>
      <c r="DI155" s="320"/>
      <c r="DJ155" s="320"/>
      <c r="DK155" s="320"/>
      <c r="DL155" s="320"/>
      <c r="DM155" s="320"/>
      <c r="DN155" s="320"/>
      <c r="DO155" s="320"/>
      <c r="DP155" s="320"/>
      <c r="DQ155" s="320"/>
      <c r="DR155" s="320"/>
      <c r="DS155" s="320"/>
      <c r="DT155" s="320"/>
      <c r="DU155" s="320"/>
      <c r="DV155" s="320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</row>
    <row r="156">
      <c r="A156" s="170"/>
      <c r="B156" s="170"/>
      <c r="C156" s="170"/>
      <c r="D156" s="170"/>
      <c r="E156" s="171"/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0"/>
      <c r="Z156" s="320"/>
      <c r="AA156" s="320"/>
      <c r="AB156" s="320"/>
      <c r="AC156" s="320"/>
      <c r="AD156" s="320"/>
      <c r="AE156" s="320"/>
      <c r="AF156" s="320"/>
      <c r="AG156" s="320"/>
      <c r="AH156" s="320"/>
      <c r="AI156" s="320"/>
      <c r="AJ156" s="320"/>
      <c r="AK156" s="320"/>
      <c r="AL156" s="320"/>
      <c r="AM156" s="320"/>
      <c r="AN156" s="320"/>
      <c r="AO156" s="320"/>
      <c r="AP156" s="320"/>
      <c r="AQ156" s="320"/>
      <c r="AR156" s="320"/>
      <c r="AS156" s="320"/>
      <c r="AT156" s="320"/>
      <c r="AU156" s="320"/>
      <c r="AV156" s="320"/>
      <c r="AW156" s="320"/>
      <c r="AX156" s="320"/>
      <c r="AY156" s="320"/>
      <c r="AZ156" s="320"/>
      <c r="BA156" s="320"/>
      <c r="BB156" s="320"/>
      <c r="BC156" s="320"/>
      <c r="BD156" s="320"/>
      <c r="BE156" s="320"/>
      <c r="BF156" s="320"/>
      <c r="BG156" s="320"/>
      <c r="BH156" s="320"/>
      <c r="BI156" s="320"/>
      <c r="BJ156" s="320"/>
      <c r="BK156" s="320"/>
      <c r="BL156" s="320"/>
      <c r="BM156" s="320"/>
      <c r="BN156" s="320"/>
      <c r="BO156" s="320"/>
      <c r="BP156" s="320"/>
      <c r="BQ156" s="320"/>
      <c r="BR156" s="320"/>
      <c r="BS156" s="320"/>
      <c r="BT156" s="320"/>
      <c r="BU156" s="320"/>
      <c r="BV156" s="320"/>
      <c r="BW156" s="320"/>
      <c r="BX156" s="320"/>
      <c r="BY156" s="320"/>
      <c r="BZ156" s="320"/>
      <c r="CA156" s="320"/>
      <c r="CB156" s="320"/>
      <c r="CC156" s="320"/>
      <c r="CD156" s="320"/>
      <c r="CE156" s="320"/>
      <c r="CF156" s="320"/>
      <c r="CG156" s="320"/>
      <c r="CH156" s="320"/>
      <c r="CI156" s="320"/>
      <c r="CJ156" s="320"/>
      <c r="CK156" s="320"/>
      <c r="CL156" s="320"/>
      <c r="CM156" s="320"/>
      <c r="CN156" s="320"/>
      <c r="CO156" s="320"/>
      <c r="CP156" s="320"/>
      <c r="CQ156" s="320"/>
      <c r="CR156" s="320"/>
      <c r="CS156" s="320"/>
      <c r="CT156" s="320"/>
      <c r="CU156" s="320"/>
      <c r="CV156" s="320"/>
      <c r="CW156" s="320"/>
      <c r="CX156" s="320"/>
      <c r="CY156" s="320"/>
      <c r="CZ156" s="320"/>
      <c r="DA156" s="320"/>
      <c r="DB156" s="320"/>
      <c r="DC156" s="320"/>
      <c r="DD156" s="320"/>
      <c r="DE156" s="320"/>
      <c r="DF156" s="320"/>
      <c r="DG156" s="320"/>
      <c r="DH156" s="320"/>
      <c r="DI156" s="320"/>
      <c r="DJ156" s="320"/>
      <c r="DK156" s="320"/>
      <c r="DL156" s="320"/>
      <c r="DM156" s="320"/>
      <c r="DN156" s="320"/>
      <c r="DO156" s="320"/>
      <c r="DP156" s="320"/>
      <c r="DQ156" s="320"/>
      <c r="DR156" s="320"/>
      <c r="DS156" s="320"/>
      <c r="DT156" s="320"/>
      <c r="DU156" s="320"/>
      <c r="DV156" s="320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</row>
    <row r="157">
      <c r="A157" s="170"/>
      <c r="B157" s="170"/>
      <c r="C157" s="170"/>
      <c r="D157" s="170"/>
      <c r="E157" s="171"/>
      <c r="F157" s="320"/>
      <c r="G157" s="320"/>
      <c r="H157" s="320"/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0"/>
      <c r="AB157" s="320"/>
      <c r="AC157" s="320"/>
      <c r="AD157" s="320"/>
      <c r="AE157" s="320"/>
      <c r="AF157" s="320"/>
      <c r="AG157" s="320"/>
      <c r="AH157" s="320"/>
      <c r="AI157" s="320"/>
      <c r="AJ157" s="320"/>
      <c r="AK157" s="320"/>
      <c r="AL157" s="320"/>
      <c r="AM157" s="320"/>
      <c r="AN157" s="320"/>
      <c r="AO157" s="320"/>
      <c r="AP157" s="320"/>
      <c r="AQ157" s="320"/>
      <c r="AR157" s="320"/>
      <c r="AS157" s="320"/>
      <c r="AT157" s="320"/>
      <c r="AU157" s="320"/>
      <c r="AV157" s="320"/>
      <c r="AW157" s="320"/>
      <c r="AX157" s="320"/>
      <c r="AY157" s="320"/>
      <c r="AZ157" s="320"/>
      <c r="BA157" s="320"/>
      <c r="BB157" s="320"/>
      <c r="BC157" s="320"/>
      <c r="BD157" s="320"/>
      <c r="BE157" s="320"/>
      <c r="BF157" s="320"/>
      <c r="BG157" s="320"/>
      <c r="BH157" s="320"/>
      <c r="BI157" s="320"/>
      <c r="BJ157" s="320"/>
      <c r="BK157" s="320"/>
      <c r="BL157" s="320"/>
      <c r="BM157" s="320"/>
      <c r="BN157" s="320"/>
      <c r="BO157" s="320"/>
      <c r="BP157" s="320"/>
      <c r="BQ157" s="320"/>
      <c r="BR157" s="320"/>
      <c r="BS157" s="320"/>
      <c r="BT157" s="320"/>
      <c r="BU157" s="320"/>
      <c r="BV157" s="320"/>
      <c r="BW157" s="320"/>
      <c r="BX157" s="320"/>
      <c r="BY157" s="320"/>
      <c r="BZ157" s="320"/>
      <c r="CA157" s="320"/>
      <c r="CB157" s="320"/>
      <c r="CC157" s="320"/>
      <c r="CD157" s="320"/>
      <c r="CE157" s="320"/>
      <c r="CF157" s="320"/>
      <c r="CG157" s="320"/>
      <c r="CH157" s="320"/>
      <c r="CI157" s="320"/>
      <c r="CJ157" s="320"/>
      <c r="CK157" s="320"/>
      <c r="CL157" s="320"/>
      <c r="CM157" s="320"/>
      <c r="CN157" s="320"/>
      <c r="CO157" s="320"/>
      <c r="CP157" s="320"/>
      <c r="CQ157" s="320"/>
      <c r="CR157" s="320"/>
      <c r="CS157" s="320"/>
      <c r="CT157" s="320"/>
      <c r="CU157" s="320"/>
      <c r="CV157" s="320"/>
      <c r="CW157" s="320"/>
      <c r="CX157" s="320"/>
      <c r="CY157" s="320"/>
      <c r="CZ157" s="320"/>
      <c r="DA157" s="320"/>
      <c r="DB157" s="320"/>
      <c r="DC157" s="320"/>
      <c r="DD157" s="320"/>
      <c r="DE157" s="320"/>
      <c r="DF157" s="320"/>
      <c r="DG157" s="320"/>
      <c r="DH157" s="320"/>
      <c r="DI157" s="320"/>
      <c r="DJ157" s="320"/>
      <c r="DK157" s="320"/>
      <c r="DL157" s="320"/>
      <c r="DM157" s="320"/>
      <c r="DN157" s="320"/>
      <c r="DO157" s="320"/>
      <c r="DP157" s="320"/>
      <c r="DQ157" s="320"/>
      <c r="DR157" s="320"/>
      <c r="DS157" s="320"/>
      <c r="DT157" s="320"/>
      <c r="DU157" s="320"/>
      <c r="DV157" s="320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</row>
    <row r="158">
      <c r="A158" s="170"/>
      <c r="B158" s="170"/>
      <c r="C158" s="170"/>
      <c r="D158" s="170"/>
      <c r="E158" s="171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320"/>
      <c r="AB158" s="320"/>
      <c r="AC158" s="320"/>
      <c r="AD158" s="320"/>
      <c r="AE158" s="320"/>
      <c r="AF158" s="320"/>
      <c r="AG158" s="320"/>
      <c r="AH158" s="320"/>
      <c r="AI158" s="320"/>
      <c r="AJ158" s="320"/>
      <c r="AK158" s="320"/>
      <c r="AL158" s="320"/>
      <c r="AM158" s="320"/>
      <c r="AN158" s="320"/>
      <c r="AO158" s="320"/>
      <c r="AP158" s="320"/>
      <c r="AQ158" s="320"/>
      <c r="AR158" s="320"/>
      <c r="AS158" s="320"/>
      <c r="AT158" s="320"/>
      <c r="AU158" s="320"/>
      <c r="AV158" s="320"/>
      <c r="AW158" s="320"/>
      <c r="AX158" s="320"/>
      <c r="AY158" s="320"/>
      <c r="AZ158" s="320"/>
      <c r="BA158" s="320"/>
      <c r="BB158" s="320"/>
      <c r="BC158" s="320"/>
      <c r="BD158" s="320"/>
      <c r="BE158" s="320"/>
      <c r="BF158" s="320"/>
      <c r="BG158" s="320"/>
      <c r="BH158" s="320"/>
      <c r="BI158" s="320"/>
      <c r="BJ158" s="320"/>
      <c r="BK158" s="320"/>
      <c r="BL158" s="320"/>
      <c r="BM158" s="320"/>
      <c r="BN158" s="320"/>
      <c r="BO158" s="320"/>
      <c r="BP158" s="320"/>
      <c r="BQ158" s="320"/>
      <c r="BR158" s="320"/>
      <c r="BS158" s="320"/>
      <c r="BT158" s="320"/>
      <c r="BU158" s="320"/>
      <c r="BV158" s="320"/>
      <c r="BW158" s="320"/>
      <c r="BX158" s="320"/>
      <c r="BY158" s="320"/>
      <c r="BZ158" s="320"/>
      <c r="CA158" s="320"/>
      <c r="CB158" s="320"/>
      <c r="CC158" s="320"/>
      <c r="CD158" s="320"/>
      <c r="CE158" s="320"/>
      <c r="CF158" s="320"/>
      <c r="CG158" s="320"/>
      <c r="CH158" s="320"/>
      <c r="CI158" s="320"/>
      <c r="CJ158" s="320"/>
      <c r="CK158" s="320"/>
      <c r="CL158" s="320"/>
      <c r="CM158" s="320"/>
      <c r="CN158" s="320"/>
      <c r="CO158" s="320"/>
      <c r="CP158" s="320"/>
      <c r="CQ158" s="320"/>
      <c r="CR158" s="320"/>
      <c r="CS158" s="320"/>
      <c r="CT158" s="320"/>
      <c r="CU158" s="320"/>
      <c r="CV158" s="320"/>
      <c r="CW158" s="320"/>
      <c r="CX158" s="320"/>
      <c r="CY158" s="320"/>
      <c r="CZ158" s="320"/>
      <c r="DA158" s="320"/>
      <c r="DB158" s="320"/>
      <c r="DC158" s="320"/>
      <c r="DD158" s="320"/>
      <c r="DE158" s="320"/>
      <c r="DF158" s="320"/>
      <c r="DG158" s="320"/>
      <c r="DH158" s="320"/>
      <c r="DI158" s="320"/>
      <c r="DJ158" s="320"/>
      <c r="DK158" s="320"/>
      <c r="DL158" s="320"/>
      <c r="DM158" s="320"/>
      <c r="DN158" s="320"/>
      <c r="DO158" s="320"/>
      <c r="DP158" s="320"/>
      <c r="DQ158" s="320"/>
      <c r="DR158" s="320"/>
      <c r="DS158" s="320"/>
      <c r="DT158" s="320"/>
      <c r="DU158" s="320"/>
      <c r="DV158" s="320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</row>
    <row r="159">
      <c r="A159" s="170"/>
      <c r="B159" s="170"/>
      <c r="C159" s="170"/>
      <c r="D159" s="170"/>
      <c r="E159" s="171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  <c r="AC159" s="320"/>
      <c r="AD159" s="320"/>
      <c r="AE159" s="320"/>
      <c r="AF159" s="320"/>
      <c r="AG159" s="320"/>
      <c r="AH159" s="320"/>
      <c r="AI159" s="320"/>
      <c r="AJ159" s="320"/>
      <c r="AK159" s="320"/>
      <c r="AL159" s="320"/>
      <c r="AM159" s="320"/>
      <c r="AN159" s="320"/>
      <c r="AO159" s="320"/>
      <c r="AP159" s="320"/>
      <c r="AQ159" s="320"/>
      <c r="AR159" s="320"/>
      <c r="AS159" s="320"/>
      <c r="AT159" s="320"/>
      <c r="AU159" s="320"/>
      <c r="AV159" s="320"/>
      <c r="AW159" s="320"/>
      <c r="AX159" s="320"/>
      <c r="AY159" s="320"/>
      <c r="AZ159" s="320"/>
      <c r="BA159" s="320"/>
      <c r="BB159" s="320"/>
      <c r="BC159" s="320"/>
      <c r="BD159" s="320"/>
      <c r="BE159" s="320"/>
      <c r="BF159" s="320"/>
      <c r="BG159" s="320"/>
      <c r="BH159" s="320"/>
      <c r="BI159" s="320"/>
      <c r="BJ159" s="320"/>
      <c r="BK159" s="320"/>
      <c r="BL159" s="320"/>
      <c r="BM159" s="320"/>
      <c r="BN159" s="320"/>
      <c r="BO159" s="320"/>
      <c r="BP159" s="320"/>
      <c r="BQ159" s="320"/>
      <c r="BR159" s="320"/>
      <c r="BS159" s="320"/>
      <c r="BT159" s="320"/>
      <c r="BU159" s="320"/>
      <c r="BV159" s="320"/>
      <c r="BW159" s="320"/>
      <c r="BX159" s="320"/>
      <c r="BY159" s="320"/>
      <c r="BZ159" s="320"/>
      <c r="CA159" s="320"/>
      <c r="CB159" s="320"/>
      <c r="CC159" s="320"/>
      <c r="CD159" s="320"/>
      <c r="CE159" s="320"/>
      <c r="CF159" s="320"/>
      <c r="CG159" s="320"/>
      <c r="CH159" s="320"/>
      <c r="CI159" s="320"/>
      <c r="CJ159" s="320"/>
      <c r="CK159" s="320"/>
      <c r="CL159" s="320"/>
      <c r="CM159" s="320"/>
      <c r="CN159" s="320"/>
      <c r="CO159" s="320"/>
      <c r="CP159" s="320"/>
      <c r="CQ159" s="320"/>
      <c r="CR159" s="320"/>
      <c r="CS159" s="320"/>
      <c r="CT159" s="320"/>
      <c r="CU159" s="320"/>
      <c r="CV159" s="320"/>
      <c r="CW159" s="320"/>
      <c r="CX159" s="320"/>
      <c r="CY159" s="320"/>
      <c r="CZ159" s="320"/>
      <c r="DA159" s="320"/>
      <c r="DB159" s="320"/>
      <c r="DC159" s="320"/>
      <c r="DD159" s="320"/>
      <c r="DE159" s="320"/>
      <c r="DF159" s="320"/>
      <c r="DG159" s="320"/>
      <c r="DH159" s="320"/>
      <c r="DI159" s="320"/>
      <c r="DJ159" s="320"/>
      <c r="DK159" s="320"/>
      <c r="DL159" s="320"/>
      <c r="DM159" s="320"/>
      <c r="DN159" s="320"/>
      <c r="DO159" s="320"/>
      <c r="DP159" s="320"/>
      <c r="DQ159" s="320"/>
      <c r="DR159" s="320"/>
      <c r="DS159" s="320"/>
      <c r="DT159" s="320"/>
      <c r="DU159" s="320"/>
      <c r="DV159" s="320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</row>
    <row r="160">
      <c r="A160" s="170"/>
      <c r="B160" s="170"/>
      <c r="C160" s="170"/>
      <c r="D160" s="170"/>
      <c r="E160" s="171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  <c r="AC160" s="320"/>
      <c r="AD160" s="320"/>
      <c r="AE160" s="320"/>
      <c r="AF160" s="320"/>
      <c r="AG160" s="320"/>
      <c r="AH160" s="320"/>
      <c r="AI160" s="320"/>
      <c r="AJ160" s="320"/>
      <c r="AK160" s="320"/>
      <c r="AL160" s="320"/>
      <c r="AM160" s="320"/>
      <c r="AN160" s="320"/>
      <c r="AO160" s="320"/>
      <c r="AP160" s="320"/>
      <c r="AQ160" s="320"/>
      <c r="AR160" s="320"/>
      <c r="AS160" s="320"/>
      <c r="AT160" s="320"/>
      <c r="AU160" s="320"/>
      <c r="AV160" s="320"/>
      <c r="AW160" s="320"/>
      <c r="AX160" s="320"/>
      <c r="AY160" s="320"/>
      <c r="AZ160" s="320"/>
      <c r="BA160" s="320"/>
      <c r="BB160" s="320"/>
      <c r="BC160" s="320"/>
      <c r="BD160" s="320"/>
      <c r="BE160" s="320"/>
      <c r="BF160" s="320"/>
      <c r="BG160" s="320"/>
      <c r="BH160" s="320"/>
      <c r="BI160" s="320"/>
      <c r="BJ160" s="320"/>
      <c r="BK160" s="320"/>
      <c r="BL160" s="320"/>
      <c r="BM160" s="320"/>
      <c r="BN160" s="320"/>
      <c r="BO160" s="320"/>
      <c r="BP160" s="320"/>
      <c r="BQ160" s="320"/>
      <c r="BR160" s="320"/>
      <c r="BS160" s="320"/>
      <c r="BT160" s="320"/>
      <c r="BU160" s="320"/>
      <c r="BV160" s="320"/>
      <c r="BW160" s="320"/>
      <c r="BX160" s="320"/>
      <c r="BY160" s="320"/>
      <c r="BZ160" s="320"/>
      <c r="CA160" s="320"/>
      <c r="CB160" s="320"/>
      <c r="CC160" s="320"/>
      <c r="CD160" s="320"/>
      <c r="CE160" s="320"/>
      <c r="CF160" s="320"/>
      <c r="CG160" s="320"/>
      <c r="CH160" s="320"/>
      <c r="CI160" s="320"/>
      <c r="CJ160" s="320"/>
      <c r="CK160" s="320"/>
      <c r="CL160" s="320"/>
      <c r="CM160" s="320"/>
      <c r="CN160" s="320"/>
      <c r="CO160" s="320"/>
      <c r="CP160" s="320"/>
      <c r="CQ160" s="320"/>
      <c r="CR160" s="320"/>
      <c r="CS160" s="320"/>
      <c r="CT160" s="320"/>
      <c r="CU160" s="320"/>
      <c r="CV160" s="320"/>
      <c r="CW160" s="320"/>
      <c r="CX160" s="320"/>
      <c r="CY160" s="320"/>
      <c r="CZ160" s="320"/>
      <c r="DA160" s="320"/>
      <c r="DB160" s="320"/>
      <c r="DC160" s="320"/>
      <c r="DD160" s="320"/>
      <c r="DE160" s="320"/>
      <c r="DF160" s="320"/>
      <c r="DG160" s="320"/>
      <c r="DH160" s="320"/>
      <c r="DI160" s="320"/>
      <c r="DJ160" s="320"/>
      <c r="DK160" s="320"/>
      <c r="DL160" s="320"/>
      <c r="DM160" s="320"/>
      <c r="DN160" s="320"/>
      <c r="DO160" s="320"/>
      <c r="DP160" s="320"/>
      <c r="DQ160" s="320"/>
      <c r="DR160" s="320"/>
      <c r="DS160" s="320"/>
      <c r="DT160" s="320"/>
      <c r="DU160" s="320"/>
      <c r="DV160" s="320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</row>
    <row r="161">
      <c r="A161" s="170"/>
      <c r="B161" s="170"/>
      <c r="C161" s="170"/>
      <c r="D161" s="170"/>
      <c r="E161" s="171"/>
      <c r="F161" s="320"/>
      <c r="G161" s="320"/>
      <c r="H161" s="320"/>
      <c r="I161" s="320"/>
      <c r="J161" s="320"/>
      <c r="K161" s="320"/>
      <c r="L161" s="320"/>
      <c r="M161" s="320"/>
      <c r="N161" s="320"/>
      <c r="O161" s="320"/>
      <c r="P161" s="320"/>
      <c r="Q161" s="320"/>
      <c r="R161" s="320"/>
      <c r="S161" s="320"/>
      <c r="T161" s="320"/>
      <c r="U161" s="320"/>
      <c r="V161" s="320"/>
      <c r="W161" s="320"/>
      <c r="X161" s="320"/>
      <c r="Y161" s="320"/>
      <c r="Z161" s="320"/>
      <c r="AA161" s="320"/>
      <c r="AB161" s="320"/>
      <c r="AC161" s="320"/>
      <c r="AD161" s="320"/>
      <c r="AE161" s="320"/>
      <c r="AF161" s="320"/>
      <c r="AG161" s="320"/>
      <c r="AH161" s="320"/>
      <c r="AI161" s="320"/>
      <c r="AJ161" s="320"/>
      <c r="AK161" s="320"/>
      <c r="AL161" s="320"/>
      <c r="AM161" s="320"/>
      <c r="AN161" s="320"/>
      <c r="AO161" s="320"/>
      <c r="AP161" s="320"/>
      <c r="AQ161" s="320"/>
      <c r="AR161" s="320"/>
      <c r="AS161" s="320"/>
      <c r="AT161" s="320"/>
      <c r="AU161" s="320"/>
      <c r="AV161" s="320"/>
      <c r="AW161" s="320"/>
      <c r="AX161" s="320"/>
      <c r="AY161" s="320"/>
      <c r="AZ161" s="320"/>
      <c r="BA161" s="320"/>
      <c r="BB161" s="320"/>
      <c r="BC161" s="320"/>
      <c r="BD161" s="320"/>
      <c r="BE161" s="320"/>
      <c r="BF161" s="320"/>
      <c r="BG161" s="320"/>
      <c r="BH161" s="320"/>
      <c r="BI161" s="320"/>
      <c r="BJ161" s="320"/>
      <c r="BK161" s="320"/>
      <c r="BL161" s="320"/>
      <c r="BM161" s="320"/>
      <c r="BN161" s="320"/>
      <c r="BO161" s="320"/>
      <c r="BP161" s="320"/>
      <c r="BQ161" s="320"/>
      <c r="BR161" s="320"/>
      <c r="BS161" s="320"/>
      <c r="BT161" s="320"/>
      <c r="BU161" s="320"/>
      <c r="BV161" s="320"/>
      <c r="BW161" s="320"/>
      <c r="BX161" s="320"/>
      <c r="BY161" s="320"/>
      <c r="BZ161" s="320"/>
      <c r="CA161" s="320"/>
      <c r="CB161" s="320"/>
      <c r="CC161" s="320"/>
      <c r="CD161" s="320"/>
      <c r="CE161" s="320"/>
      <c r="CF161" s="320"/>
      <c r="CG161" s="320"/>
      <c r="CH161" s="320"/>
      <c r="CI161" s="320"/>
      <c r="CJ161" s="320"/>
      <c r="CK161" s="320"/>
      <c r="CL161" s="320"/>
      <c r="CM161" s="320"/>
      <c r="CN161" s="320"/>
      <c r="CO161" s="320"/>
      <c r="CP161" s="320"/>
      <c r="CQ161" s="320"/>
      <c r="CR161" s="320"/>
      <c r="CS161" s="320"/>
      <c r="CT161" s="320"/>
      <c r="CU161" s="320"/>
      <c r="CV161" s="320"/>
      <c r="CW161" s="320"/>
      <c r="CX161" s="320"/>
      <c r="CY161" s="320"/>
      <c r="CZ161" s="320"/>
      <c r="DA161" s="320"/>
      <c r="DB161" s="320"/>
      <c r="DC161" s="320"/>
      <c r="DD161" s="320"/>
      <c r="DE161" s="320"/>
      <c r="DF161" s="320"/>
      <c r="DG161" s="320"/>
      <c r="DH161" s="320"/>
      <c r="DI161" s="320"/>
      <c r="DJ161" s="320"/>
      <c r="DK161" s="320"/>
      <c r="DL161" s="320"/>
      <c r="DM161" s="320"/>
      <c r="DN161" s="320"/>
      <c r="DO161" s="320"/>
      <c r="DP161" s="320"/>
      <c r="DQ161" s="320"/>
      <c r="DR161" s="320"/>
      <c r="DS161" s="320"/>
      <c r="DT161" s="320"/>
      <c r="DU161" s="320"/>
      <c r="DV161" s="320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</row>
    <row r="162">
      <c r="A162" s="170"/>
      <c r="B162" s="170"/>
      <c r="C162" s="170"/>
      <c r="D162" s="170"/>
      <c r="E162" s="171"/>
      <c r="F162" s="320"/>
      <c r="G162" s="320"/>
      <c r="H162" s="320"/>
      <c r="I162" s="320"/>
      <c r="J162" s="320"/>
      <c r="K162" s="320"/>
      <c r="L162" s="320"/>
      <c r="M162" s="320"/>
      <c r="N162" s="320"/>
      <c r="O162" s="320"/>
      <c r="P162" s="320"/>
      <c r="Q162" s="320"/>
      <c r="R162" s="320"/>
      <c r="S162" s="320"/>
      <c r="T162" s="320"/>
      <c r="U162" s="320"/>
      <c r="V162" s="320"/>
      <c r="W162" s="320"/>
      <c r="X162" s="320"/>
      <c r="Y162" s="320"/>
      <c r="Z162" s="320"/>
      <c r="AA162" s="320"/>
      <c r="AB162" s="320"/>
      <c r="AC162" s="320"/>
      <c r="AD162" s="320"/>
      <c r="AE162" s="320"/>
      <c r="AF162" s="320"/>
      <c r="AG162" s="320"/>
      <c r="AH162" s="320"/>
      <c r="AI162" s="320"/>
      <c r="AJ162" s="320"/>
      <c r="AK162" s="320"/>
      <c r="AL162" s="320"/>
      <c r="AM162" s="320"/>
      <c r="AN162" s="320"/>
      <c r="AO162" s="320"/>
      <c r="AP162" s="320"/>
      <c r="AQ162" s="320"/>
      <c r="AR162" s="320"/>
      <c r="AS162" s="320"/>
      <c r="AT162" s="320"/>
      <c r="AU162" s="320"/>
      <c r="AV162" s="320"/>
      <c r="AW162" s="320"/>
      <c r="AX162" s="320"/>
      <c r="AY162" s="320"/>
      <c r="AZ162" s="320"/>
      <c r="BA162" s="320"/>
      <c r="BB162" s="320"/>
      <c r="BC162" s="320"/>
      <c r="BD162" s="320"/>
      <c r="BE162" s="320"/>
      <c r="BF162" s="320"/>
      <c r="BG162" s="320"/>
      <c r="BH162" s="320"/>
      <c r="BI162" s="320"/>
      <c r="BJ162" s="320"/>
      <c r="BK162" s="320"/>
      <c r="BL162" s="320"/>
      <c r="BM162" s="320"/>
      <c r="BN162" s="320"/>
      <c r="BO162" s="320"/>
      <c r="BP162" s="320"/>
      <c r="BQ162" s="320"/>
      <c r="BR162" s="320"/>
      <c r="BS162" s="320"/>
      <c r="BT162" s="320"/>
      <c r="BU162" s="320"/>
      <c r="BV162" s="320"/>
      <c r="BW162" s="320"/>
      <c r="BX162" s="320"/>
      <c r="BY162" s="320"/>
      <c r="BZ162" s="320"/>
      <c r="CA162" s="320"/>
      <c r="CB162" s="320"/>
      <c r="CC162" s="320"/>
      <c r="CD162" s="320"/>
      <c r="CE162" s="320"/>
      <c r="CF162" s="320"/>
      <c r="CG162" s="320"/>
      <c r="CH162" s="320"/>
      <c r="CI162" s="320"/>
      <c r="CJ162" s="320"/>
      <c r="CK162" s="320"/>
      <c r="CL162" s="320"/>
      <c r="CM162" s="320"/>
      <c r="CN162" s="320"/>
      <c r="CO162" s="320"/>
      <c r="CP162" s="320"/>
      <c r="CQ162" s="320"/>
      <c r="CR162" s="320"/>
      <c r="CS162" s="320"/>
      <c r="CT162" s="320"/>
      <c r="CU162" s="320"/>
      <c r="CV162" s="320"/>
      <c r="CW162" s="320"/>
      <c r="CX162" s="320"/>
      <c r="CY162" s="320"/>
      <c r="CZ162" s="320"/>
      <c r="DA162" s="320"/>
      <c r="DB162" s="320"/>
      <c r="DC162" s="320"/>
      <c r="DD162" s="320"/>
      <c r="DE162" s="320"/>
      <c r="DF162" s="320"/>
      <c r="DG162" s="320"/>
      <c r="DH162" s="320"/>
      <c r="DI162" s="320"/>
      <c r="DJ162" s="320"/>
      <c r="DK162" s="320"/>
      <c r="DL162" s="320"/>
      <c r="DM162" s="320"/>
      <c r="DN162" s="320"/>
      <c r="DO162" s="320"/>
      <c r="DP162" s="320"/>
      <c r="DQ162" s="320"/>
      <c r="DR162" s="320"/>
      <c r="DS162" s="320"/>
      <c r="DT162" s="320"/>
      <c r="DU162" s="320"/>
      <c r="DV162" s="320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</row>
    <row r="163">
      <c r="A163" s="170"/>
      <c r="B163" s="170"/>
      <c r="C163" s="170"/>
      <c r="D163" s="170"/>
      <c r="E163" s="171"/>
      <c r="F163" s="320"/>
      <c r="G163" s="320"/>
      <c r="H163" s="320"/>
      <c r="I163" s="320"/>
      <c r="J163" s="320"/>
      <c r="K163" s="320"/>
      <c r="L163" s="320"/>
      <c r="M163" s="320"/>
      <c r="N163" s="320"/>
      <c r="O163" s="320"/>
      <c r="P163" s="320"/>
      <c r="Q163" s="320"/>
      <c r="R163" s="320"/>
      <c r="S163" s="320"/>
      <c r="T163" s="320"/>
      <c r="U163" s="320"/>
      <c r="V163" s="320"/>
      <c r="W163" s="320"/>
      <c r="X163" s="320"/>
      <c r="Y163" s="320"/>
      <c r="Z163" s="320"/>
      <c r="AA163" s="320"/>
      <c r="AB163" s="320"/>
      <c r="AC163" s="320"/>
      <c r="AD163" s="320"/>
      <c r="AE163" s="320"/>
      <c r="AF163" s="320"/>
      <c r="AG163" s="320"/>
      <c r="AH163" s="320"/>
      <c r="AI163" s="320"/>
      <c r="AJ163" s="320"/>
      <c r="AK163" s="320"/>
      <c r="AL163" s="320"/>
      <c r="AM163" s="320"/>
      <c r="AN163" s="320"/>
      <c r="AO163" s="320"/>
      <c r="AP163" s="320"/>
      <c r="AQ163" s="320"/>
      <c r="AR163" s="320"/>
      <c r="AS163" s="320"/>
      <c r="AT163" s="320"/>
      <c r="AU163" s="320"/>
      <c r="AV163" s="320"/>
      <c r="AW163" s="320"/>
      <c r="AX163" s="320"/>
      <c r="AY163" s="320"/>
      <c r="AZ163" s="320"/>
      <c r="BA163" s="320"/>
      <c r="BB163" s="320"/>
      <c r="BC163" s="320"/>
      <c r="BD163" s="320"/>
      <c r="BE163" s="320"/>
      <c r="BF163" s="320"/>
      <c r="BG163" s="320"/>
      <c r="BH163" s="320"/>
      <c r="BI163" s="320"/>
      <c r="BJ163" s="320"/>
      <c r="BK163" s="320"/>
      <c r="BL163" s="320"/>
      <c r="BM163" s="320"/>
      <c r="BN163" s="320"/>
      <c r="BO163" s="320"/>
      <c r="BP163" s="320"/>
      <c r="BQ163" s="320"/>
      <c r="BR163" s="320"/>
      <c r="BS163" s="320"/>
      <c r="BT163" s="320"/>
      <c r="BU163" s="320"/>
      <c r="BV163" s="320"/>
      <c r="BW163" s="320"/>
      <c r="BX163" s="320"/>
      <c r="BY163" s="320"/>
      <c r="BZ163" s="320"/>
      <c r="CA163" s="320"/>
      <c r="CB163" s="320"/>
      <c r="CC163" s="320"/>
      <c r="CD163" s="320"/>
      <c r="CE163" s="320"/>
      <c r="CF163" s="320"/>
      <c r="CG163" s="320"/>
      <c r="CH163" s="320"/>
      <c r="CI163" s="320"/>
      <c r="CJ163" s="320"/>
      <c r="CK163" s="320"/>
      <c r="CL163" s="320"/>
      <c r="CM163" s="320"/>
      <c r="CN163" s="320"/>
      <c r="CO163" s="320"/>
      <c r="CP163" s="320"/>
      <c r="CQ163" s="320"/>
      <c r="CR163" s="320"/>
      <c r="CS163" s="320"/>
      <c r="CT163" s="320"/>
      <c r="CU163" s="320"/>
      <c r="CV163" s="320"/>
      <c r="CW163" s="320"/>
      <c r="CX163" s="320"/>
      <c r="CY163" s="320"/>
      <c r="CZ163" s="320"/>
      <c r="DA163" s="320"/>
      <c r="DB163" s="320"/>
      <c r="DC163" s="320"/>
      <c r="DD163" s="320"/>
      <c r="DE163" s="320"/>
      <c r="DF163" s="320"/>
      <c r="DG163" s="320"/>
      <c r="DH163" s="320"/>
      <c r="DI163" s="320"/>
      <c r="DJ163" s="320"/>
      <c r="DK163" s="320"/>
      <c r="DL163" s="320"/>
      <c r="DM163" s="320"/>
      <c r="DN163" s="320"/>
      <c r="DO163" s="320"/>
      <c r="DP163" s="320"/>
      <c r="DQ163" s="320"/>
      <c r="DR163" s="320"/>
      <c r="DS163" s="320"/>
      <c r="DT163" s="320"/>
      <c r="DU163" s="320"/>
      <c r="DV163" s="320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</row>
    <row r="164">
      <c r="A164" s="170"/>
      <c r="B164" s="170"/>
      <c r="C164" s="170"/>
      <c r="D164" s="170"/>
      <c r="E164" s="171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0"/>
      <c r="AC164" s="320"/>
      <c r="AD164" s="320"/>
      <c r="AE164" s="320"/>
      <c r="AF164" s="320"/>
      <c r="AG164" s="320"/>
      <c r="AH164" s="320"/>
      <c r="AI164" s="320"/>
      <c r="AJ164" s="320"/>
      <c r="AK164" s="320"/>
      <c r="AL164" s="320"/>
      <c r="AM164" s="320"/>
      <c r="AN164" s="320"/>
      <c r="AO164" s="320"/>
      <c r="AP164" s="320"/>
      <c r="AQ164" s="320"/>
      <c r="AR164" s="320"/>
      <c r="AS164" s="320"/>
      <c r="AT164" s="320"/>
      <c r="AU164" s="320"/>
      <c r="AV164" s="320"/>
      <c r="AW164" s="320"/>
      <c r="AX164" s="320"/>
      <c r="AY164" s="320"/>
      <c r="AZ164" s="320"/>
      <c r="BA164" s="320"/>
      <c r="BB164" s="320"/>
      <c r="BC164" s="320"/>
      <c r="BD164" s="320"/>
      <c r="BE164" s="320"/>
      <c r="BF164" s="320"/>
      <c r="BG164" s="320"/>
      <c r="BH164" s="320"/>
      <c r="BI164" s="320"/>
      <c r="BJ164" s="320"/>
      <c r="BK164" s="320"/>
      <c r="BL164" s="320"/>
      <c r="BM164" s="320"/>
      <c r="BN164" s="320"/>
      <c r="BO164" s="320"/>
      <c r="BP164" s="320"/>
      <c r="BQ164" s="320"/>
      <c r="BR164" s="320"/>
      <c r="BS164" s="320"/>
      <c r="BT164" s="320"/>
      <c r="BU164" s="320"/>
      <c r="BV164" s="320"/>
      <c r="BW164" s="320"/>
      <c r="BX164" s="320"/>
      <c r="BY164" s="320"/>
      <c r="BZ164" s="320"/>
      <c r="CA164" s="320"/>
      <c r="CB164" s="320"/>
      <c r="CC164" s="320"/>
      <c r="CD164" s="320"/>
      <c r="CE164" s="320"/>
      <c r="CF164" s="320"/>
      <c r="CG164" s="320"/>
      <c r="CH164" s="320"/>
      <c r="CI164" s="320"/>
      <c r="CJ164" s="320"/>
      <c r="CK164" s="320"/>
      <c r="CL164" s="320"/>
      <c r="CM164" s="320"/>
      <c r="CN164" s="320"/>
      <c r="CO164" s="320"/>
      <c r="CP164" s="320"/>
      <c r="CQ164" s="320"/>
      <c r="CR164" s="320"/>
      <c r="CS164" s="320"/>
      <c r="CT164" s="320"/>
      <c r="CU164" s="320"/>
      <c r="CV164" s="320"/>
      <c r="CW164" s="320"/>
      <c r="CX164" s="320"/>
      <c r="CY164" s="320"/>
      <c r="CZ164" s="320"/>
      <c r="DA164" s="320"/>
      <c r="DB164" s="320"/>
      <c r="DC164" s="320"/>
      <c r="DD164" s="320"/>
      <c r="DE164" s="320"/>
      <c r="DF164" s="320"/>
      <c r="DG164" s="320"/>
      <c r="DH164" s="320"/>
      <c r="DI164" s="320"/>
      <c r="DJ164" s="320"/>
      <c r="DK164" s="320"/>
      <c r="DL164" s="320"/>
      <c r="DM164" s="320"/>
      <c r="DN164" s="320"/>
      <c r="DO164" s="320"/>
      <c r="DP164" s="320"/>
      <c r="DQ164" s="320"/>
      <c r="DR164" s="320"/>
      <c r="DS164" s="320"/>
      <c r="DT164" s="320"/>
      <c r="DU164" s="320"/>
      <c r="DV164" s="320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</row>
    <row r="165">
      <c r="A165" s="170"/>
      <c r="B165" s="170"/>
      <c r="C165" s="170"/>
      <c r="D165" s="170"/>
      <c r="E165" s="171"/>
      <c r="F165" s="320"/>
      <c r="G165" s="320"/>
      <c r="H165" s="320"/>
      <c r="I165" s="320"/>
      <c r="J165" s="320"/>
      <c r="K165" s="320"/>
      <c r="L165" s="320"/>
      <c r="M165" s="320"/>
      <c r="N165" s="320"/>
      <c r="O165" s="320"/>
      <c r="P165" s="320"/>
      <c r="Q165" s="320"/>
      <c r="R165" s="320"/>
      <c r="S165" s="320"/>
      <c r="T165" s="320"/>
      <c r="U165" s="320"/>
      <c r="V165" s="320"/>
      <c r="W165" s="320"/>
      <c r="X165" s="320"/>
      <c r="Y165" s="320"/>
      <c r="Z165" s="320"/>
      <c r="AA165" s="320"/>
      <c r="AB165" s="320"/>
      <c r="AC165" s="320"/>
      <c r="AD165" s="320"/>
      <c r="AE165" s="320"/>
      <c r="AF165" s="320"/>
      <c r="AG165" s="320"/>
      <c r="AH165" s="320"/>
      <c r="AI165" s="320"/>
      <c r="AJ165" s="320"/>
      <c r="AK165" s="320"/>
      <c r="AL165" s="320"/>
      <c r="AM165" s="320"/>
      <c r="AN165" s="320"/>
      <c r="AO165" s="320"/>
      <c r="AP165" s="320"/>
      <c r="AQ165" s="320"/>
      <c r="AR165" s="320"/>
      <c r="AS165" s="320"/>
      <c r="AT165" s="320"/>
      <c r="AU165" s="320"/>
      <c r="AV165" s="320"/>
      <c r="AW165" s="320"/>
      <c r="AX165" s="320"/>
      <c r="AY165" s="320"/>
      <c r="AZ165" s="320"/>
      <c r="BA165" s="320"/>
      <c r="BB165" s="320"/>
      <c r="BC165" s="320"/>
      <c r="BD165" s="320"/>
      <c r="BE165" s="320"/>
      <c r="BF165" s="320"/>
      <c r="BG165" s="320"/>
      <c r="BH165" s="320"/>
      <c r="BI165" s="320"/>
      <c r="BJ165" s="320"/>
      <c r="BK165" s="320"/>
      <c r="BL165" s="320"/>
      <c r="BM165" s="320"/>
      <c r="BN165" s="320"/>
      <c r="BO165" s="320"/>
      <c r="BP165" s="320"/>
      <c r="BQ165" s="320"/>
      <c r="BR165" s="320"/>
      <c r="BS165" s="320"/>
      <c r="BT165" s="320"/>
      <c r="BU165" s="320"/>
      <c r="BV165" s="320"/>
      <c r="BW165" s="320"/>
      <c r="BX165" s="320"/>
      <c r="BY165" s="320"/>
      <c r="BZ165" s="320"/>
      <c r="CA165" s="320"/>
      <c r="CB165" s="320"/>
      <c r="CC165" s="320"/>
      <c r="CD165" s="320"/>
      <c r="CE165" s="320"/>
      <c r="CF165" s="320"/>
      <c r="CG165" s="320"/>
      <c r="CH165" s="320"/>
      <c r="CI165" s="320"/>
      <c r="CJ165" s="320"/>
      <c r="CK165" s="320"/>
      <c r="CL165" s="320"/>
      <c r="CM165" s="320"/>
      <c r="CN165" s="320"/>
      <c r="CO165" s="320"/>
      <c r="CP165" s="320"/>
      <c r="CQ165" s="320"/>
      <c r="CR165" s="320"/>
      <c r="CS165" s="320"/>
      <c r="CT165" s="320"/>
      <c r="CU165" s="320"/>
      <c r="CV165" s="320"/>
      <c r="CW165" s="320"/>
      <c r="CX165" s="320"/>
      <c r="CY165" s="320"/>
      <c r="CZ165" s="320"/>
      <c r="DA165" s="320"/>
      <c r="DB165" s="320"/>
      <c r="DC165" s="320"/>
      <c r="DD165" s="320"/>
      <c r="DE165" s="320"/>
      <c r="DF165" s="320"/>
      <c r="DG165" s="320"/>
      <c r="DH165" s="320"/>
      <c r="DI165" s="320"/>
      <c r="DJ165" s="320"/>
      <c r="DK165" s="320"/>
      <c r="DL165" s="320"/>
      <c r="DM165" s="320"/>
      <c r="DN165" s="320"/>
      <c r="DO165" s="320"/>
      <c r="DP165" s="320"/>
      <c r="DQ165" s="320"/>
      <c r="DR165" s="320"/>
      <c r="DS165" s="320"/>
      <c r="DT165" s="320"/>
      <c r="DU165" s="320"/>
      <c r="DV165" s="320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</row>
    <row r="166">
      <c r="A166" s="170"/>
      <c r="B166" s="170"/>
      <c r="C166" s="170"/>
      <c r="D166" s="170"/>
      <c r="E166" s="171"/>
      <c r="F166" s="320"/>
      <c r="G166" s="320"/>
      <c r="H166" s="320"/>
      <c r="I166" s="320"/>
      <c r="J166" s="320"/>
      <c r="K166" s="320"/>
      <c r="L166" s="320"/>
      <c r="M166" s="320"/>
      <c r="N166" s="320"/>
      <c r="O166" s="320"/>
      <c r="P166" s="320"/>
      <c r="Q166" s="320"/>
      <c r="R166" s="320"/>
      <c r="S166" s="320"/>
      <c r="T166" s="320"/>
      <c r="U166" s="320"/>
      <c r="V166" s="320"/>
      <c r="W166" s="320"/>
      <c r="X166" s="320"/>
      <c r="Y166" s="320"/>
      <c r="Z166" s="320"/>
      <c r="AA166" s="320"/>
      <c r="AB166" s="320"/>
      <c r="AC166" s="320"/>
      <c r="AD166" s="320"/>
      <c r="AE166" s="320"/>
      <c r="AF166" s="320"/>
      <c r="AG166" s="320"/>
      <c r="AH166" s="320"/>
      <c r="AI166" s="320"/>
      <c r="AJ166" s="320"/>
      <c r="AK166" s="320"/>
      <c r="AL166" s="320"/>
      <c r="AM166" s="320"/>
      <c r="AN166" s="320"/>
      <c r="AO166" s="320"/>
      <c r="AP166" s="320"/>
      <c r="AQ166" s="320"/>
      <c r="AR166" s="320"/>
      <c r="AS166" s="320"/>
      <c r="AT166" s="320"/>
      <c r="AU166" s="320"/>
      <c r="AV166" s="320"/>
      <c r="AW166" s="320"/>
      <c r="AX166" s="320"/>
      <c r="AY166" s="320"/>
      <c r="AZ166" s="320"/>
      <c r="BA166" s="320"/>
      <c r="BB166" s="320"/>
      <c r="BC166" s="320"/>
      <c r="BD166" s="320"/>
      <c r="BE166" s="320"/>
      <c r="BF166" s="320"/>
      <c r="BG166" s="320"/>
      <c r="BH166" s="320"/>
      <c r="BI166" s="320"/>
      <c r="BJ166" s="320"/>
      <c r="BK166" s="320"/>
      <c r="BL166" s="320"/>
      <c r="BM166" s="320"/>
      <c r="BN166" s="320"/>
      <c r="BO166" s="320"/>
      <c r="BP166" s="320"/>
      <c r="BQ166" s="320"/>
      <c r="BR166" s="320"/>
      <c r="BS166" s="320"/>
      <c r="BT166" s="320"/>
      <c r="BU166" s="320"/>
      <c r="BV166" s="320"/>
      <c r="BW166" s="320"/>
      <c r="BX166" s="320"/>
      <c r="BY166" s="320"/>
      <c r="BZ166" s="320"/>
      <c r="CA166" s="320"/>
      <c r="CB166" s="320"/>
      <c r="CC166" s="320"/>
      <c r="CD166" s="320"/>
      <c r="CE166" s="320"/>
      <c r="CF166" s="320"/>
      <c r="CG166" s="320"/>
      <c r="CH166" s="320"/>
      <c r="CI166" s="320"/>
      <c r="CJ166" s="320"/>
      <c r="CK166" s="320"/>
      <c r="CL166" s="320"/>
      <c r="CM166" s="320"/>
      <c r="CN166" s="320"/>
      <c r="CO166" s="320"/>
      <c r="CP166" s="320"/>
      <c r="CQ166" s="320"/>
      <c r="CR166" s="320"/>
      <c r="CS166" s="320"/>
      <c r="CT166" s="320"/>
      <c r="CU166" s="320"/>
      <c r="CV166" s="320"/>
      <c r="CW166" s="320"/>
      <c r="CX166" s="320"/>
      <c r="CY166" s="320"/>
      <c r="CZ166" s="320"/>
      <c r="DA166" s="320"/>
      <c r="DB166" s="320"/>
      <c r="DC166" s="320"/>
      <c r="DD166" s="320"/>
      <c r="DE166" s="320"/>
      <c r="DF166" s="320"/>
      <c r="DG166" s="320"/>
      <c r="DH166" s="320"/>
      <c r="DI166" s="320"/>
      <c r="DJ166" s="320"/>
      <c r="DK166" s="320"/>
      <c r="DL166" s="320"/>
      <c r="DM166" s="320"/>
      <c r="DN166" s="320"/>
      <c r="DO166" s="320"/>
      <c r="DP166" s="320"/>
      <c r="DQ166" s="320"/>
      <c r="DR166" s="320"/>
      <c r="DS166" s="320"/>
      <c r="DT166" s="320"/>
      <c r="DU166" s="320"/>
      <c r="DV166" s="320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</row>
    <row r="167">
      <c r="A167" s="170"/>
      <c r="B167" s="170"/>
      <c r="C167" s="170"/>
      <c r="D167" s="170"/>
      <c r="E167" s="171"/>
      <c r="F167" s="320"/>
      <c r="G167" s="320"/>
      <c r="H167" s="320"/>
      <c r="I167" s="320"/>
      <c r="J167" s="320"/>
      <c r="K167" s="320"/>
      <c r="L167" s="320"/>
      <c r="M167" s="320"/>
      <c r="N167" s="320"/>
      <c r="O167" s="320"/>
      <c r="P167" s="320"/>
      <c r="Q167" s="320"/>
      <c r="R167" s="320"/>
      <c r="S167" s="320"/>
      <c r="T167" s="320"/>
      <c r="U167" s="320"/>
      <c r="V167" s="320"/>
      <c r="W167" s="320"/>
      <c r="X167" s="320"/>
      <c r="Y167" s="320"/>
      <c r="Z167" s="320"/>
      <c r="AA167" s="320"/>
      <c r="AB167" s="320"/>
      <c r="AC167" s="320"/>
      <c r="AD167" s="320"/>
      <c r="AE167" s="320"/>
      <c r="AF167" s="320"/>
      <c r="AG167" s="320"/>
      <c r="AH167" s="320"/>
      <c r="AI167" s="320"/>
      <c r="AJ167" s="320"/>
      <c r="AK167" s="320"/>
      <c r="AL167" s="320"/>
      <c r="AM167" s="320"/>
      <c r="AN167" s="320"/>
      <c r="AO167" s="320"/>
      <c r="AP167" s="320"/>
      <c r="AQ167" s="320"/>
      <c r="AR167" s="320"/>
      <c r="AS167" s="320"/>
      <c r="AT167" s="320"/>
      <c r="AU167" s="320"/>
      <c r="AV167" s="320"/>
      <c r="AW167" s="320"/>
      <c r="AX167" s="320"/>
      <c r="AY167" s="320"/>
      <c r="AZ167" s="320"/>
      <c r="BA167" s="320"/>
      <c r="BB167" s="320"/>
      <c r="BC167" s="320"/>
      <c r="BD167" s="320"/>
      <c r="BE167" s="320"/>
      <c r="BF167" s="320"/>
      <c r="BG167" s="320"/>
      <c r="BH167" s="320"/>
      <c r="BI167" s="320"/>
      <c r="BJ167" s="320"/>
      <c r="BK167" s="320"/>
      <c r="BL167" s="320"/>
      <c r="BM167" s="320"/>
      <c r="BN167" s="320"/>
      <c r="BO167" s="320"/>
      <c r="BP167" s="320"/>
      <c r="BQ167" s="320"/>
      <c r="BR167" s="320"/>
      <c r="BS167" s="320"/>
      <c r="BT167" s="320"/>
      <c r="BU167" s="320"/>
      <c r="BV167" s="320"/>
      <c r="BW167" s="320"/>
      <c r="BX167" s="320"/>
      <c r="BY167" s="320"/>
      <c r="BZ167" s="320"/>
      <c r="CA167" s="320"/>
      <c r="CB167" s="320"/>
      <c r="CC167" s="320"/>
      <c r="CD167" s="320"/>
      <c r="CE167" s="320"/>
      <c r="CF167" s="320"/>
      <c r="CG167" s="320"/>
      <c r="CH167" s="320"/>
      <c r="CI167" s="320"/>
      <c r="CJ167" s="320"/>
      <c r="CK167" s="320"/>
      <c r="CL167" s="320"/>
      <c r="CM167" s="320"/>
      <c r="CN167" s="320"/>
      <c r="CO167" s="320"/>
      <c r="CP167" s="320"/>
      <c r="CQ167" s="320"/>
      <c r="CR167" s="320"/>
      <c r="CS167" s="320"/>
      <c r="CT167" s="320"/>
      <c r="CU167" s="320"/>
      <c r="CV167" s="320"/>
      <c r="CW167" s="320"/>
      <c r="CX167" s="320"/>
      <c r="CY167" s="320"/>
      <c r="CZ167" s="320"/>
      <c r="DA167" s="320"/>
      <c r="DB167" s="320"/>
      <c r="DC167" s="320"/>
      <c r="DD167" s="320"/>
      <c r="DE167" s="320"/>
      <c r="DF167" s="320"/>
      <c r="DG167" s="320"/>
      <c r="DH167" s="320"/>
      <c r="DI167" s="320"/>
      <c r="DJ167" s="320"/>
      <c r="DK167" s="320"/>
      <c r="DL167" s="320"/>
      <c r="DM167" s="320"/>
      <c r="DN167" s="320"/>
      <c r="DO167" s="320"/>
      <c r="DP167" s="320"/>
      <c r="DQ167" s="320"/>
      <c r="DR167" s="320"/>
      <c r="DS167" s="320"/>
      <c r="DT167" s="320"/>
      <c r="DU167" s="320"/>
      <c r="DV167" s="320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</row>
    <row r="168">
      <c r="A168" s="170"/>
      <c r="B168" s="170"/>
      <c r="C168" s="170"/>
      <c r="D168" s="170"/>
      <c r="E168" s="171"/>
      <c r="F168" s="320"/>
      <c r="G168" s="320"/>
      <c r="H168" s="320"/>
      <c r="I168" s="320"/>
      <c r="J168" s="320"/>
      <c r="K168" s="320"/>
      <c r="L168" s="320"/>
      <c r="M168" s="320"/>
      <c r="N168" s="320"/>
      <c r="O168" s="320"/>
      <c r="P168" s="320"/>
      <c r="Q168" s="320"/>
      <c r="R168" s="320"/>
      <c r="S168" s="320"/>
      <c r="T168" s="320"/>
      <c r="U168" s="320"/>
      <c r="V168" s="320"/>
      <c r="W168" s="320"/>
      <c r="X168" s="320"/>
      <c r="Y168" s="320"/>
      <c r="Z168" s="320"/>
      <c r="AA168" s="320"/>
      <c r="AB168" s="320"/>
      <c r="AC168" s="320"/>
      <c r="AD168" s="320"/>
      <c r="AE168" s="320"/>
      <c r="AF168" s="320"/>
      <c r="AG168" s="320"/>
      <c r="AH168" s="320"/>
      <c r="AI168" s="320"/>
      <c r="AJ168" s="320"/>
      <c r="AK168" s="320"/>
      <c r="AL168" s="320"/>
      <c r="AM168" s="320"/>
      <c r="AN168" s="320"/>
      <c r="AO168" s="320"/>
      <c r="AP168" s="320"/>
      <c r="AQ168" s="320"/>
      <c r="AR168" s="320"/>
      <c r="AS168" s="320"/>
      <c r="AT168" s="320"/>
      <c r="AU168" s="320"/>
      <c r="AV168" s="320"/>
      <c r="AW168" s="320"/>
      <c r="AX168" s="320"/>
      <c r="AY168" s="320"/>
      <c r="AZ168" s="320"/>
      <c r="BA168" s="320"/>
      <c r="BB168" s="320"/>
      <c r="BC168" s="320"/>
      <c r="BD168" s="320"/>
      <c r="BE168" s="320"/>
      <c r="BF168" s="320"/>
      <c r="BG168" s="320"/>
      <c r="BH168" s="320"/>
      <c r="BI168" s="320"/>
      <c r="BJ168" s="320"/>
      <c r="BK168" s="320"/>
      <c r="BL168" s="320"/>
      <c r="BM168" s="320"/>
      <c r="BN168" s="320"/>
      <c r="BO168" s="320"/>
      <c r="BP168" s="320"/>
      <c r="BQ168" s="320"/>
      <c r="BR168" s="320"/>
      <c r="BS168" s="320"/>
      <c r="BT168" s="320"/>
      <c r="BU168" s="320"/>
      <c r="BV168" s="320"/>
      <c r="BW168" s="320"/>
      <c r="BX168" s="320"/>
      <c r="BY168" s="320"/>
      <c r="BZ168" s="320"/>
      <c r="CA168" s="320"/>
      <c r="CB168" s="320"/>
      <c r="CC168" s="320"/>
      <c r="CD168" s="320"/>
      <c r="CE168" s="320"/>
      <c r="CF168" s="320"/>
      <c r="CG168" s="320"/>
      <c r="CH168" s="320"/>
      <c r="CI168" s="320"/>
      <c r="CJ168" s="320"/>
      <c r="CK168" s="320"/>
      <c r="CL168" s="320"/>
      <c r="CM168" s="320"/>
      <c r="CN168" s="320"/>
      <c r="CO168" s="320"/>
      <c r="CP168" s="320"/>
      <c r="CQ168" s="320"/>
      <c r="CR168" s="320"/>
      <c r="CS168" s="320"/>
      <c r="CT168" s="320"/>
      <c r="CU168" s="320"/>
      <c r="CV168" s="320"/>
      <c r="CW168" s="320"/>
      <c r="CX168" s="320"/>
      <c r="CY168" s="320"/>
      <c r="CZ168" s="320"/>
      <c r="DA168" s="320"/>
      <c r="DB168" s="320"/>
      <c r="DC168" s="320"/>
      <c r="DD168" s="320"/>
      <c r="DE168" s="320"/>
      <c r="DF168" s="320"/>
      <c r="DG168" s="320"/>
      <c r="DH168" s="320"/>
      <c r="DI168" s="320"/>
      <c r="DJ168" s="320"/>
      <c r="DK168" s="320"/>
      <c r="DL168" s="320"/>
      <c r="DM168" s="320"/>
      <c r="DN168" s="320"/>
      <c r="DO168" s="320"/>
      <c r="DP168" s="320"/>
      <c r="DQ168" s="320"/>
      <c r="DR168" s="320"/>
      <c r="DS168" s="320"/>
      <c r="DT168" s="320"/>
      <c r="DU168" s="320"/>
      <c r="DV168" s="320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</row>
    <row r="169">
      <c r="A169" s="170"/>
      <c r="B169" s="170"/>
      <c r="C169" s="170"/>
      <c r="D169" s="170"/>
      <c r="E169" s="171"/>
      <c r="F169" s="320"/>
      <c r="G169" s="320"/>
      <c r="H169" s="320"/>
      <c r="I169" s="320"/>
      <c r="J169" s="320"/>
      <c r="K169" s="320"/>
      <c r="L169" s="320"/>
      <c r="M169" s="320"/>
      <c r="N169" s="320"/>
      <c r="O169" s="320"/>
      <c r="P169" s="320"/>
      <c r="Q169" s="320"/>
      <c r="R169" s="320"/>
      <c r="S169" s="320"/>
      <c r="T169" s="320"/>
      <c r="U169" s="320"/>
      <c r="V169" s="320"/>
      <c r="W169" s="320"/>
      <c r="X169" s="320"/>
      <c r="Y169" s="320"/>
      <c r="Z169" s="320"/>
      <c r="AA169" s="320"/>
      <c r="AB169" s="320"/>
      <c r="AC169" s="320"/>
      <c r="AD169" s="320"/>
      <c r="AE169" s="320"/>
      <c r="AF169" s="320"/>
      <c r="AG169" s="320"/>
      <c r="AH169" s="320"/>
      <c r="AI169" s="320"/>
      <c r="AJ169" s="320"/>
      <c r="AK169" s="320"/>
      <c r="AL169" s="320"/>
      <c r="AM169" s="320"/>
      <c r="AN169" s="320"/>
      <c r="AO169" s="320"/>
      <c r="AP169" s="320"/>
      <c r="AQ169" s="320"/>
      <c r="AR169" s="320"/>
      <c r="AS169" s="320"/>
      <c r="AT169" s="320"/>
      <c r="AU169" s="320"/>
      <c r="AV169" s="320"/>
      <c r="AW169" s="320"/>
      <c r="AX169" s="320"/>
      <c r="AY169" s="320"/>
      <c r="AZ169" s="320"/>
      <c r="BA169" s="320"/>
      <c r="BB169" s="320"/>
      <c r="BC169" s="320"/>
      <c r="BD169" s="320"/>
      <c r="BE169" s="320"/>
      <c r="BF169" s="320"/>
      <c r="BG169" s="320"/>
      <c r="BH169" s="320"/>
      <c r="BI169" s="320"/>
      <c r="BJ169" s="320"/>
      <c r="BK169" s="320"/>
      <c r="BL169" s="320"/>
      <c r="BM169" s="320"/>
      <c r="BN169" s="320"/>
      <c r="BO169" s="320"/>
      <c r="BP169" s="320"/>
      <c r="BQ169" s="320"/>
      <c r="BR169" s="320"/>
      <c r="BS169" s="320"/>
      <c r="BT169" s="320"/>
      <c r="BU169" s="320"/>
      <c r="BV169" s="320"/>
      <c r="BW169" s="320"/>
      <c r="BX169" s="320"/>
      <c r="BY169" s="320"/>
      <c r="BZ169" s="320"/>
      <c r="CA169" s="320"/>
      <c r="CB169" s="320"/>
      <c r="CC169" s="320"/>
      <c r="CD169" s="320"/>
      <c r="CE169" s="320"/>
      <c r="CF169" s="320"/>
      <c r="CG169" s="320"/>
      <c r="CH169" s="320"/>
      <c r="CI169" s="320"/>
      <c r="CJ169" s="320"/>
      <c r="CK169" s="320"/>
      <c r="CL169" s="320"/>
      <c r="CM169" s="320"/>
      <c r="CN169" s="320"/>
      <c r="CO169" s="320"/>
      <c r="CP169" s="320"/>
      <c r="CQ169" s="320"/>
      <c r="CR169" s="320"/>
      <c r="CS169" s="320"/>
      <c r="CT169" s="320"/>
      <c r="CU169" s="320"/>
      <c r="CV169" s="320"/>
      <c r="CW169" s="320"/>
      <c r="CX169" s="320"/>
      <c r="CY169" s="320"/>
      <c r="CZ169" s="320"/>
      <c r="DA169" s="320"/>
      <c r="DB169" s="320"/>
      <c r="DC169" s="320"/>
      <c r="DD169" s="320"/>
      <c r="DE169" s="320"/>
      <c r="DF169" s="320"/>
      <c r="DG169" s="320"/>
      <c r="DH169" s="320"/>
      <c r="DI169" s="320"/>
      <c r="DJ169" s="320"/>
      <c r="DK169" s="320"/>
      <c r="DL169" s="320"/>
      <c r="DM169" s="320"/>
      <c r="DN169" s="320"/>
      <c r="DO169" s="320"/>
      <c r="DP169" s="320"/>
      <c r="DQ169" s="320"/>
      <c r="DR169" s="320"/>
      <c r="DS169" s="320"/>
      <c r="DT169" s="320"/>
      <c r="DU169" s="320"/>
      <c r="DV169" s="320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</row>
    <row r="170">
      <c r="A170" s="170"/>
      <c r="B170" s="170"/>
      <c r="C170" s="170"/>
      <c r="D170" s="170"/>
      <c r="E170" s="171"/>
      <c r="F170" s="320"/>
      <c r="G170" s="320"/>
      <c r="H170" s="320"/>
      <c r="I170" s="320"/>
      <c r="J170" s="320"/>
      <c r="K170" s="320"/>
      <c r="L170" s="320"/>
      <c r="M170" s="320"/>
      <c r="N170" s="320"/>
      <c r="O170" s="320"/>
      <c r="P170" s="320"/>
      <c r="Q170" s="320"/>
      <c r="R170" s="320"/>
      <c r="S170" s="320"/>
      <c r="T170" s="320"/>
      <c r="U170" s="320"/>
      <c r="V170" s="320"/>
      <c r="W170" s="320"/>
      <c r="X170" s="320"/>
      <c r="Y170" s="320"/>
      <c r="Z170" s="320"/>
      <c r="AA170" s="320"/>
      <c r="AB170" s="320"/>
      <c r="AC170" s="320"/>
      <c r="AD170" s="320"/>
      <c r="AE170" s="320"/>
      <c r="AF170" s="320"/>
      <c r="AG170" s="320"/>
      <c r="AH170" s="320"/>
      <c r="AI170" s="320"/>
      <c r="AJ170" s="320"/>
      <c r="AK170" s="320"/>
      <c r="AL170" s="320"/>
      <c r="AM170" s="320"/>
      <c r="AN170" s="320"/>
      <c r="AO170" s="320"/>
      <c r="AP170" s="320"/>
      <c r="AQ170" s="320"/>
      <c r="AR170" s="320"/>
      <c r="AS170" s="320"/>
      <c r="AT170" s="320"/>
      <c r="AU170" s="320"/>
      <c r="AV170" s="320"/>
      <c r="AW170" s="320"/>
      <c r="AX170" s="320"/>
      <c r="AY170" s="320"/>
      <c r="AZ170" s="320"/>
      <c r="BA170" s="320"/>
      <c r="BB170" s="320"/>
      <c r="BC170" s="320"/>
      <c r="BD170" s="320"/>
      <c r="BE170" s="320"/>
      <c r="BF170" s="320"/>
      <c r="BG170" s="320"/>
      <c r="BH170" s="320"/>
      <c r="BI170" s="320"/>
      <c r="BJ170" s="320"/>
      <c r="BK170" s="320"/>
      <c r="BL170" s="320"/>
      <c r="BM170" s="320"/>
      <c r="BN170" s="320"/>
      <c r="BO170" s="320"/>
      <c r="BP170" s="320"/>
      <c r="BQ170" s="320"/>
      <c r="BR170" s="320"/>
      <c r="BS170" s="320"/>
      <c r="BT170" s="320"/>
      <c r="BU170" s="320"/>
      <c r="BV170" s="320"/>
      <c r="BW170" s="320"/>
      <c r="BX170" s="320"/>
      <c r="BY170" s="320"/>
      <c r="BZ170" s="320"/>
      <c r="CA170" s="320"/>
      <c r="CB170" s="320"/>
      <c r="CC170" s="320"/>
      <c r="CD170" s="320"/>
      <c r="CE170" s="320"/>
      <c r="CF170" s="320"/>
      <c r="CG170" s="320"/>
      <c r="CH170" s="320"/>
      <c r="CI170" s="320"/>
      <c r="CJ170" s="320"/>
      <c r="CK170" s="320"/>
      <c r="CL170" s="320"/>
      <c r="CM170" s="320"/>
      <c r="CN170" s="320"/>
      <c r="CO170" s="320"/>
      <c r="CP170" s="320"/>
      <c r="CQ170" s="320"/>
      <c r="CR170" s="320"/>
      <c r="CS170" s="320"/>
      <c r="CT170" s="320"/>
      <c r="CU170" s="320"/>
      <c r="CV170" s="320"/>
      <c r="CW170" s="320"/>
      <c r="CX170" s="320"/>
      <c r="CY170" s="320"/>
      <c r="CZ170" s="320"/>
      <c r="DA170" s="320"/>
      <c r="DB170" s="320"/>
      <c r="DC170" s="320"/>
      <c r="DD170" s="320"/>
      <c r="DE170" s="320"/>
      <c r="DF170" s="320"/>
      <c r="DG170" s="320"/>
      <c r="DH170" s="320"/>
      <c r="DI170" s="320"/>
      <c r="DJ170" s="320"/>
      <c r="DK170" s="320"/>
      <c r="DL170" s="320"/>
      <c r="DM170" s="320"/>
      <c r="DN170" s="320"/>
      <c r="DO170" s="320"/>
      <c r="DP170" s="320"/>
      <c r="DQ170" s="320"/>
      <c r="DR170" s="320"/>
      <c r="DS170" s="320"/>
      <c r="DT170" s="320"/>
      <c r="DU170" s="320"/>
      <c r="DV170" s="320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</row>
    <row r="171">
      <c r="A171" s="170"/>
      <c r="B171" s="170"/>
      <c r="C171" s="170"/>
      <c r="D171" s="170"/>
      <c r="E171" s="171"/>
      <c r="F171" s="320"/>
      <c r="G171" s="320"/>
      <c r="H171" s="320"/>
      <c r="I171" s="320"/>
      <c r="J171" s="320"/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0"/>
      <c r="X171" s="320"/>
      <c r="Y171" s="320"/>
      <c r="Z171" s="320"/>
      <c r="AA171" s="320"/>
      <c r="AB171" s="320"/>
      <c r="AC171" s="320"/>
      <c r="AD171" s="320"/>
      <c r="AE171" s="320"/>
      <c r="AF171" s="320"/>
      <c r="AG171" s="320"/>
      <c r="AH171" s="320"/>
      <c r="AI171" s="320"/>
      <c r="AJ171" s="320"/>
      <c r="AK171" s="320"/>
      <c r="AL171" s="320"/>
      <c r="AM171" s="320"/>
      <c r="AN171" s="320"/>
      <c r="AO171" s="320"/>
      <c r="AP171" s="320"/>
      <c r="AQ171" s="320"/>
      <c r="AR171" s="320"/>
      <c r="AS171" s="320"/>
      <c r="AT171" s="320"/>
      <c r="AU171" s="320"/>
      <c r="AV171" s="320"/>
      <c r="AW171" s="320"/>
      <c r="AX171" s="320"/>
      <c r="AY171" s="320"/>
      <c r="AZ171" s="320"/>
      <c r="BA171" s="320"/>
      <c r="BB171" s="320"/>
      <c r="BC171" s="320"/>
      <c r="BD171" s="320"/>
      <c r="BE171" s="320"/>
      <c r="BF171" s="320"/>
      <c r="BG171" s="320"/>
      <c r="BH171" s="320"/>
      <c r="BI171" s="320"/>
      <c r="BJ171" s="320"/>
      <c r="BK171" s="320"/>
      <c r="BL171" s="320"/>
      <c r="BM171" s="320"/>
      <c r="BN171" s="320"/>
      <c r="BO171" s="320"/>
      <c r="BP171" s="320"/>
      <c r="BQ171" s="320"/>
      <c r="BR171" s="320"/>
      <c r="BS171" s="320"/>
      <c r="BT171" s="320"/>
      <c r="BU171" s="320"/>
      <c r="BV171" s="320"/>
      <c r="BW171" s="320"/>
      <c r="BX171" s="320"/>
      <c r="BY171" s="320"/>
      <c r="BZ171" s="320"/>
      <c r="CA171" s="320"/>
      <c r="CB171" s="320"/>
      <c r="CC171" s="320"/>
      <c r="CD171" s="320"/>
      <c r="CE171" s="320"/>
      <c r="CF171" s="320"/>
      <c r="CG171" s="320"/>
      <c r="CH171" s="320"/>
      <c r="CI171" s="320"/>
      <c r="CJ171" s="320"/>
      <c r="CK171" s="320"/>
      <c r="CL171" s="320"/>
      <c r="CM171" s="320"/>
      <c r="CN171" s="320"/>
      <c r="CO171" s="320"/>
      <c r="CP171" s="320"/>
      <c r="CQ171" s="320"/>
      <c r="CR171" s="320"/>
      <c r="CS171" s="320"/>
      <c r="CT171" s="320"/>
      <c r="CU171" s="320"/>
      <c r="CV171" s="320"/>
      <c r="CW171" s="320"/>
      <c r="CX171" s="320"/>
      <c r="CY171" s="320"/>
      <c r="CZ171" s="320"/>
      <c r="DA171" s="320"/>
      <c r="DB171" s="320"/>
      <c r="DC171" s="320"/>
      <c r="DD171" s="320"/>
      <c r="DE171" s="320"/>
      <c r="DF171" s="320"/>
      <c r="DG171" s="320"/>
      <c r="DH171" s="320"/>
      <c r="DI171" s="320"/>
      <c r="DJ171" s="320"/>
      <c r="DK171" s="320"/>
      <c r="DL171" s="320"/>
      <c r="DM171" s="320"/>
      <c r="DN171" s="320"/>
      <c r="DO171" s="320"/>
      <c r="DP171" s="320"/>
      <c r="DQ171" s="320"/>
      <c r="DR171" s="320"/>
      <c r="DS171" s="320"/>
      <c r="DT171" s="320"/>
      <c r="DU171" s="320"/>
      <c r="DV171" s="320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</row>
    <row r="172">
      <c r="A172" s="170"/>
      <c r="B172" s="170"/>
      <c r="C172" s="170"/>
      <c r="D172" s="170"/>
      <c r="E172" s="171"/>
      <c r="F172" s="320"/>
      <c r="G172" s="320"/>
      <c r="H172" s="320"/>
      <c r="I172" s="320"/>
      <c r="J172" s="320"/>
      <c r="K172" s="320"/>
      <c r="L172" s="320"/>
      <c r="M172" s="320"/>
      <c r="N172" s="320"/>
      <c r="O172" s="320"/>
      <c r="P172" s="320"/>
      <c r="Q172" s="320"/>
      <c r="R172" s="320"/>
      <c r="S172" s="320"/>
      <c r="T172" s="320"/>
      <c r="U172" s="320"/>
      <c r="V172" s="320"/>
      <c r="W172" s="320"/>
      <c r="X172" s="320"/>
      <c r="Y172" s="320"/>
      <c r="Z172" s="320"/>
      <c r="AA172" s="320"/>
      <c r="AB172" s="320"/>
      <c r="AC172" s="320"/>
      <c r="AD172" s="320"/>
      <c r="AE172" s="320"/>
      <c r="AF172" s="320"/>
      <c r="AG172" s="320"/>
      <c r="AH172" s="320"/>
      <c r="AI172" s="320"/>
      <c r="AJ172" s="320"/>
      <c r="AK172" s="320"/>
      <c r="AL172" s="320"/>
      <c r="AM172" s="320"/>
      <c r="AN172" s="320"/>
      <c r="AO172" s="320"/>
      <c r="AP172" s="320"/>
      <c r="AQ172" s="320"/>
      <c r="AR172" s="320"/>
      <c r="AS172" s="320"/>
      <c r="AT172" s="320"/>
      <c r="AU172" s="320"/>
      <c r="AV172" s="320"/>
      <c r="AW172" s="320"/>
      <c r="AX172" s="320"/>
      <c r="AY172" s="320"/>
      <c r="AZ172" s="320"/>
      <c r="BA172" s="320"/>
      <c r="BB172" s="320"/>
      <c r="BC172" s="320"/>
      <c r="BD172" s="320"/>
      <c r="BE172" s="320"/>
      <c r="BF172" s="320"/>
      <c r="BG172" s="320"/>
      <c r="BH172" s="320"/>
      <c r="BI172" s="320"/>
      <c r="BJ172" s="320"/>
      <c r="BK172" s="320"/>
      <c r="BL172" s="320"/>
      <c r="BM172" s="320"/>
      <c r="BN172" s="320"/>
      <c r="BO172" s="320"/>
      <c r="BP172" s="320"/>
      <c r="BQ172" s="320"/>
      <c r="BR172" s="320"/>
      <c r="BS172" s="320"/>
      <c r="BT172" s="320"/>
      <c r="BU172" s="320"/>
      <c r="BV172" s="320"/>
      <c r="BW172" s="320"/>
      <c r="BX172" s="320"/>
      <c r="BY172" s="320"/>
      <c r="BZ172" s="320"/>
      <c r="CA172" s="320"/>
      <c r="CB172" s="320"/>
      <c r="CC172" s="320"/>
      <c r="CD172" s="320"/>
      <c r="CE172" s="320"/>
      <c r="CF172" s="320"/>
      <c r="CG172" s="320"/>
      <c r="CH172" s="320"/>
      <c r="CI172" s="320"/>
      <c r="CJ172" s="320"/>
      <c r="CK172" s="320"/>
      <c r="CL172" s="320"/>
      <c r="CM172" s="320"/>
      <c r="CN172" s="320"/>
      <c r="CO172" s="320"/>
      <c r="CP172" s="320"/>
      <c r="CQ172" s="320"/>
      <c r="CR172" s="320"/>
      <c r="CS172" s="320"/>
      <c r="CT172" s="320"/>
      <c r="CU172" s="320"/>
      <c r="CV172" s="320"/>
      <c r="CW172" s="320"/>
      <c r="CX172" s="320"/>
      <c r="CY172" s="320"/>
      <c r="CZ172" s="320"/>
      <c r="DA172" s="320"/>
      <c r="DB172" s="320"/>
      <c r="DC172" s="320"/>
      <c r="DD172" s="320"/>
      <c r="DE172" s="320"/>
      <c r="DF172" s="320"/>
      <c r="DG172" s="320"/>
      <c r="DH172" s="320"/>
      <c r="DI172" s="320"/>
      <c r="DJ172" s="320"/>
      <c r="DK172" s="320"/>
      <c r="DL172" s="320"/>
      <c r="DM172" s="320"/>
      <c r="DN172" s="320"/>
      <c r="DO172" s="320"/>
      <c r="DP172" s="320"/>
      <c r="DQ172" s="320"/>
      <c r="DR172" s="320"/>
      <c r="DS172" s="320"/>
      <c r="DT172" s="320"/>
      <c r="DU172" s="320"/>
      <c r="DV172" s="320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</row>
    <row r="173">
      <c r="A173" s="170"/>
      <c r="B173" s="170"/>
      <c r="C173" s="170"/>
      <c r="D173" s="170"/>
      <c r="E173" s="171"/>
      <c r="F173" s="320"/>
      <c r="G173" s="320"/>
      <c r="H173" s="320"/>
      <c r="I173" s="320"/>
      <c r="J173" s="320"/>
      <c r="K173" s="320"/>
      <c r="L173" s="320"/>
      <c r="M173" s="320"/>
      <c r="N173" s="320"/>
      <c r="O173" s="320"/>
      <c r="P173" s="320"/>
      <c r="Q173" s="320"/>
      <c r="R173" s="320"/>
      <c r="S173" s="320"/>
      <c r="T173" s="320"/>
      <c r="U173" s="320"/>
      <c r="V173" s="320"/>
      <c r="W173" s="320"/>
      <c r="X173" s="320"/>
      <c r="Y173" s="320"/>
      <c r="Z173" s="320"/>
      <c r="AA173" s="320"/>
      <c r="AB173" s="320"/>
      <c r="AC173" s="320"/>
      <c r="AD173" s="320"/>
      <c r="AE173" s="320"/>
      <c r="AF173" s="320"/>
      <c r="AG173" s="320"/>
      <c r="AH173" s="320"/>
      <c r="AI173" s="320"/>
      <c r="AJ173" s="320"/>
      <c r="AK173" s="320"/>
      <c r="AL173" s="320"/>
      <c r="AM173" s="320"/>
      <c r="AN173" s="320"/>
      <c r="AO173" s="320"/>
      <c r="AP173" s="320"/>
      <c r="AQ173" s="320"/>
      <c r="AR173" s="320"/>
      <c r="AS173" s="320"/>
      <c r="AT173" s="320"/>
      <c r="AU173" s="320"/>
      <c r="AV173" s="320"/>
      <c r="AW173" s="320"/>
      <c r="AX173" s="320"/>
      <c r="AY173" s="320"/>
      <c r="AZ173" s="320"/>
      <c r="BA173" s="320"/>
      <c r="BB173" s="320"/>
      <c r="BC173" s="320"/>
      <c r="BD173" s="320"/>
      <c r="BE173" s="320"/>
      <c r="BF173" s="320"/>
      <c r="BG173" s="320"/>
      <c r="BH173" s="320"/>
      <c r="BI173" s="320"/>
      <c r="BJ173" s="320"/>
      <c r="BK173" s="320"/>
      <c r="BL173" s="320"/>
      <c r="BM173" s="320"/>
      <c r="BN173" s="320"/>
      <c r="BO173" s="320"/>
      <c r="BP173" s="320"/>
      <c r="BQ173" s="320"/>
      <c r="BR173" s="320"/>
      <c r="BS173" s="320"/>
      <c r="BT173" s="320"/>
      <c r="BU173" s="320"/>
      <c r="BV173" s="320"/>
      <c r="BW173" s="320"/>
      <c r="BX173" s="320"/>
      <c r="BY173" s="320"/>
      <c r="BZ173" s="320"/>
      <c r="CA173" s="320"/>
      <c r="CB173" s="320"/>
      <c r="CC173" s="320"/>
      <c r="CD173" s="320"/>
      <c r="CE173" s="320"/>
      <c r="CF173" s="320"/>
      <c r="CG173" s="320"/>
      <c r="CH173" s="320"/>
      <c r="CI173" s="320"/>
      <c r="CJ173" s="320"/>
      <c r="CK173" s="320"/>
      <c r="CL173" s="320"/>
      <c r="CM173" s="320"/>
      <c r="CN173" s="320"/>
      <c r="CO173" s="320"/>
      <c r="CP173" s="320"/>
      <c r="CQ173" s="320"/>
      <c r="CR173" s="320"/>
      <c r="CS173" s="320"/>
      <c r="CT173" s="320"/>
      <c r="CU173" s="320"/>
      <c r="CV173" s="320"/>
      <c r="CW173" s="320"/>
      <c r="CX173" s="320"/>
      <c r="CY173" s="320"/>
      <c r="CZ173" s="320"/>
      <c r="DA173" s="320"/>
      <c r="DB173" s="320"/>
      <c r="DC173" s="320"/>
      <c r="DD173" s="320"/>
      <c r="DE173" s="320"/>
      <c r="DF173" s="320"/>
      <c r="DG173" s="320"/>
      <c r="DH173" s="320"/>
      <c r="DI173" s="320"/>
      <c r="DJ173" s="320"/>
      <c r="DK173" s="320"/>
      <c r="DL173" s="320"/>
      <c r="DM173" s="320"/>
      <c r="DN173" s="320"/>
      <c r="DO173" s="320"/>
      <c r="DP173" s="320"/>
      <c r="DQ173" s="320"/>
      <c r="DR173" s="320"/>
      <c r="DS173" s="320"/>
      <c r="DT173" s="320"/>
      <c r="DU173" s="320"/>
      <c r="DV173" s="320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</row>
    <row r="174">
      <c r="A174" s="170"/>
      <c r="B174" s="170"/>
      <c r="C174" s="170"/>
      <c r="D174" s="170"/>
      <c r="E174" s="171"/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  <c r="Q174" s="320"/>
      <c r="R174" s="320"/>
      <c r="S174" s="320"/>
      <c r="T174" s="320"/>
      <c r="U174" s="320"/>
      <c r="V174" s="320"/>
      <c r="W174" s="320"/>
      <c r="X174" s="320"/>
      <c r="Y174" s="320"/>
      <c r="Z174" s="320"/>
      <c r="AA174" s="320"/>
      <c r="AB174" s="320"/>
      <c r="AC174" s="320"/>
      <c r="AD174" s="320"/>
      <c r="AE174" s="320"/>
      <c r="AF174" s="320"/>
      <c r="AG174" s="320"/>
      <c r="AH174" s="320"/>
      <c r="AI174" s="320"/>
      <c r="AJ174" s="320"/>
      <c r="AK174" s="320"/>
      <c r="AL174" s="320"/>
      <c r="AM174" s="320"/>
      <c r="AN174" s="320"/>
      <c r="AO174" s="320"/>
      <c r="AP174" s="320"/>
      <c r="AQ174" s="320"/>
      <c r="AR174" s="320"/>
      <c r="AS174" s="320"/>
      <c r="AT174" s="320"/>
      <c r="AU174" s="320"/>
      <c r="AV174" s="320"/>
      <c r="AW174" s="320"/>
      <c r="AX174" s="320"/>
      <c r="AY174" s="320"/>
      <c r="AZ174" s="320"/>
      <c r="BA174" s="320"/>
      <c r="BB174" s="320"/>
      <c r="BC174" s="320"/>
      <c r="BD174" s="320"/>
      <c r="BE174" s="320"/>
      <c r="BF174" s="320"/>
      <c r="BG174" s="320"/>
      <c r="BH174" s="320"/>
      <c r="BI174" s="320"/>
      <c r="BJ174" s="320"/>
      <c r="BK174" s="320"/>
      <c r="BL174" s="320"/>
      <c r="BM174" s="320"/>
      <c r="BN174" s="320"/>
      <c r="BO174" s="320"/>
      <c r="BP174" s="320"/>
      <c r="BQ174" s="320"/>
      <c r="BR174" s="320"/>
      <c r="BS174" s="320"/>
      <c r="BT174" s="320"/>
      <c r="BU174" s="320"/>
      <c r="BV174" s="320"/>
      <c r="BW174" s="320"/>
      <c r="BX174" s="320"/>
      <c r="BY174" s="320"/>
      <c r="BZ174" s="320"/>
      <c r="CA174" s="320"/>
      <c r="CB174" s="320"/>
      <c r="CC174" s="320"/>
      <c r="CD174" s="320"/>
      <c r="CE174" s="320"/>
      <c r="CF174" s="320"/>
      <c r="CG174" s="320"/>
      <c r="CH174" s="320"/>
      <c r="CI174" s="320"/>
      <c r="CJ174" s="320"/>
      <c r="CK174" s="320"/>
      <c r="CL174" s="320"/>
      <c r="CM174" s="320"/>
      <c r="CN174" s="320"/>
      <c r="CO174" s="320"/>
      <c r="CP174" s="320"/>
      <c r="CQ174" s="320"/>
      <c r="CR174" s="320"/>
      <c r="CS174" s="320"/>
      <c r="CT174" s="320"/>
      <c r="CU174" s="320"/>
      <c r="CV174" s="320"/>
      <c r="CW174" s="320"/>
      <c r="CX174" s="320"/>
      <c r="CY174" s="320"/>
      <c r="CZ174" s="320"/>
      <c r="DA174" s="320"/>
      <c r="DB174" s="320"/>
      <c r="DC174" s="320"/>
      <c r="DD174" s="320"/>
      <c r="DE174" s="320"/>
      <c r="DF174" s="320"/>
      <c r="DG174" s="320"/>
      <c r="DH174" s="320"/>
      <c r="DI174" s="320"/>
      <c r="DJ174" s="320"/>
      <c r="DK174" s="320"/>
      <c r="DL174" s="320"/>
      <c r="DM174" s="320"/>
      <c r="DN174" s="320"/>
      <c r="DO174" s="320"/>
      <c r="DP174" s="320"/>
      <c r="DQ174" s="320"/>
      <c r="DR174" s="320"/>
      <c r="DS174" s="320"/>
      <c r="DT174" s="320"/>
      <c r="DU174" s="320"/>
      <c r="DV174" s="320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</row>
    <row r="175">
      <c r="A175" s="170"/>
      <c r="B175" s="170"/>
      <c r="C175" s="170"/>
      <c r="D175" s="170"/>
      <c r="E175" s="171"/>
      <c r="F175" s="320"/>
      <c r="G175" s="320"/>
      <c r="H175" s="320"/>
      <c r="I175" s="320"/>
      <c r="J175" s="320"/>
      <c r="K175" s="320"/>
      <c r="L175" s="320"/>
      <c r="M175" s="320"/>
      <c r="N175" s="320"/>
      <c r="O175" s="320"/>
      <c r="P175" s="320"/>
      <c r="Q175" s="320"/>
      <c r="R175" s="320"/>
      <c r="S175" s="320"/>
      <c r="T175" s="320"/>
      <c r="U175" s="320"/>
      <c r="V175" s="320"/>
      <c r="W175" s="320"/>
      <c r="X175" s="320"/>
      <c r="Y175" s="320"/>
      <c r="Z175" s="320"/>
      <c r="AA175" s="320"/>
      <c r="AB175" s="320"/>
      <c r="AC175" s="320"/>
      <c r="AD175" s="320"/>
      <c r="AE175" s="320"/>
      <c r="AF175" s="320"/>
      <c r="AG175" s="320"/>
      <c r="AH175" s="320"/>
      <c r="AI175" s="320"/>
      <c r="AJ175" s="320"/>
      <c r="AK175" s="320"/>
      <c r="AL175" s="320"/>
      <c r="AM175" s="320"/>
      <c r="AN175" s="320"/>
      <c r="AO175" s="320"/>
      <c r="AP175" s="320"/>
      <c r="AQ175" s="320"/>
      <c r="AR175" s="320"/>
      <c r="AS175" s="320"/>
      <c r="AT175" s="320"/>
      <c r="AU175" s="320"/>
      <c r="AV175" s="320"/>
      <c r="AW175" s="320"/>
      <c r="AX175" s="320"/>
      <c r="AY175" s="320"/>
      <c r="AZ175" s="320"/>
      <c r="BA175" s="320"/>
      <c r="BB175" s="320"/>
      <c r="BC175" s="320"/>
      <c r="BD175" s="320"/>
      <c r="BE175" s="320"/>
      <c r="BF175" s="320"/>
      <c r="BG175" s="320"/>
      <c r="BH175" s="320"/>
      <c r="BI175" s="320"/>
      <c r="BJ175" s="320"/>
      <c r="BK175" s="320"/>
      <c r="BL175" s="320"/>
      <c r="BM175" s="320"/>
      <c r="BN175" s="320"/>
      <c r="BO175" s="320"/>
      <c r="BP175" s="320"/>
      <c r="BQ175" s="320"/>
      <c r="BR175" s="320"/>
      <c r="BS175" s="320"/>
      <c r="BT175" s="320"/>
      <c r="BU175" s="320"/>
      <c r="BV175" s="320"/>
      <c r="BW175" s="320"/>
      <c r="BX175" s="320"/>
      <c r="BY175" s="320"/>
      <c r="BZ175" s="320"/>
      <c r="CA175" s="320"/>
      <c r="CB175" s="320"/>
      <c r="CC175" s="320"/>
      <c r="CD175" s="320"/>
      <c r="CE175" s="320"/>
      <c r="CF175" s="320"/>
      <c r="CG175" s="320"/>
      <c r="CH175" s="320"/>
      <c r="CI175" s="320"/>
      <c r="CJ175" s="320"/>
      <c r="CK175" s="320"/>
      <c r="CL175" s="320"/>
      <c r="CM175" s="320"/>
      <c r="CN175" s="320"/>
      <c r="CO175" s="320"/>
      <c r="CP175" s="320"/>
      <c r="CQ175" s="320"/>
      <c r="CR175" s="320"/>
      <c r="CS175" s="320"/>
      <c r="CT175" s="320"/>
      <c r="CU175" s="320"/>
      <c r="CV175" s="320"/>
      <c r="CW175" s="320"/>
      <c r="CX175" s="320"/>
      <c r="CY175" s="320"/>
      <c r="CZ175" s="320"/>
      <c r="DA175" s="320"/>
      <c r="DB175" s="320"/>
      <c r="DC175" s="320"/>
      <c r="DD175" s="320"/>
      <c r="DE175" s="320"/>
      <c r="DF175" s="320"/>
      <c r="DG175" s="320"/>
      <c r="DH175" s="320"/>
      <c r="DI175" s="320"/>
      <c r="DJ175" s="320"/>
      <c r="DK175" s="320"/>
      <c r="DL175" s="320"/>
      <c r="DM175" s="320"/>
      <c r="DN175" s="320"/>
      <c r="DO175" s="320"/>
      <c r="DP175" s="320"/>
      <c r="DQ175" s="320"/>
      <c r="DR175" s="320"/>
      <c r="DS175" s="320"/>
      <c r="DT175" s="320"/>
      <c r="DU175" s="320"/>
      <c r="DV175" s="320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</row>
    <row r="176">
      <c r="A176" s="170"/>
      <c r="B176" s="170"/>
      <c r="C176" s="170"/>
      <c r="D176" s="170"/>
      <c r="E176" s="171"/>
      <c r="F176" s="320"/>
      <c r="G176" s="320"/>
      <c r="H176" s="320"/>
      <c r="I176" s="320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20"/>
      <c r="W176" s="320"/>
      <c r="X176" s="320"/>
      <c r="Y176" s="320"/>
      <c r="Z176" s="320"/>
      <c r="AA176" s="320"/>
      <c r="AB176" s="320"/>
      <c r="AC176" s="320"/>
      <c r="AD176" s="320"/>
      <c r="AE176" s="320"/>
      <c r="AF176" s="320"/>
      <c r="AG176" s="320"/>
      <c r="AH176" s="320"/>
      <c r="AI176" s="320"/>
      <c r="AJ176" s="320"/>
      <c r="AK176" s="320"/>
      <c r="AL176" s="320"/>
      <c r="AM176" s="320"/>
      <c r="AN176" s="320"/>
      <c r="AO176" s="320"/>
      <c r="AP176" s="320"/>
      <c r="AQ176" s="320"/>
      <c r="AR176" s="320"/>
      <c r="AS176" s="320"/>
      <c r="AT176" s="320"/>
      <c r="AU176" s="320"/>
      <c r="AV176" s="320"/>
      <c r="AW176" s="320"/>
      <c r="AX176" s="320"/>
      <c r="AY176" s="320"/>
      <c r="AZ176" s="320"/>
      <c r="BA176" s="320"/>
      <c r="BB176" s="320"/>
      <c r="BC176" s="320"/>
      <c r="BD176" s="320"/>
      <c r="BE176" s="320"/>
      <c r="BF176" s="320"/>
      <c r="BG176" s="320"/>
      <c r="BH176" s="320"/>
      <c r="BI176" s="320"/>
      <c r="BJ176" s="320"/>
      <c r="BK176" s="320"/>
      <c r="BL176" s="320"/>
      <c r="BM176" s="320"/>
      <c r="BN176" s="320"/>
      <c r="BO176" s="320"/>
      <c r="BP176" s="320"/>
      <c r="BQ176" s="320"/>
      <c r="BR176" s="320"/>
      <c r="BS176" s="320"/>
      <c r="BT176" s="320"/>
      <c r="BU176" s="320"/>
      <c r="BV176" s="320"/>
      <c r="BW176" s="320"/>
      <c r="BX176" s="320"/>
      <c r="BY176" s="320"/>
      <c r="BZ176" s="320"/>
      <c r="CA176" s="320"/>
      <c r="CB176" s="320"/>
      <c r="CC176" s="320"/>
      <c r="CD176" s="320"/>
      <c r="CE176" s="320"/>
      <c r="CF176" s="320"/>
      <c r="CG176" s="320"/>
      <c r="CH176" s="320"/>
      <c r="CI176" s="320"/>
      <c r="CJ176" s="320"/>
      <c r="CK176" s="320"/>
      <c r="CL176" s="320"/>
      <c r="CM176" s="320"/>
      <c r="CN176" s="320"/>
      <c r="CO176" s="320"/>
      <c r="CP176" s="320"/>
      <c r="CQ176" s="320"/>
      <c r="CR176" s="320"/>
      <c r="CS176" s="320"/>
      <c r="CT176" s="320"/>
      <c r="CU176" s="320"/>
      <c r="CV176" s="320"/>
      <c r="CW176" s="320"/>
      <c r="CX176" s="320"/>
      <c r="CY176" s="320"/>
      <c r="CZ176" s="320"/>
      <c r="DA176" s="320"/>
      <c r="DB176" s="320"/>
      <c r="DC176" s="320"/>
      <c r="DD176" s="320"/>
      <c r="DE176" s="320"/>
      <c r="DF176" s="320"/>
      <c r="DG176" s="320"/>
      <c r="DH176" s="320"/>
      <c r="DI176" s="320"/>
      <c r="DJ176" s="320"/>
      <c r="DK176" s="320"/>
      <c r="DL176" s="320"/>
      <c r="DM176" s="320"/>
      <c r="DN176" s="320"/>
      <c r="DO176" s="320"/>
      <c r="DP176" s="320"/>
      <c r="DQ176" s="320"/>
      <c r="DR176" s="320"/>
      <c r="DS176" s="320"/>
      <c r="DT176" s="320"/>
      <c r="DU176" s="320"/>
      <c r="DV176" s="320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</row>
    <row r="177">
      <c r="A177" s="170"/>
      <c r="B177" s="170"/>
      <c r="C177" s="170"/>
      <c r="D177" s="170"/>
      <c r="E177" s="171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20"/>
      <c r="W177" s="320"/>
      <c r="X177" s="320"/>
      <c r="Y177" s="320"/>
      <c r="Z177" s="320"/>
      <c r="AA177" s="320"/>
      <c r="AB177" s="320"/>
      <c r="AC177" s="320"/>
      <c r="AD177" s="320"/>
      <c r="AE177" s="320"/>
      <c r="AF177" s="320"/>
      <c r="AG177" s="320"/>
      <c r="AH177" s="320"/>
      <c r="AI177" s="320"/>
      <c r="AJ177" s="320"/>
      <c r="AK177" s="320"/>
      <c r="AL177" s="320"/>
      <c r="AM177" s="320"/>
      <c r="AN177" s="320"/>
      <c r="AO177" s="320"/>
      <c r="AP177" s="320"/>
      <c r="AQ177" s="320"/>
      <c r="AR177" s="320"/>
      <c r="AS177" s="320"/>
      <c r="AT177" s="320"/>
      <c r="AU177" s="320"/>
      <c r="AV177" s="320"/>
      <c r="AW177" s="320"/>
      <c r="AX177" s="320"/>
      <c r="AY177" s="320"/>
      <c r="AZ177" s="320"/>
      <c r="BA177" s="320"/>
      <c r="BB177" s="320"/>
      <c r="BC177" s="320"/>
      <c r="BD177" s="320"/>
      <c r="BE177" s="320"/>
      <c r="BF177" s="320"/>
      <c r="BG177" s="320"/>
      <c r="BH177" s="320"/>
      <c r="BI177" s="320"/>
      <c r="BJ177" s="320"/>
      <c r="BK177" s="320"/>
      <c r="BL177" s="320"/>
      <c r="BM177" s="320"/>
      <c r="BN177" s="320"/>
      <c r="BO177" s="320"/>
      <c r="BP177" s="320"/>
      <c r="BQ177" s="320"/>
      <c r="BR177" s="320"/>
      <c r="BS177" s="320"/>
      <c r="BT177" s="320"/>
      <c r="BU177" s="320"/>
      <c r="BV177" s="320"/>
      <c r="BW177" s="320"/>
      <c r="BX177" s="320"/>
      <c r="BY177" s="320"/>
      <c r="BZ177" s="320"/>
      <c r="CA177" s="320"/>
      <c r="CB177" s="320"/>
      <c r="CC177" s="320"/>
      <c r="CD177" s="320"/>
      <c r="CE177" s="320"/>
      <c r="CF177" s="320"/>
      <c r="CG177" s="320"/>
      <c r="CH177" s="320"/>
      <c r="CI177" s="320"/>
      <c r="CJ177" s="320"/>
      <c r="CK177" s="320"/>
      <c r="CL177" s="320"/>
      <c r="CM177" s="320"/>
      <c r="CN177" s="320"/>
      <c r="CO177" s="320"/>
      <c r="CP177" s="320"/>
      <c r="CQ177" s="320"/>
      <c r="CR177" s="320"/>
      <c r="CS177" s="320"/>
      <c r="CT177" s="320"/>
      <c r="CU177" s="320"/>
      <c r="CV177" s="320"/>
      <c r="CW177" s="320"/>
      <c r="CX177" s="320"/>
      <c r="CY177" s="320"/>
      <c r="CZ177" s="320"/>
      <c r="DA177" s="320"/>
      <c r="DB177" s="320"/>
      <c r="DC177" s="320"/>
      <c r="DD177" s="320"/>
      <c r="DE177" s="320"/>
      <c r="DF177" s="320"/>
      <c r="DG177" s="320"/>
      <c r="DH177" s="320"/>
      <c r="DI177" s="320"/>
      <c r="DJ177" s="320"/>
      <c r="DK177" s="320"/>
      <c r="DL177" s="320"/>
      <c r="DM177" s="320"/>
      <c r="DN177" s="320"/>
      <c r="DO177" s="320"/>
      <c r="DP177" s="320"/>
      <c r="DQ177" s="320"/>
      <c r="DR177" s="320"/>
      <c r="DS177" s="320"/>
      <c r="DT177" s="320"/>
      <c r="DU177" s="320"/>
      <c r="DV177" s="320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</row>
    <row r="178">
      <c r="A178" s="170"/>
      <c r="B178" s="170"/>
      <c r="C178" s="170"/>
      <c r="D178" s="170"/>
      <c r="E178" s="171"/>
      <c r="F178" s="320"/>
      <c r="G178" s="320"/>
      <c r="H178" s="320"/>
      <c r="I178" s="320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0"/>
      <c r="Z178" s="320"/>
      <c r="AA178" s="320"/>
      <c r="AB178" s="320"/>
      <c r="AC178" s="320"/>
      <c r="AD178" s="320"/>
      <c r="AE178" s="320"/>
      <c r="AF178" s="320"/>
      <c r="AG178" s="320"/>
      <c r="AH178" s="320"/>
      <c r="AI178" s="320"/>
      <c r="AJ178" s="320"/>
      <c r="AK178" s="320"/>
      <c r="AL178" s="320"/>
      <c r="AM178" s="320"/>
      <c r="AN178" s="320"/>
      <c r="AO178" s="320"/>
      <c r="AP178" s="320"/>
      <c r="AQ178" s="320"/>
      <c r="AR178" s="320"/>
      <c r="AS178" s="320"/>
      <c r="AT178" s="320"/>
      <c r="AU178" s="320"/>
      <c r="AV178" s="320"/>
      <c r="AW178" s="320"/>
      <c r="AX178" s="320"/>
      <c r="AY178" s="320"/>
      <c r="AZ178" s="320"/>
      <c r="BA178" s="320"/>
      <c r="BB178" s="320"/>
      <c r="BC178" s="320"/>
      <c r="BD178" s="320"/>
      <c r="BE178" s="320"/>
      <c r="BF178" s="320"/>
      <c r="BG178" s="320"/>
      <c r="BH178" s="320"/>
      <c r="BI178" s="320"/>
      <c r="BJ178" s="320"/>
      <c r="BK178" s="320"/>
      <c r="BL178" s="320"/>
      <c r="BM178" s="320"/>
      <c r="BN178" s="320"/>
      <c r="BO178" s="320"/>
      <c r="BP178" s="320"/>
      <c r="BQ178" s="320"/>
      <c r="BR178" s="320"/>
      <c r="BS178" s="320"/>
      <c r="BT178" s="320"/>
      <c r="BU178" s="320"/>
      <c r="BV178" s="320"/>
      <c r="BW178" s="320"/>
      <c r="BX178" s="320"/>
      <c r="BY178" s="320"/>
      <c r="BZ178" s="320"/>
      <c r="CA178" s="320"/>
      <c r="CB178" s="320"/>
      <c r="CC178" s="320"/>
      <c r="CD178" s="320"/>
      <c r="CE178" s="320"/>
      <c r="CF178" s="320"/>
      <c r="CG178" s="320"/>
      <c r="CH178" s="320"/>
      <c r="CI178" s="320"/>
      <c r="CJ178" s="320"/>
      <c r="CK178" s="320"/>
      <c r="CL178" s="320"/>
      <c r="CM178" s="320"/>
      <c r="CN178" s="320"/>
      <c r="CO178" s="320"/>
      <c r="CP178" s="320"/>
      <c r="CQ178" s="320"/>
      <c r="CR178" s="320"/>
      <c r="CS178" s="320"/>
      <c r="CT178" s="320"/>
      <c r="CU178" s="320"/>
      <c r="CV178" s="320"/>
      <c r="CW178" s="320"/>
      <c r="CX178" s="320"/>
      <c r="CY178" s="320"/>
      <c r="CZ178" s="320"/>
      <c r="DA178" s="320"/>
      <c r="DB178" s="320"/>
      <c r="DC178" s="320"/>
      <c r="DD178" s="320"/>
      <c r="DE178" s="320"/>
      <c r="DF178" s="320"/>
      <c r="DG178" s="320"/>
      <c r="DH178" s="320"/>
      <c r="DI178" s="320"/>
      <c r="DJ178" s="320"/>
      <c r="DK178" s="320"/>
      <c r="DL178" s="320"/>
      <c r="DM178" s="320"/>
      <c r="DN178" s="320"/>
      <c r="DO178" s="320"/>
      <c r="DP178" s="320"/>
      <c r="DQ178" s="320"/>
      <c r="DR178" s="320"/>
      <c r="DS178" s="320"/>
      <c r="DT178" s="320"/>
      <c r="DU178" s="320"/>
      <c r="DV178" s="320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</row>
    <row r="179">
      <c r="A179" s="170"/>
      <c r="B179" s="170"/>
      <c r="C179" s="170"/>
      <c r="D179" s="170"/>
      <c r="E179" s="171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0"/>
      <c r="AB179" s="320"/>
      <c r="AC179" s="320"/>
      <c r="AD179" s="320"/>
      <c r="AE179" s="320"/>
      <c r="AF179" s="320"/>
      <c r="AG179" s="320"/>
      <c r="AH179" s="320"/>
      <c r="AI179" s="320"/>
      <c r="AJ179" s="320"/>
      <c r="AK179" s="320"/>
      <c r="AL179" s="320"/>
      <c r="AM179" s="320"/>
      <c r="AN179" s="320"/>
      <c r="AO179" s="320"/>
      <c r="AP179" s="320"/>
      <c r="AQ179" s="320"/>
      <c r="AR179" s="320"/>
      <c r="AS179" s="320"/>
      <c r="AT179" s="320"/>
      <c r="AU179" s="320"/>
      <c r="AV179" s="320"/>
      <c r="AW179" s="320"/>
      <c r="AX179" s="320"/>
      <c r="AY179" s="320"/>
      <c r="AZ179" s="320"/>
      <c r="BA179" s="320"/>
      <c r="BB179" s="320"/>
      <c r="BC179" s="320"/>
      <c r="BD179" s="320"/>
      <c r="BE179" s="320"/>
      <c r="BF179" s="320"/>
      <c r="BG179" s="320"/>
      <c r="BH179" s="320"/>
      <c r="BI179" s="320"/>
      <c r="BJ179" s="320"/>
      <c r="BK179" s="320"/>
      <c r="BL179" s="320"/>
      <c r="BM179" s="320"/>
      <c r="BN179" s="320"/>
      <c r="BO179" s="320"/>
      <c r="BP179" s="320"/>
      <c r="BQ179" s="320"/>
      <c r="BR179" s="320"/>
      <c r="BS179" s="320"/>
      <c r="BT179" s="320"/>
      <c r="BU179" s="320"/>
      <c r="BV179" s="320"/>
      <c r="BW179" s="320"/>
      <c r="BX179" s="320"/>
      <c r="BY179" s="320"/>
      <c r="BZ179" s="320"/>
      <c r="CA179" s="320"/>
      <c r="CB179" s="320"/>
      <c r="CC179" s="320"/>
      <c r="CD179" s="320"/>
      <c r="CE179" s="320"/>
      <c r="CF179" s="320"/>
      <c r="CG179" s="320"/>
      <c r="CH179" s="320"/>
      <c r="CI179" s="320"/>
      <c r="CJ179" s="320"/>
      <c r="CK179" s="320"/>
      <c r="CL179" s="320"/>
      <c r="CM179" s="320"/>
      <c r="CN179" s="320"/>
      <c r="CO179" s="320"/>
      <c r="CP179" s="320"/>
      <c r="CQ179" s="320"/>
      <c r="CR179" s="320"/>
      <c r="CS179" s="320"/>
      <c r="CT179" s="320"/>
      <c r="CU179" s="320"/>
      <c r="CV179" s="320"/>
      <c r="CW179" s="320"/>
      <c r="CX179" s="320"/>
      <c r="CY179" s="320"/>
      <c r="CZ179" s="320"/>
      <c r="DA179" s="320"/>
      <c r="DB179" s="320"/>
      <c r="DC179" s="320"/>
      <c r="DD179" s="320"/>
      <c r="DE179" s="320"/>
      <c r="DF179" s="320"/>
      <c r="DG179" s="320"/>
      <c r="DH179" s="320"/>
      <c r="DI179" s="320"/>
      <c r="DJ179" s="320"/>
      <c r="DK179" s="320"/>
      <c r="DL179" s="320"/>
      <c r="DM179" s="320"/>
      <c r="DN179" s="320"/>
      <c r="DO179" s="320"/>
      <c r="DP179" s="320"/>
      <c r="DQ179" s="320"/>
      <c r="DR179" s="320"/>
      <c r="DS179" s="320"/>
      <c r="DT179" s="320"/>
      <c r="DU179" s="320"/>
      <c r="DV179" s="320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</row>
    <row r="180">
      <c r="A180" s="170"/>
      <c r="B180" s="170"/>
      <c r="C180" s="170"/>
      <c r="D180" s="170"/>
      <c r="E180" s="171"/>
      <c r="F180" s="320"/>
      <c r="G180" s="320"/>
      <c r="H180" s="320"/>
      <c r="I180" s="320"/>
      <c r="J180" s="320"/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0"/>
      <c r="V180" s="320"/>
      <c r="W180" s="320"/>
      <c r="X180" s="320"/>
      <c r="Y180" s="320"/>
      <c r="Z180" s="320"/>
      <c r="AA180" s="320"/>
      <c r="AB180" s="320"/>
      <c r="AC180" s="320"/>
      <c r="AD180" s="320"/>
      <c r="AE180" s="320"/>
      <c r="AF180" s="320"/>
      <c r="AG180" s="320"/>
      <c r="AH180" s="320"/>
      <c r="AI180" s="320"/>
      <c r="AJ180" s="320"/>
      <c r="AK180" s="320"/>
      <c r="AL180" s="320"/>
      <c r="AM180" s="320"/>
      <c r="AN180" s="320"/>
      <c r="AO180" s="320"/>
      <c r="AP180" s="320"/>
      <c r="AQ180" s="320"/>
      <c r="AR180" s="320"/>
      <c r="AS180" s="320"/>
      <c r="AT180" s="320"/>
      <c r="AU180" s="320"/>
      <c r="AV180" s="320"/>
      <c r="AW180" s="320"/>
      <c r="AX180" s="320"/>
      <c r="AY180" s="320"/>
      <c r="AZ180" s="320"/>
      <c r="BA180" s="320"/>
      <c r="BB180" s="320"/>
      <c r="BC180" s="320"/>
      <c r="BD180" s="320"/>
      <c r="BE180" s="320"/>
      <c r="BF180" s="320"/>
      <c r="BG180" s="320"/>
      <c r="BH180" s="320"/>
      <c r="BI180" s="320"/>
      <c r="BJ180" s="320"/>
      <c r="BK180" s="320"/>
      <c r="BL180" s="320"/>
      <c r="BM180" s="320"/>
      <c r="BN180" s="320"/>
      <c r="BO180" s="320"/>
      <c r="BP180" s="320"/>
      <c r="BQ180" s="320"/>
      <c r="BR180" s="320"/>
      <c r="BS180" s="320"/>
      <c r="BT180" s="320"/>
      <c r="BU180" s="320"/>
      <c r="BV180" s="320"/>
      <c r="BW180" s="320"/>
      <c r="BX180" s="320"/>
      <c r="BY180" s="320"/>
      <c r="BZ180" s="320"/>
      <c r="CA180" s="320"/>
      <c r="CB180" s="320"/>
      <c r="CC180" s="320"/>
      <c r="CD180" s="320"/>
      <c r="CE180" s="320"/>
      <c r="CF180" s="320"/>
      <c r="CG180" s="320"/>
      <c r="CH180" s="320"/>
      <c r="CI180" s="320"/>
      <c r="CJ180" s="320"/>
      <c r="CK180" s="320"/>
      <c r="CL180" s="320"/>
      <c r="CM180" s="320"/>
      <c r="CN180" s="320"/>
      <c r="CO180" s="320"/>
      <c r="CP180" s="320"/>
      <c r="CQ180" s="320"/>
      <c r="CR180" s="320"/>
      <c r="CS180" s="320"/>
      <c r="CT180" s="320"/>
      <c r="CU180" s="320"/>
      <c r="CV180" s="320"/>
      <c r="CW180" s="320"/>
      <c r="CX180" s="320"/>
      <c r="CY180" s="320"/>
      <c r="CZ180" s="320"/>
      <c r="DA180" s="320"/>
      <c r="DB180" s="320"/>
      <c r="DC180" s="320"/>
      <c r="DD180" s="320"/>
      <c r="DE180" s="320"/>
      <c r="DF180" s="320"/>
      <c r="DG180" s="320"/>
      <c r="DH180" s="320"/>
      <c r="DI180" s="320"/>
      <c r="DJ180" s="320"/>
      <c r="DK180" s="320"/>
      <c r="DL180" s="320"/>
      <c r="DM180" s="320"/>
      <c r="DN180" s="320"/>
      <c r="DO180" s="320"/>
      <c r="DP180" s="320"/>
      <c r="DQ180" s="320"/>
      <c r="DR180" s="320"/>
      <c r="DS180" s="320"/>
      <c r="DT180" s="320"/>
      <c r="DU180" s="320"/>
      <c r="DV180" s="320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</row>
    <row r="181">
      <c r="A181" s="170"/>
      <c r="B181" s="170"/>
      <c r="C181" s="170"/>
      <c r="D181" s="170"/>
      <c r="E181" s="171"/>
      <c r="F181" s="320"/>
      <c r="G181" s="320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  <c r="V181" s="320"/>
      <c r="W181" s="320"/>
      <c r="X181" s="320"/>
      <c r="Y181" s="320"/>
      <c r="Z181" s="320"/>
      <c r="AA181" s="320"/>
      <c r="AB181" s="320"/>
      <c r="AC181" s="320"/>
      <c r="AD181" s="320"/>
      <c r="AE181" s="320"/>
      <c r="AF181" s="320"/>
      <c r="AG181" s="320"/>
      <c r="AH181" s="320"/>
      <c r="AI181" s="320"/>
      <c r="AJ181" s="320"/>
      <c r="AK181" s="320"/>
      <c r="AL181" s="320"/>
      <c r="AM181" s="320"/>
      <c r="AN181" s="320"/>
      <c r="AO181" s="320"/>
      <c r="AP181" s="320"/>
      <c r="AQ181" s="320"/>
      <c r="AR181" s="320"/>
      <c r="AS181" s="320"/>
      <c r="AT181" s="320"/>
      <c r="AU181" s="320"/>
      <c r="AV181" s="320"/>
      <c r="AW181" s="320"/>
      <c r="AX181" s="320"/>
      <c r="AY181" s="320"/>
      <c r="AZ181" s="320"/>
      <c r="BA181" s="320"/>
      <c r="BB181" s="320"/>
      <c r="BC181" s="320"/>
      <c r="BD181" s="320"/>
      <c r="BE181" s="320"/>
      <c r="BF181" s="320"/>
      <c r="BG181" s="320"/>
      <c r="BH181" s="320"/>
      <c r="BI181" s="320"/>
      <c r="BJ181" s="320"/>
      <c r="BK181" s="320"/>
      <c r="BL181" s="320"/>
      <c r="BM181" s="320"/>
      <c r="BN181" s="320"/>
      <c r="BO181" s="320"/>
      <c r="BP181" s="320"/>
      <c r="BQ181" s="320"/>
      <c r="BR181" s="320"/>
      <c r="BS181" s="320"/>
      <c r="BT181" s="320"/>
      <c r="BU181" s="320"/>
      <c r="BV181" s="320"/>
      <c r="BW181" s="320"/>
      <c r="BX181" s="320"/>
      <c r="BY181" s="320"/>
      <c r="BZ181" s="320"/>
      <c r="CA181" s="320"/>
      <c r="CB181" s="320"/>
      <c r="CC181" s="320"/>
      <c r="CD181" s="320"/>
      <c r="CE181" s="320"/>
      <c r="CF181" s="320"/>
      <c r="CG181" s="320"/>
      <c r="CH181" s="320"/>
      <c r="CI181" s="320"/>
      <c r="CJ181" s="320"/>
      <c r="CK181" s="320"/>
      <c r="CL181" s="320"/>
      <c r="CM181" s="320"/>
      <c r="CN181" s="320"/>
      <c r="CO181" s="320"/>
      <c r="CP181" s="320"/>
      <c r="CQ181" s="320"/>
      <c r="CR181" s="320"/>
      <c r="CS181" s="320"/>
      <c r="CT181" s="320"/>
      <c r="CU181" s="320"/>
      <c r="CV181" s="320"/>
      <c r="CW181" s="320"/>
      <c r="CX181" s="320"/>
      <c r="CY181" s="320"/>
      <c r="CZ181" s="320"/>
      <c r="DA181" s="320"/>
      <c r="DB181" s="320"/>
      <c r="DC181" s="320"/>
      <c r="DD181" s="320"/>
      <c r="DE181" s="320"/>
      <c r="DF181" s="320"/>
      <c r="DG181" s="320"/>
      <c r="DH181" s="320"/>
      <c r="DI181" s="320"/>
      <c r="DJ181" s="320"/>
      <c r="DK181" s="320"/>
      <c r="DL181" s="320"/>
      <c r="DM181" s="320"/>
      <c r="DN181" s="320"/>
      <c r="DO181" s="320"/>
      <c r="DP181" s="320"/>
      <c r="DQ181" s="320"/>
      <c r="DR181" s="320"/>
      <c r="DS181" s="320"/>
      <c r="DT181" s="320"/>
      <c r="DU181" s="320"/>
      <c r="DV181" s="320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</row>
    <row r="182">
      <c r="A182" s="170"/>
      <c r="B182" s="170"/>
      <c r="C182" s="170"/>
      <c r="D182" s="170"/>
      <c r="E182" s="171"/>
      <c r="F182" s="320"/>
      <c r="G182" s="320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320"/>
      <c r="AH182" s="320"/>
      <c r="AI182" s="320"/>
      <c r="AJ182" s="320"/>
      <c r="AK182" s="320"/>
      <c r="AL182" s="320"/>
      <c r="AM182" s="320"/>
      <c r="AN182" s="320"/>
      <c r="AO182" s="320"/>
      <c r="AP182" s="320"/>
      <c r="AQ182" s="320"/>
      <c r="AR182" s="320"/>
      <c r="AS182" s="320"/>
      <c r="AT182" s="320"/>
      <c r="AU182" s="320"/>
      <c r="AV182" s="320"/>
      <c r="AW182" s="320"/>
      <c r="AX182" s="320"/>
      <c r="AY182" s="320"/>
      <c r="AZ182" s="320"/>
      <c r="BA182" s="320"/>
      <c r="BB182" s="320"/>
      <c r="BC182" s="320"/>
      <c r="BD182" s="320"/>
      <c r="BE182" s="320"/>
      <c r="BF182" s="320"/>
      <c r="BG182" s="320"/>
      <c r="BH182" s="320"/>
      <c r="BI182" s="320"/>
      <c r="BJ182" s="320"/>
      <c r="BK182" s="320"/>
      <c r="BL182" s="320"/>
      <c r="BM182" s="320"/>
      <c r="BN182" s="320"/>
      <c r="BO182" s="320"/>
      <c r="BP182" s="320"/>
      <c r="BQ182" s="320"/>
      <c r="BR182" s="320"/>
      <c r="BS182" s="320"/>
      <c r="BT182" s="320"/>
      <c r="BU182" s="320"/>
      <c r="BV182" s="320"/>
      <c r="BW182" s="320"/>
      <c r="BX182" s="320"/>
      <c r="BY182" s="320"/>
      <c r="BZ182" s="320"/>
      <c r="CA182" s="320"/>
      <c r="CB182" s="320"/>
      <c r="CC182" s="320"/>
      <c r="CD182" s="320"/>
      <c r="CE182" s="320"/>
      <c r="CF182" s="320"/>
      <c r="CG182" s="320"/>
      <c r="CH182" s="320"/>
      <c r="CI182" s="320"/>
      <c r="CJ182" s="320"/>
      <c r="CK182" s="320"/>
      <c r="CL182" s="320"/>
      <c r="CM182" s="320"/>
      <c r="CN182" s="320"/>
      <c r="CO182" s="320"/>
      <c r="CP182" s="320"/>
      <c r="CQ182" s="320"/>
      <c r="CR182" s="320"/>
      <c r="CS182" s="320"/>
      <c r="CT182" s="320"/>
      <c r="CU182" s="320"/>
      <c r="CV182" s="320"/>
      <c r="CW182" s="320"/>
      <c r="CX182" s="320"/>
      <c r="CY182" s="320"/>
      <c r="CZ182" s="320"/>
      <c r="DA182" s="320"/>
      <c r="DB182" s="320"/>
      <c r="DC182" s="320"/>
      <c r="DD182" s="320"/>
      <c r="DE182" s="320"/>
      <c r="DF182" s="320"/>
      <c r="DG182" s="320"/>
      <c r="DH182" s="320"/>
      <c r="DI182" s="320"/>
      <c r="DJ182" s="320"/>
      <c r="DK182" s="320"/>
      <c r="DL182" s="320"/>
      <c r="DM182" s="320"/>
      <c r="DN182" s="320"/>
      <c r="DO182" s="320"/>
      <c r="DP182" s="320"/>
      <c r="DQ182" s="320"/>
      <c r="DR182" s="320"/>
      <c r="DS182" s="320"/>
      <c r="DT182" s="320"/>
      <c r="DU182" s="320"/>
      <c r="DV182" s="320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</row>
    <row r="183">
      <c r="A183" s="170"/>
      <c r="B183" s="170"/>
      <c r="C183" s="170"/>
      <c r="D183" s="170"/>
      <c r="E183" s="171"/>
      <c r="F183" s="320"/>
      <c r="G183" s="320"/>
      <c r="H183" s="320"/>
      <c r="I183" s="320"/>
      <c r="J183" s="320"/>
      <c r="K183" s="320"/>
      <c r="L183" s="320"/>
      <c r="M183" s="320"/>
      <c r="N183" s="320"/>
      <c r="O183" s="320"/>
      <c r="P183" s="320"/>
      <c r="Q183" s="320"/>
      <c r="R183" s="320"/>
      <c r="S183" s="320"/>
      <c r="T183" s="320"/>
      <c r="U183" s="320"/>
      <c r="V183" s="320"/>
      <c r="W183" s="320"/>
      <c r="X183" s="320"/>
      <c r="Y183" s="320"/>
      <c r="Z183" s="320"/>
      <c r="AA183" s="320"/>
      <c r="AB183" s="320"/>
      <c r="AC183" s="320"/>
      <c r="AD183" s="320"/>
      <c r="AE183" s="320"/>
      <c r="AF183" s="320"/>
      <c r="AG183" s="320"/>
      <c r="AH183" s="320"/>
      <c r="AI183" s="320"/>
      <c r="AJ183" s="320"/>
      <c r="AK183" s="320"/>
      <c r="AL183" s="320"/>
      <c r="AM183" s="320"/>
      <c r="AN183" s="320"/>
      <c r="AO183" s="320"/>
      <c r="AP183" s="320"/>
      <c r="AQ183" s="320"/>
      <c r="AR183" s="320"/>
      <c r="AS183" s="320"/>
      <c r="AT183" s="320"/>
      <c r="AU183" s="320"/>
      <c r="AV183" s="320"/>
      <c r="AW183" s="320"/>
      <c r="AX183" s="320"/>
      <c r="AY183" s="320"/>
      <c r="AZ183" s="320"/>
      <c r="BA183" s="320"/>
      <c r="BB183" s="320"/>
      <c r="BC183" s="320"/>
      <c r="BD183" s="320"/>
      <c r="BE183" s="320"/>
      <c r="BF183" s="320"/>
      <c r="BG183" s="320"/>
      <c r="BH183" s="320"/>
      <c r="BI183" s="320"/>
      <c r="BJ183" s="320"/>
      <c r="BK183" s="320"/>
      <c r="BL183" s="320"/>
      <c r="BM183" s="320"/>
      <c r="BN183" s="320"/>
      <c r="BO183" s="320"/>
      <c r="BP183" s="320"/>
      <c r="BQ183" s="320"/>
      <c r="BR183" s="320"/>
      <c r="BS183" s="320"/>
      <c r="BT183" s="320"/>
      <c r="BU183" s="320"/>
      <c r="BV183" s="320"/>
      <c r="BW183" s="320"/>
      <c r="BX183" s="320"/>
      <c r="BY183" s="320"/>
      <c r="BZ183" s="320"/>
      <c r="CA183" s="320"/>
      <c r="CB183" s="320"/>
      <c r="CC183" s="320"/>
      <c r="CD183" s="320"/>
      <c r="CE183" s="320"/>
      <c r="CF183" s="320"/>
      <c r="CG183" s="320"/>
      <c r="CH183" s="320"/>
      <c r="CI183" s="320"/>
      <c r="CJ183" s="320"/>
      <c r="CK183" s="320"/>
      <c r="CL183" s="320"/>
      <c r="CM183" s="320"/>
      <c r="CN183" s="320"/>
      <c r="CO183" s="320"/>
      <c r="CP183" s="320"/>
      <c r="CQ183" s="320"/>
      <c r="CR183" s="320"/>
      <c r="CS183" s="320"/>
      <c r="CT183" s="320"/>
      <c r="CU183" s="320"/>
      <c r="CV183" s="320"/>
      <c r="CW183" s="320"/>
      <c r="CX183" s="320"/>
      <c r="CY183" s="320"/>
      <c r="CZ183" s="320"/>
      <c r="DA183" s="320"/>
      <c r="DB183" s="320"/>
      <c r="DC183" s="320"/>
      <c r="DD183" s="320"/>
      <c r="DE183" s="320"/>
      <c r="DF183" s="320"/>
      <c r="DG183" s="320"/>
      <c r="DH183" s="320"/>
      <c r="DI183" s="320"/>
      <c r="DJ183" s="320"/>
      <c r="DK183" s="320"/>
      <c r="DL183" s="320"/>
      <c r="DM183" s="320"/>
      <c r="DN183" s="320"/>
      <c r="DO183" s="320"/>
      <c r="DP183" s="320"/>
      <c r="DQ183" s="320"/>
      <c r="DR183" s="320"/>
      <c r="DS183" s="320"/>
      <c r="DT183" s="320"/>
      <c r="DU183" s="320"/>
      <c r="DV183" s="320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</row>
    <row r="184">
      <c r="A184" s="170"/>
      <c r="B184" s="170"/>
      <c r="C184" s="170"/>
      <c r="D184" s="170"/>
      <c r="E184" s="171"/>
      <c r="F184" s="320"/>
      <c r="G184" s="320"/>
      <c r="H184" s="320"/>
      <c r="I184" s="320"/>
      <c r="J184" s="320"/>
      <c r="K184" s="320"/>
      <c r="L184" s="320"/>
      <c r="M184" s="320"/>
      <c r="N184" s="320"/>
      <c r="O184" s="320"/>
      <c r="P184" s="320"/>
      <c r="Q184" s="320"/>
      <c r="R184" s="320"/>
      <c r="S184" s="320"/>
      <c r="T184" s="320"/>
      <c r="U184" s="320"/>
      <c r="V184" s="320"/>
      <c r="W184" s="320"/>
      <c r="X184" s="320"/>
      <c r="Y184" s="320"/>
      <c r="Z184" s="320"/>
      <c r="AA184" s="320"/>
      <c r="AB184" s="320"/>
      <c r="AC184" s="320"/>
      <c r="AD184" s="320"/>
      <c r="AE184" s="320"/>
      <c r="AF184" s="320"/>
      <c r="AG184" s="320"/>
      <c r="AH184" s="320"/>
      <c r="AI184" s="320"/>
      <c r="AJ184" s="320"/>
      <c r="AK184" s="320"/>
      <c r="AL184" s="320"/>
      <c r="AM184" s="320"/>
      <c r="AN184" s="320"/>
      <c r="AO184" s="320"/>
      <c r="AP184" s="320"/>
      <c r="AQ184" s="320"/>
      <c r="AR184" s="320"/>
      <c r="AS184" s="320"/>
      <c r="AT184" s="320"/>
      <c r="AU184" s="320"/>
      <c r="AV184" s="320"/>
      <c r="AW184" s="320"/>
      <c r="AX184" s="320"/>
      <c r="AY184" s="320"/>
      <c r="AZ184" s="320"/>
      <c r="BA184" s="320"/>
      <c r="BB184" s="320"/>
      <c r="BC184" s="320"/>
      <c r="BD184" s="320"/>
      <c r="BE184" s="320"/>
      <c r="BF184" s="320"/>
      <c r="BG184" s="320"/>
      <c r="BH184" s="320"/>
      <c r="BI184" s="320"/>
      <c r="BJ184" s="320"/>
      <c r="BK184" s="320"/>
      <c r="BL184" s="320"/>
      <c r="BM184" s="320"/>
      <c r="BN184" s="320"/>
      <c r="BO184" s="320"/>
      <c r="BP184" s="320"/>
      <c r="BQ184" s="320"/>
      <c r="BR184" s="320"/>
      <c r="BS184" s="320"/>
      <c r="BT184" s="320"/>
      <c r="BU184" s="320"/>
      <c r="BV184" s="320"/>
      <c r="BW184" s="320"/>
      <c r="BX184" s="320"/>
      <c r="BY184" s="320"/>
      <c r="BZ184" s="320"/>
      <c r="CA184" s="320"/>
      <c r="CB184" s="320"/>
      <c r="CC184" s="320"/>
      <c r="CD184" s="320"/>
      <c r="CE184" s="320"/>
      <c r="CF184" s="320"/>
      <c r="CG184" s="320"/>
      <c r="CH184" s="320"/>
      <c r="CI184" s="320"/>
      <c r="CJ184" s="320"/>
      <c r="CK184" s="320"/>
      <c r="CL184" s="320"/>
      <c r="CM184" s="320"/>
      <c r="CN184" s="320"/>
      <c r="CO184" s="320"/>
      <c r="CP184" s="320"/>
      <c r="CQ184" s="320"/>
      <c r="CR184" s="320"/>
      <c r="CS184" s="320"/>
      <c r="CT184" s="320"/>
      <c r="CU184" s="320"/>
      <c r="CV184" s="320"/>
      <c r="CW184" s="320"/>
      <c r="CX184" s="320"/>
      <c r="CY184" s="320"/>
      <c r="CZ184" s="320"/>
      <c r="DA184" s="320"/>
      <c r="DB184" s="320"/>
      <c r="DC184" s="320"/>
      <c r="DD184" s="320"/>
      <c r="DE184" s="320"/>
      <c r="DF184" s="320"/>
      <c r="DG184" s="320"/>
      <c r="DH184" s="320"/>
      <c r="DI184" s="320"/>
      <c r="DJ184" s="320"/>
      <c r="DK184" s="320"/>
      <c r="DL184" s="320"/>
      <c r="DM184" s="320"/>
      <c r="DN184" s="320"/>
      <c r="DO184" s="320"/>
      <c r="DP184" s="320"/>
      <c r="DQ184" s="320"/>
      <c r="DR184" s="320"/>
      <c r="DS184" s="320"/>
      <c r="DT184" s="320"/>
      <c r="DU184" s="320"/>
      <c r="DV184" s="320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</row>
    <row r="185">
      <c r="A185" s="170"/>
      <c r="B185" s="170"/>
      <c r="C185" s="170"/>
      <c r="D185" s="170"/>
      <c r="E185" s="171"/>
      <c r="F185" s="320"/>
      <c r="G185" s="320"/>
      <c r="H185" s="320"/>
      <c r="I185" s="320"/>
      <c r="J185" s="320"/>
      <c r="K185" s="320"/>
      <c r="L185" s="320"/>
      <c r="M185" s="320"/>
      <c r="N185" s="320"/>
      <c r="O185" s="320"/>
      <c r="P185" s="320"/>
      <c r="Q185" s="320"/>
      <c r="R185" s="320"/>
      <c r="S185" s="320"/>
      <c r="T185" s="320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/>
      <c r="AM185" s="320"/>
      <c r="AN185" s="320"/>
      <c r="AO185" s="320"/>
      <c r="AP185" s="320"/>
      <c r="AQ185" s="320"/>
      <c r="AR185" s="320"/>
      <c r="AS185" s="320"/>
      <c r="AT185" s="320"/>
      <c r="AU185" s="320"/>
      <c r="AV185" s="320"/>
      <c r="AW185" s="320"/>
      <c r="AX185" s="320"/>
      <c r="AY185" s="320"/>
      <c r="AZ185" s="320"/>
      <c r="BA185" s="320"/>
      <c r="BB185" s="320"/>
      <c r="BC185" s="320"/>
      <c r="BD185" s="320"/>
      <c r="BE185" s="320"/>
      <c r="BF185" s="320"/>
      <c r="BG185" s="320"/>
      <c r="BH185" s="320"/>
      <c r="BI185" s="320"/>
      <c r="BJ185" s="320"/>
      <c r="BK185" s="320"/>
      <c r="BL185" s="320"/>
      <c r="BM185" s="320"/>
      <c r="BN185" s="320"/>
      <c r="BO185" s="320"/>
      <c r="BP185" s="320"/>
      <c r="BQ185" s="320"/>
      <c r="BR185" s="320"/>
      <c r="BS185" s="320"/>
      <c r="BT185" s="320"/>
      <c r="BU185" s="320"/>
      <c r="BV185" s="320"/>
      <c r="BW185" s="320"/>
      <c r="BX185" s="320"/>
      <c r="BY185" s="320"/>
      <c r="BZ185" s="320"/>
      <c r="CA185" s="320"/>
      <c r="CB185" s="320"/>
      <c r="CC185" s="320"/>
      <c r="CD185" s="320"/>
      <c r="CE185" s="320"/>
      <c r="CF185" s="320"/>
      <c r="CG185" s="320"/>
      <c r="CH185" s="320"/>
      <c r="CI185" s="320"/>
      <c r="CJ185" s="320"/>
      <c r="CK185" s="320"/>
      <c r="CL185" s="320"/>
      <c r="CM185" s="320"/>
      <c r="CN185" s="320"/>
      <c r="CO185" s="320"/>
      <c r="CP185" s="320"/>
      <c r="CQ185" s="320"/>
      <c r="CR185" s="320"/>
      <c r="CS185" s="320"/>
      <c r="CT185" s="320"/>
      <c r="CU185" s="320"/>
      <c r="CV185" s="320"/>
      <c r="CW185" s="320"/>
      <c r="CX185" s="320"/>
      <c r="CY185" s="320"/>
      <c r="CZ185" s="320"/>
      <c r="DA185" s="320"/>
      <c r="DB185" s="320"/>
      <c r="DC185" s="320"/>
      <c r="DD185" s="320"/>
      <c r="DE185" s="320"/>
      <c r="DF185" s="320"/>
      <c r="DG185" s="320"/>
      <c r="DH185" s="320"/>
      <c r="DI185" s="320"/>
      <c r="DJ185" s="320"/>
      <c r="DK185" s="320"/>
      <c r="DL185" s="320"/>
      <c r="DM185" s="320"/>
      <c r="DN185" s="320"/>
      <c r="DO185" s="320"/>
      <c r="DP185" s="320"/>
      <c r="DQ185" s="320"/>
      <c r="DR185" s="320"/>
      <c r="DS185" s="320"/>
      <c r="DT185" s="320"/>
      <c r="DU185" s="320"/>
      <c r="DV185" s="320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</row>
    <row r="186">
      <c r="A186" s="170"/>
      <c r="B186" s="170"/>
      <c r="C186" s="170"/>
      <c r="D186" s="170"/>
      <c r="E186" s="171"/>
      <c r="F186" s="320"/>
      <c r="G186" s="320"/>
      <c r="H186" s="320"/>
      <c r="I186" s="320"/>
      <c r="J186" s="320"/>
      <c r="K186" s="320"/>
      <c r="L186" s="320"/>
      <c r="M186" s="320"/>
      <c r="N186" s="320"/>
      <c r="O186" s="320"/>
      <c r="P186" s="320"/>
      <c r="Q186" s="320"/>
      <c r="R186" s="320"/>
      <c r="S186" s="320"/>
      <c r="T186" s="320"/>
      <c r="U186" s="320"/>
      <c r="V186" s="320"/>
      <c r="W186" s="320"/>
      <c r="X186" s="320"/>
      <c r="Y186" s="320"/>
      <c r="Z186" s="320"/>
      <c r="AA186" s="320"/>
      <c r="AB186" s="320"/>
      <c r="AC186" s="320"/>
      <c r="AD186" s="320"/>
      <c r="AE186" s="320"/>
      <c r="AF186" s="320"/>
      <c r="AG186" s="320"/>
      <c r="AH186" s="320"/>
      <c r="AI186" s="320"/>
      <c r="AJ186" s="320"/>
      <c r="AK186" s="320"/>
      <c r="AL186" s="320"/>
      <c r="AM186" s="320"/>
      <c r="AN186" s="320"/>
      <c r="AO186" s="320"/>
      <c r="AP186" s="320"/>
      <c r="AQ186" s="320"/>
      <c r="AR186" s="320"/>
      <c r="AS186" s="320"/>
      <c r="AT186" s="320"/>
      <c r="AU186" s="320"/>
      <c r="AV186" s="320"/>
      <c r="AW186" s="320"/>
      <c r="AX186" s="320"/>
      <c r="AY186" s="320"/>
      <c r="AZ186" s="320"/>
      <c r="BA186" s="320"/>
      <c r="BB186" s="320"/>
      <c r="BC186" s="320"/>
      <c r="BD186" s="320"/>
      <c r="BE186" s="320"/>
      <c r="BF186" s="320"/>
      <c r="BG186" s="320"/>
      <c r="BH186" s="320"/>
      <c r="BI186" s="320"/>
      <c r="BJ186" s="320"/>
      <c r="BK186" s="320"/>
      <c r="BL186" s="320"/>
      <c r="BM186" s="320"/>
      <c r="BN186" s="320"/>
      <c r="BO186" s="320"/>
      <c r="BP186" s="320"/>
      <c r="BQ186" s="320"/>
      <c r="BR186" s="320"/>
      <c r="BS186" s="320"/>
      <c r="BT186" s="320"/>
      <c r="BU186" s="320"/>
      <c r="BV186" s="320"/>
      <c r="BW186" s="320"/>
      <c r="BX186" s="320"/>
      <c r="BY186" s="320"/>
      <c r="BZ186" s="320"/>
      <c r="CA186" s="320"/>
      <c r="CB186" s="320"/>
      <c r="CC186" s="320"/>
      <c r="CD186" s="320"/>
      <c r="CE186" s="320"/>
      <c r="CF186" s="320"/>
      <c r="CG186" s="320"/>
      <c r="CH186" s="320"/>
      <c r="CI186" s="320"/>
      <c r="CJ186" s="320"/>
      <c r="CK186" s="320"/>
      <c r="CL186" s="320"/>
      <c r="CM186" s="320"/>
      <c r="CN186" s="320"/>
      <c r="CO186" s="320"/>
      <c r="CP186" s="320"/>
      <c r="CQ186" s="320"/>
      <c r="CR186" s="320"/>
      <c r="CS186" s="320"/>
      <c r="CT186" s="320"/>
      <c r="CU186" s="320"/>
      <c r="CV186" s="320"/>
      <c r="CW186" s="320"/>
      <c r="CX186" s="320"/>
      <c r="CY186" s="320"/>
      <c r="CZ186" s="320"/>
      <c r="DA186" s="320"/>
      <c r="DB186" s="320"/>
      <c r="DC186" s="320"/>
      <c r="DD186" s="320"/>
      <c r="DE186" s="320"/>
      <c r="DF186" s="320"/>
      <c r="DG186" s="320"/>
      <c r="DH186" s="320"/>
      <c r="DI186" s="320"/>
      <c r="DJ186" s="320"/>
      <c r="DK186" s="320"/>
      <c r="DL186" s="320"/>
      <c r="DM186" s="320"/>
      <c r="DN186" s="320"/>
      <c r="DO186" s="320"/>
      <c r="DP186" s="320"/>
      <c r="DQ186" s="320"/>
      <c r="DR186" s="320"/>
      <c r="DS186" s="320"/>
      <c r="DT186" s="320"/>
      <c r="DU186" s="320"/>
      <c r="DV186" s="320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</row>
    <row r="187">
      <c r="A187" s="170"/>
      <c r="B187" s="170"/>
      <c r="C187" s="170"/>
      <c r="D187" s="170"/>
      <c r="E187" s="171"/>
      <c r="F187" s="320"/>
      <c r="G187" s="320"/>
      <c r="H187" s="320"/>
      <c r="I187" s="320"/>
      <c r="J187" s="320"/>
      <c r="K187" s="320"/>
      <c r="L187" s="320"/>
      <c r="M187" s="320"/>
      <c r="N187" s="320"/>
      <c r="O187" s="320"/>
      <c r="P187" s="320"/>
      <c r="Q187" s="320"/>
      <c r="R187" s="320"/>
      <c r="S187" s="320"/>
      <c r="T187" s="320"/>
      <c r="U187" s="320"/>
      <c r="V187" s="320"/>
      <c r="W187" s="320"/>
      <c r="X187" s="320"/>
      <c r="Y187" s="320"/>
      <c r="Z187" s="320"/>
      <c r="AA187" s="320"/>
      <c r="AB187" s="320"/>
      <c r="AC187" s="320"/>
      <c r="AD187" s="320"/>
      <c r="AE187" s="320"/>
      <c r="AF187" s="320"/>
      <c r="AG187" s="320"/>
      <c r="AH187" s="320"/>
      <c r="AI187" s="320"/>
      <c r="AJ187" s="320"/>
      <c r="AK187" s="320"/>
      <c r="AL187" s="320"/>
      <c r="AM187" s="320"/>
      <c r="AN187" s="320"/>
      <c r="AO187" s="320"/>
      <c r="AP187" s="320"/>
      <c r="AQ187" s="320"/>
      <c r="AR187" s="320"/>
      <c r="AS187" s="320"/>
      <c r="AT187" s="320"/>
      <c r="AU187" s="320"/>
      <c r="AV187" s="320"/>
      <c r="AW187" s="320"/>
      <c r="AX187" s="320"/>
      <c r="AY187" s="320"/>
      <c r="AZ187" s="320"/>
      <c r="BA187" s="320"/>
      <c r="BB187" s="320"/>
      <c r="BC187" s="320"/>
      <c r="BD187" s="320"/>
      <c r="BE187" s="320"/>
      <c r="BF187" s="320"/>
      <c r="BG187" s="320"/>
      <c r="BH187" s="320"/>
      <c r="BI187" s="320"/>
      <c r="BJ187" s="320"/>
      <c r="BK187" s="320"/>
      <c r="BL187" s="320"/>
      <c r="BM187" s="320"/>
      <c r="BN187" s="320"/>
      <c r="BO187" s="320"/>
      <c r="BP187" s="320"/>
      <c r="BQ187" s="320"/>
      <c r="BR187" s="320"/>
      <c r="BS187" s="320"/>
      <c r="BT187" s="320"/>
      <c r="BU187" s="320"/>
      <c r="BV187" s="320"/>
      <c r="BW187" s="320"/>
      <c r="BX187" s="320"/>
      <c r="BY187" s="320"/>
      <c r="BZ187" s="320"/>
      <c r="CA187" s="320"/>
      <c r="CB187" s="320"/>
      <c r="CC187" s="320"/>
      <c r="CD187" s="320"/>
      <c r="CE187" s="320"/>
      <c r="CF187" s="320"/>
      <c r="CG187" s="320"/>
      <c r="CH187" s="320"/>
      <c r="CI187" s="320"/>
      <c r="CJ187" s="320"/>
      <c r="CK187" s="320"/>
      <c r="CL187" s="320"/>
      <c r="CM187" s="320"/>
      <c r="CN187" s="320"/>
      <c r="CO187" s="320"/>
      <c r="CP187" s="320"/>
      <c r="CQ187" s="320"/>
      <c r="CR187" s="320"/>
      <c r="CS187" s="320"/>
      <c r="CT187" s="320"/>
      <c r="CU187" s="320"/>
      <c r="CV187" s="320"/>
      <c r="CW187" s="320"/>
      <c r="CX187" s="320"/>
      <c r="CY187" s="320"/>
      <c r="CZ187" s="320"/>
      <c r="DA187" s="320"/>
      <c r="DB187" s="320"/>
      <c r="DC187" s="320"/>
      <c r="DD187" s="320"/>
      <c r="DE187" s="320"/>
      <c r="DF187" s="320"/>
      <c r="DG187" s="320"/>
      <c r="DH187" s="320"/>
      <c r="DI187" s="320"/>
      <c r="DJ187" s="320"/>
      <c r="DK187" s="320"/>
      <c r="DL187" s="320"/>
      <c r="DM187" s="320"/>
      <c r="DN187" s="320"/>
      <c r="DO187" s="320"/>
      <c r="DP187" s="320"/>
      <c r="DQ187" s="320"/>
      <c r="DR187" s="320"/>
      <c r="DS187" s="320"/>
      <c r="DT187" s="320"/>
      <c r="DU187" s="320"/>
      <c r="DV187" s="320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</row>
    <row r="188">
      <c r="A188" s="170"/>
      <c r="B188" s="170"/>
      <c r="C188" s="170"/>
      <c r="D188" s="170"/>
      <c r="E188" s="171"/>
      <c r="F188" s="320"/>
      <c r="G188" s="320"/>
      <c r="H188" s="320"/>
      <c r="I188" s="320"/>
      <c r="J188" s="320"/>
      <c r="K188" s="320"/>
      <c r="L188" s="320"/>
      <c r="M188" s="320"/>
      <c r="N188" s="320"/>
      <c r="O188" s="320"/>
      <c r="P188" s="320"/>
      <c r="Q188" s="320"/>
      <c r="R188" s="320"/>
      <c r="S188" s="320"/>
      <c r="T188" s="320"/>
      <c r="U188" s="320"/>
      <c r="V188" s="320"/>
      <c r="W188" s="320"/>
      <c r="X188" s="320"/>
      <c r="Y188" s="320"/>
      <c r="Z188" s="320"/>
      <c r="AA188" s="320"/>
      <c r="AB188" s="320"/>
      <c r="AC188" s="320"/>
      <c r="AD188" s="320"/>
      <c r="AE188" s="320"/>
      <c r="AF188" s="320"/>
      <c r="AG188" s="320"/>
      <c r="AH188" s="320"/>
      <c r="AI188" s="320"/>
      <c r="AJ188" s="320"/>
      <c r="AK188" s="320"/>
      <c r="AL188" s="320"/>
      <c r="AM188" s="320"/>
      <c r="AN188" s="320"/>
      <c r="AO188" s="320"/>
      <c r="AP188" s="320"/>
      <c r="AQ188" s="320"/>
      <c r="AR188" s="320"/>
      <c r="AS188" s="320"/>
      <c r="AT188" s="320"/>
      <c r="AU188" s="320"/>
      <c r="AV188" s="320"/>
      <c r="AW188" s="320"/>
      <c r="AX188" s="320"/>
      <c r="AY188" s="320"/>
      <c r="AZ188" s="320"/>
      <c r="BA188" s="320"/>
      <c r="BB188" s="320"/>
      <c r="BC188" s="320"/>
      <c r="BD188" s="320"/>
      <c r="BE188" s="320"/>
      <c r="BF188" s="320"/>
      <c r="BG188" s="320"/>
      <c r="BH188" s="320"/>
      <c r="BI188" s="320"/>
      <c r="BJ188" s="320"/>
      <c r="BK188" s="320"/>
      <c r="BL188" s="320"/>
      <c r="BM188" s="320"/>
      <c r="BN188" s="320"/>
      <c r="BO188" s="320"/>
      <c r="BP188" s="320"/>
      <c r="BQ188" s="320"/>
      <c r="BR188" s="320"/>
      <c r="BS188" s="320"/>
      <c r="BT188" s="320"/>
      <c r="BU188" s="320"/>
      <c r="BV188" s="320"/>
      <c r="BW188" s="320"/>
      <c r="BX188" s="320"/>
      <c r="BY188" s="320"/>
      <c r="BZ188" s="320"/>
      <c r="CA188" s="320"/>
      <c r="CB188" s="320"/>
      <c r="CC188" s="320"/>
      <c r="CD188" s="320"/>
      <c r="CE188" s="320"/>
      <c r="CF188" s="320"/>
      <c r="CG188" s="320"/>
      <c r="CH188" s="320"/>
      <c r="CI188" s="320"/>
      <c r="CJ188" s="320"/>
      <c r="CK188" s="320"/>
      <c r="CL188" s="320"/>
      <c r="CM188" s="320"/>
      <c r="CN188" s="320"/>
      <c r="CO188" s="320"/>
      <c r="CP188" s="320"/>
      <c r="CQ188" s="320"/>
      <c r="CR188" s="320"/>
      <c r="CS188" s="320"/>
      <c r="CT188" s="320"/>
      <c r="CU188" s="320"/>
      <c r="CV188" s="320"/>
      <c r="CW188" s="320"/>
      <c r="CX188" s="320"/>
      <c r="CY188" s="320"/>
      <c r="CZ188" s="320"/>
      <c r="DA188" s="320"/>
      <c r="DB188" s="320"/>
      <c r="DC188" s="320"/>
      <c r="DD188" s="320"/>
      <c r="DE188" s="320"/>
      <c r="DF188" s="320"/>
      <c r="DG188" s="320"/>
      <c r="DH188" s="320"/>
      <c r="DI188" s="320"/>
      <c r="DJ188" s="320"/>
      <c r="DK188" s="320"/>
      <c r="DL188" s="320"/>
      <c r="DM188" s="320"/>
      <c r="DN188" s="320"/>
      <c r="DO188" s="320"/>
      <c r="DP188" s="320"/>
      <c r="DQ188" s="320"/>
      <c r="DR188" s="320"/>
      <c r="DS188" s="320"/>
      <c r="DT188" s="320"/>
      <c r="DU188" s="320"/>
      <c r="DV188" s="320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</row>
    <row r="189">
      <c r="A189" s="170"/>
      <c r="B189" s="170"/>
      <c r="C189" s="170"/>
      <c r="D189" s="170"/>
      <c r="E189" s="171"/>
      <c r="F189" s="320"/>
      <c r="G189" s="320"/>
      <c r="H189" s="320"/>
      <c r="I189" s="320"/>
      <c r="J189" s="320"/>
      <c r="K189" s="320"/>
      <c r="L189" s="320"/>
      <c r="M189" s="320"/>
      <c r="N189" s="320"/>
      <c r="O189" s="320"/>
      <c r="P189" s="320"/>
      <c r="Q189" s="320"/>
      <c r="R189" s="320"/>
      <c r="S189" s="320"/>
      <c r="T189" s="320"/>
      <c r="U189" s="320"/>
      <c r="V189" s="320"/>
      <c r="W189" s="320"/>
      <c r="X189" s="320"/>
      <c r="Y189" s="320"/>
      <c r="Z189" s="320"/>
      <c r="AA189" s="320"/>
      <c r="AB189" s="320"/>
      <c r="AC189" s="320"/>
      <c r="AD189" s="320"/>
      <c r="AE189" s="320"/>
      <c r="AF189" s="320"/>
      <c r="AG189" s="320"/>
      <c r="AH189" s="320"/>
      <c r="AI189" s="320"/>
      <c r="AJ189" s="320"/>
      <c r="AK189" s="320"/>
      <c r="AL189" s="320"/>
      <c r="AM189" s="320"/>
      <c r="AN189" s="320"/>
      <c r="AO189" s="320"/>
      <c r="AP189" s="320"/>
      <c r="AQ189" s="320"/>
      <c r="AR189" s="320"/>
      <c r="AS189" s="320"/>
      <c r="AT189" s="320"/>
      <c r="AU189" s="320"/>
      <c r="AV189" s="320"/>
      <c r="AW189" s="320"/>
      <c r="AX189" s="320"/>
      <c r="AY189" s="320"/>
      <c r="AZ189" s="320"/>
      <c r="BA189" s="320"/>
      <c r="BB189" s="320"/>
      <c r="BC189" s="320"/>
      <c r="BD189" s="320"/>
      <c r="BE189" s="320"/>
      <c r="BF189" s="320"/>
      <c r="BG189" s="320"/>
      <c r="BH189" s="320"/>
      <c r="BI189" s="320"/>
      <c r="BJ189" s="320"/>
      <c r="BK189" s="320"/>
      <c r="BL189" s="320"/>
      <c r="BM189" s="320"/>
      <c r="BN189" s="320"/>
      <c r="BO189" s="320"/>
      <c r="BP189" s="320"/>
      <c r="BQ189" s="320"/>
      <c r="BR189" s="320"/>
      <c r="BS189" s="320"/>
      <c r="BT189" s="320"/>
      <c r="BU189" s="320"/>
      <c r="BV189" s="320"/>
      <c r="BW189" s="320"/>
      <c r="BX189" s="320"/>
      <c r="BY189" s="320"/>
      <c r="BZ189" s="320"/>
      <c r="CA189" s="320"/>
      <c r="CB189" s="320"/>
      <c r="CC189" s="320"/>
      <c r="CD189" s="320"/>
      <c r="CE189" s="320"/>
      <c r="CF189" s="320"/>
      <c r="CG189" s="320"/>
      <c r="CH189" s="320"/>
      <c r="CI189" s="320"/>
      <c r="CJ189" s="320"/>
      <c r="CK189" s="320"/>
      <c r="CL189" s="320"/>
      <c r="CM189" s="320"/>
      <c r="CN189" s="320"/>
      <c r="CO189" s="320"/>
      <c r="CP189" s="320"/>
      <c r="CQ189" s="320"/>
      <c r="CR189" s="320"/>
      <c r="CS189" s="320"/>
      <c r="CT189" s="320"/>
      <c r="CU189" s="320"/>
      <c r="CV189" s="320"/>
      <c r="CW189" s="320"/>
      <c r="CX189" s="320"/>
      <c r="CY189" s="320"/>
      <c r="CZ189" s="320"/>
      <c r="DA189" s="320"/>
      <c r="DB189" s="320"/>
      <c r="DC189" s="320"/>
      <c r="DD189" s="320"/>
      <c r="DE189" s="320"/>
      <c r="DF189" s="320"/>
      <c r="DG189" s="320"/>
      <c r="DH189" s="320"/>
      <c r="DI189" s="320"/>
      <c r="DJ189" s="320"/>
      <c r="DK189" s="320"/>
      <c r="DL189" s="320"/>
      <c r="DM189" s="320"/>
      <c r="DN189" s="320"/>
      <c r="DO189" s="320"/>
      <c r="DP189" s="320"/>
      <c r="DQ189" s="320"/>
      <c r="DR189" s="320"/>
      <c r="DS189" s="320"/>
      <c r="DT189" s="320"/>
      <c r="DU189" s="320"/>
      <c r="DV189" s="320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</row>
    <row r="190">
      <c r="A190" s="170"/>
      <c r="B190" s="170"/>
      <c r="C190" s="170"/>
      <c r="D190" s="170"/>
      <c r="E190" s="171"/>
      <c r="F190" s="320"/>
      <c r="G190" s="320"/>
      <c r="H190" s="320"/>
      <c r="I190" s="320"/>
      <c r="J190" s="320"/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20"/>
      <c r="W190" s="320"/>
      <c r="X190" s="320"/>
      <c r="Y190" s="320"/>
      <c r="Z190" s="320"/>
      <c r="AA190" s="320"/>
      <c r="AB190" s="320"/>
      <c r="AC190" s="320"/>
      <c r="AD190" s="320"/>
      <c r="AE190" s="320"/>
      <c r="AF190" s="320"/>
      <c r="AG190" s="320"/>
      <c r="AH190" s="320"/>
      <c r="AI190" s="320"/>
      <c r="AJ190" s="320"/>
      <c r="AK190" s="320"/>
      <c r="AL190" s="320"/>
      <c r="AM190" s="320"/>
      <c r="AN190" s="320"/>
      <c r="AO190" s="320"/>
      <c r="AP190" s="320"/>
      <c r="AQ190" s="320"/>
      <c r="AR190" s="320"/>
      <c r="AS190" s="320"/>
      <c r="AT190" s="320"/>
      <c r="AU190" s="320"/>
      <c r="AV190" s="320"/>
      <c r="AW190" s="320"/>
      <c r="AX190" s="320"/>
      <c r="AY190" s="320"/>
      <c r="AZ190" s="320"/>
      <c r="BA190" s="320"/>
      <c r="BB190" s="320"/>
      <c r="BC190" s="320"/>
      <c r="BD190" s="320"/>
      <c r="BE190" s="320"/>
      <c r="BF190" s="320"/>
      <c r="BG190" s="320"/>
      <c r="BH190" s="320"/>
      <c r="BI190" s="320"/>
      <c r="BJ190" s="320"/>
      <c r="BK190" s="320"/>
      <c r="BL190" s="320"/>
      <c r="BM190" s="320"/>
      <c r="BN190" s="320"/>
      <c r="BO190" s="320"/>
      <c r="BP190" s="320"/>
      <c r="BQ190" s="320"/>
      <c r="BR190" s="320"/>
      <c r="BS190" s="320"/>
      <c r="BT190" s="320"/>
      <c r="BU190" s="320"/>
      <c r="BV190" s="320"/>
      <c r="BW190" s="320"/>
      <c r="BX190" s="320"/>
      <c r="BY190" s="320"/>
      <c r="BZ190" s="320"/>
      <c r="CA190" s="320"/>
      <c r="CB190" s="320"/>
      <c r="CC190" s="320"/>
      <c r="CD190" s="320"/>
      <c r="CE190" s="320"/>
      <c r="CF190" s="320"/>
      <c r="CG190" s="320"/>
      <c r="CH190" s="320"/>
      <c r="CI190" s="320"/>
      <c r="CJ190" s="320"/>
      <c r="CK190" s="320"/>
      <c r="CL190" s="320"/>
      <c r="CM190" s="320"/>
      <c r="CN190" s="320"/>
      <c r="CO190" s="320"/>
      <c r="CP190" s="320"/>
      <c r="CQ190" s="320"/>
      <c r="CR190" s="320"/>
      <c r="CS190" s="320"/>
      <c r="CT190" s="320"/>
      <c r="CU190" s="320"/>
      <c r="CV190" s="320"/>
      <c r="CW190" s="320"/>
      <c r="CX190" s="320"/>
      <c r="CY190" s="320"/>
      <c r="CZ190" s="320"/>
      <c r="DA190" s="320"/>
      <c r="DB190" s="320"/>
      <c r="DC190" s="320"/>
      <c r="DD190" s="320"/>
      <c r="DE190" s="320"/>
      <c r="DF190" s="320"/>
      <c r="DG190" s="320"/>
      <c r="DH190" s="320"/>
      <c r="DI190" s="320"/>
      <c r="DJ190" s="320"/>
      <c r="DK190" s="320"/>
      <c r="DL190" s="320"/>
      <c r="DM190" s="320"/>
      <c r="DN190" s="320"/>
      <c r="DO190" s="320"/>
      <c r="DP190" s="320"/>
      <c r="DQ190" s="320"/>
      <c r="DR190" s="320"/>
      <c r="DS190" s="320"/>
      <c r="DT190" s="320"/>
      <c r="DU190" s="320"/>
      <c r="DV190" s="320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</row>
    <row r="191">
      <c r="A191" s="170"/>
      <c r="B191" s="170"/>
      <c r="C191" s="170"/>
      <c r="D191" s="170"/>
      <c r="E191" s="171"/>
      <c r="F191" s="320"/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0"/>
      <c r="X191" s="320"/>
      <c r="Y191" s="320"/>
      <c r="Z191" s="320"/>
      <c r="AA191" s="320"/>
      <c r="AB191" s="320"/>
      <c r="AC191" s="320"/>
      <c r="AD191" s="320"/>
      <c r="AE191" s="320"/>
      <c r="AF191" s="320"/>
      <c r="AG191" s="320"/>
      <c r="AH191" s="320"/>
      <c r="AI191" s="320"/>
      <c r="AJ191" s="320"/>
      <c r="AK191" s="320"/>
      <c r="AL191" s="320"/>
      <c r="AM191" s="320"/>
      <c r="AN191" s="320"/>
      <c r="AO191" s="320"/>
      <c r="AP191" s="320"/>
      <c r="AQ191" s="320"/>
      <c r="AR191" s="320"/>
      <c r="AS191" s="320"/>
      <c r="AT191" s="320"/>
      <c r="AU191" s="320"/>
      <c r="AV191" s="320"/>
      <c r="AW191" s="320"/>
      <c r="AX191" s="320"/>
      <c r="AY191" s="320"/>
      <c r="AZ191" s="320"/>
      <c r="BA191" s="320"/>
      <c r="BB191" s="320"/>
      <c r="BC191" s="320"/>
      <c r="BD191" s="320"/>
      <c r="BE191" s="320"/>
      <c r="BF191" s="320"/>
      <c r="BG191" s="320"/>
      <c r="BH191" s="320"/>
      <c r="BI191" s="320"/>
      <c r="BJ191" s="320"/>
      <c r="BK191" s="320"/>
      <c r="BL191" s="320"/>
      <c r="BM191" s="320"/>
      <c r="BN191" s="320"/>
      <c r="BO191" s="320"/>
      <c r="BP191" s="320"/>
      <c r="BQ191" s="320"/>
      <c r="BR191" s="320"/>
      <c r="BS191" s="320"/>
      <c r="BT191" s="320"/>
      <c r="BU191" s="320"/>
      <c r="BV191" s="320"/>
      <c r="BW191" s="320"/>
      <c r="BX191" s="320"/>
      <c r="BY191" s="320"/>
      <c r="BZ191" s="320"/>
      <c r="CA191" s="320"/>
      <c r="CB191" s="320"/>
      <c r="CC191" s="320"/>
      <c r="CD191" s="320"/>
      <c r="CE191" s="320"/>
      <c r="CF191" s="320"/>
      <c r="CG191" s="320"/>
      <c r="CH191" s="320"/>
      <c r="CI191" s="320"/>
      <c r="CJ191" s="320"/>
      <c r="CK191" s="320"/>
      <c r="CL191" s="320"/>
      <c r="CM191" s="320"/>
      <c r="CN191" s="320"/>
      <c r="CO191" s="320"/>
      <c r="CP191" s="320"/>
      <c r="CQ191" s="320"/>
      <c r="CR191" s="320"/>
      <c r="CS191" s="320"/>
      <c r="CT191" s="320"/>
      <c r="CU191" s="320"/>
      <c r="CV191" s="320"/>
      <c r="CW191" s="320"/>
      <c r="CX191" s="320"/>
      <c r="CY191" s="320"/>
      <c r="CZ191" s="320"/>
      <c r="DA191" s="320"/>
      <c r="DB191" s="320"/>
      <c r="DC191" s="320"/>
      <c r="DD191" s="320"/>
      <c r="DE191" s="320"/>
      <c r="DF191" s="320"/>
      <c r="DG191" s="320"/>
      <c r="DH191" s="320"/>
      <c r="DI191" s="320"/>
      <c r="DJ191" s="320"/>
      <c r="DK191" s="320"/>
      <c r="DL191" s="320"/>
      <c r="DM191" s="320"/>
      <c r="DN191" s="320"/>
      <c r="DO191" s="320"/>
      <c r="DP191" s="320"/>
      <c r="DQ191" s="320"/>
      <c r="DR191" s="320"/>
      <c r="DS191" s="320"/>
      <c r="DT191" s="320"/>
      <c r="DU191" s="320"/>
      <c r="DV191" s="320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</row>
    <row r="192">
      <c r="A192" s="170"/>
      <c r="B192" s="170"/>
      <c r="C192" s="170"/>
      <c r="D192" s="170"/>
      <c r="E192" s="171"/>
      <c r="F192" s="320"/>
      <c r="G192" s="320"/>
      <c r="H192" s="320"/>
      <c r="I192" s="320"/>
      <c r="J192" s="320"/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20"/>
      <c r="W192" s="320"/>
      <c r="X192" s="320"/>
      <c r="Y192" s="320"/>
      <c r="Z192" s="320"/>
      <c r="AA192" s="320"/>
      <c r="AB192" s="320"/>
      <c r="AC192" s="320"/>
      <c r="AD192" s="320"/>
      <c r="AE192" s="320"/>
      <c r="AF192" s="320"/>
      <c r="AG192" s="320"/>
      <c r="AH192" s="320"/>
      <c r="AI192" s="320"/>
      <c r="AJ192" s="320"/>
      <c r="AK192" s="320"/>
      <c r="AL192" s="320"/>
      <c r="AM192" s="320"/>
      <c r="AN192" s="320"/>
      <c r="AO192" s="320"/>
      <c r="AP192" s="320"/>
      <c r="AQ192" s="320"/>
      <c r="AR192" s="320"/>
      <c r="AS192" s="320"/>
      <c r="AT192" s="320"/>
      <c r="AU192" s="320"/>
      <c r="AV192" s="320"/>
      <c r="AW192" s="320"/>
      <c r="AX192" s="320"/>
      <c r="AY192" s="320"/>
      <c r="AZ192" s="320"/>
      <c r="BA192" s="320"/>
      <c r="BB192" s="320"/>
      <c r="BC192" s="320"/>
      <c r="BD192" s="320"/>
      <c r="BE192" s="320"/>
      <c r="BF192" s="320"/>
      <c r="BG192" s="320"/>
      <c r="BH192" s="320"/>
      <c r="BI192" s="320"/>
      <c r="BJ192" s="320"/>
      <c r="BK192" s="320"/>
      <c r="BL192" s="320"/>
      <c r="BM192" s="320"/>
      <c r="BN192" s="320"/>
      <c r="BO192" s="320"/>
      <c r="BP192" s="320"/>
      <c r="BQ192" s="320"/>
      <c r="BR192" s="320"/>
      <c r="BS192" s="320"/>
      <c r="BT192" s="320"/>
      <c r="BU192" s="320"/>
      <c r="BV192" s="320"/>
      <c r="BW192" s="320"/>
      <c r="BX192" s="320"/>
      <c r="BY192" s="320"/>
      <c r="BZ192" s="320"/>
      <c r="CA192" s="320"/>
      <c r="CB192" s="320"/>
      <c r="CC192" s="320"/>
      <c r="CD192" s="320"/>
      <c r="CE192" s="320"/>
      <c r="CF192" s="320"/>
      <c r="CG192" s="320"/>
      <c r="CH192" s="320"/>
      <c r="CI192" s="320"/>
      <c r="CJ192" s="320"/>
      <c r="CK192" s="320"/>
      <c r="CL192" s="320"/>
      <c r="CM192" s="320"/>
      <c r="CN192" s="320"/>
      <c r="CO192" s="320"/>
      <c r="CP192" s="320"/>
      <c r="CQ192" s="320"/>
      <c r="CR192" s="320"/>
      <c r="CS192" s="320"/>
      <c r="CT192" s="320"/>
      <c r="CU192" s="320"/>
      <c r="CV192" s="320"/>
      <c r="CW192" s="320"/>
      <c r="CX192" s="320"/>
      <c r="CY192" s="320"/>
      <c r="CZ192" s="320"/>
      <c r="DA192" s="320"/>
      <c r="DB192" s="320"/>
      <c r="DC192" s="320"/>
      <c r="DD192" s="320"/>
      <c r="DE192" s="320"/>
      <c r="DF192" s="320"/>
      <c r="DG192" s="320"/>
      <c r="DH192" s="320"/>
      <c r="DI192" s="320"/>
      <c r="DJ192" s="320"/>
      <c r="DK192" s="320"/>
      <c r="DL192" s="320"/>
      <c r="DM192" s="320"/>
      <c r="DN192" s="320"/>
      <c r="DO192" s="320"/>
      <c r="DP192" s="320"/>
      <c r="DQ192" s="320"/>
      <c r="DR192" s="320"/>
      <c r="DS192" s="320"/>
      <c r="DT192" s="320"/>
      <c r="DU192" s="320"/>
      <c r="DV192" s="320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</row>
    <row r="193">
      <c r="A193" s="170"/>
      <c r="B193" s="170"/>
      <c r="C193" s="170"/>
      <c r="D193" s="170"/>
      <c r="E193" s="171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20"/>
      <c r="W193" s="320"/>
      <c r="X193" s="320"/>
      <c r="Y193" s="320"/>
      <c r="Z193" s="320"/>
      <c r="AA193" s="320"/>
      <c r="AB193" s="320"/>
      <c r="AC193" s="320"/>
      <c r="AD193" s="320"/>
      <c r="AE193" s="320"/>
      <c r="AF193" s="320"/>
      <c r="AG193" s="320"/>
      <c r="AH193" s="320"/>
      <c r="AI193" s="320"/>
      <c r="AJ193" s="320"/>
      <c r="AK193" s="320"/>
      <c r="AL193" s="320"/>
      <c r="AM193" s="320"/>
      <c r="AN193" s="320"/>
      <c r="AO193" s="320"/>
      <c r="AP193" s="320"/>
      <c r="AQ193" s="320"/>
      <c r="AR193" s="320"/>
      <c r="AS193" s="320"/>
      <c r="AT193" s="320"/>
      <c r="AU193" s="320"/>
      <c r="AV193" s="320"/>
      <c r="AW193" s="320"/>
      <c r="AX193" s="320"/>
      <c r="AY193" s="320"/>
      <c r="AZ193" s="320"/>
      <c r="BA193" s="320"/>
      <c r="BB193" s="320"/>
      <c r="BC193" s="320"/>
      <c r="BD193" s="320"/>
      <c r="BE193" s="320"/>
      <c r="BF193" s="320"/>
      <c r="BG193" s="320"/>
      <c r="BH193" s="320"/>
      <c r="BI193" s="320"/>
      <c r="BJ193" s="320"/>
      <c r="BK193" s="320"/>
      <c r="BL193" s="320"/>
      <c r="BM193" s="320"/>
      <c r="BN193" s="320"/>
      <c r="BO193" s="320"/>
      <c r="BP193" s="320"/>
      <c r="BQ193" s="320"/>
      <c r="BR193" s="320"/>
      <c r="BS193" s="320"/>
      <c r="BT193" s="320"/>
      <c r="BU193" s="320"/>
      <c r="BV193" s="320"/>
      <c r="BW193" s="320"/>
      <c r="BX193" s="320"/>
      <c r="BY193" s="320"/>
      <c r="BZ193" s="320"/>
      <c r="CA193" s="320"/>
      <c r="CB193" s="320"/>
      <c r="CC193" s="320"/>
      <c r="CD193" s="320"/>
      <c r="CE193" s="320"/>
      <c r="CF193" s="320"/>
      <c r="CG193" s="320"/>
      <c r="CH193" s="320"/>
      <c r="CI193" s="320"/>
      <c r="CJ193" s="320"/>
      <c r="CK193" s="320"/>
      <c r="CL193" s="320"/>
      <c r="CM193" s="320"/>
      <c r="CN193" s="320"/>
      <c r="CO193" s="320"/>
      <c r="CP193" s="320"/>
      <c r="CQ193" s="320"/>
      <c r="CR193" s="320"/>
      <c r="CS193" s="320"/>
      <c r="CT193" s="320"/>
      <c r="CU193" s="320"/>
      <c r="CV193" s="320"/>
      <c r="CW193" s="320"/>
      <c r="CX193" s="320"/>
      <c r="CY193" s="320"/>
      <c r="CZ193" s="320"/>
      <c r="DA193" s="320"/>
      <c r="DB193" s="320"/>
      <c r="DC193" s="320"/>
      <c r="DD193" s="320"/>
      <c r="DE193" s="320"/>
      <c r="DF193" s="320"/>
      <c r="DG193" s="320"/>
      <c r="DH193" s="320"/>
      <c r="DI193" s="320"/>
      <c r="DJ193" s="320"/>
      <c r="DK193" s="320"/>
      <c r="DL193" s="320"/>
      <c r="DM193" s="320"/>
      <c r="DN193" s="320"/>
      <c r="DO193" s="320"/>
      <c r="DP193" s="320"/>
      <c r="DQ193" s="320"/>
      <c r="DR193" s="320"/>
      <c r="DS193" s="320"/>
      <c r="DT193" s="320"/>
      <c r="DU193" s="320"/>
      <c r="DV193" s="320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</row>
    <row r="194">
      <c r="A194" s="170"/>
      <c r="B194" s="170"/>
      <c r="C194" s="170"/>
      <c r="D194" s="170"/>
      <c r="E194" s="171"/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0"/>
      <c r="W194" s="320"/>
      <c r="X194" s="320"/>
      <c r="Y194" s="320"/>
      <c r="Z194" s="320"/>
      <c r="AA194" s="320"/>
      <c r="AB194" s="320"/>
      <c r="AC194" s="320"/>
      <c r="AD194" s="320"/>
      <c r="AE194" s="320"/>
      <c r="AF194" s="320"/>
      <c r="AG194" s="320"/>
      <c r="AH194" s="320"/>
      <c r="AI194" s="320"/>
      <c r="AJ194" s="320"/>
      <c r="AK194" s="320"/>
      <c r="AL194" s="320"/>
      <c r="AM194" s="320"/>
      <c r="AN194" s="320"/>
      <c r="AO194" s="320"/>
      <c r="AP194" s="320"/>
      <c r="AQ194" s="320"/>
      <c r="AR194" s="320"/>
      <c r="AS194" s="320"/>
      <c r="AT194" s="320"/>
      <c r="AU194" s="320"/>
      <c r="AV194" s="320"/>
      <c r="AW194" s="320"/>
      <c r="AX194" s="320"/>
      <c r="AY194" s="320"/>
      <c r="AZ194" s="320"/>
      <c r="BA194" s="320"/>
      <c r="BB194" s="320"/>
      <c r="BC194" s="320"/>
      <c r="BD194" s="320"/>
      <c r="BE194" s="320"/>
      <c r="BF194" s="320"/>
      <c r="BG194" s="320"/>
      <c r="BH194" s="320"/>
      <c r="BI194" s="320"/>
      <c r="BJ194" s="320"/>
      <c r="BK194" s="320"/>
      <c r="BL194" s="320"/>
      <c r="BM194" s="320"/>
      <c r="BN194" s="320"/>
      <c r="BO194" s="320"/>
      <c r="BP194" s="320"/>
      <c r="BQ194" s="320"/>
      <c r="BR194" s="320"/>
      <c r="BS194" s="320"/>
      <c r="BT194" s="320"/>
      <c r="BU194" s="320"/>
      <c r="BV194" s="320"/>
      <c r="BW194" s="320"/>
      <c r="BX194" s="320"/>
      <c r="BY194" s="320"/>
      <c r="BZ194" s="320"/>
      <c r="CA194" s="320"/>
      <c r="CB194" s="320"/>
      <c r="CC194" s="320"/>
      <c r="CD194" s="320"/>
      <c r="CE194" s="320"/>
      <c r="CF194" s="320"/>
      <c r="CG194" s="320"/>
      <c r="CH194" s="320"/>
      <c r="CI194" s="320"/>
      <c r="CJ194" s="320"/>
      <c r="CK194" s="320"/>
      <c r="CL194" s="320"/>
      <c r="CM194" s="320"/>
      <c r="CN194" s="320"/>
      <c r="CO194" s="320"/>
      <c r="CP194" s="320"/>
      <c r="CQ194" s="320"/>
      <c r="CR194" s="320"/>
      <c r="CS194" s="320"/>
      <c r="CT194" s="320"/>
      <c r="CU194" s="320"/>
      <c r="CV194" s="320"/>
      <c r="CW194" s="320"/>
      <c r="CX194" s="320"/>
      <c r="CY194" s="320"/>
      <c r="CZ194" s="320"/>
      <c r="DA194" s="320"/>
      <c r="DB194" s="320"/>
      <c r="DC194" s="320"/>
      <c r="DD194" s="320"/>
      <c r="DE194" s="320"/>
      <c r="DF194" s="320"/>
      <c r="DG194" s="320"/>
      <c r="DH194" s="320"/>
      <c r="DI194" s="320"/>
      <c r="DJ194" s="320"/>
      <c r="DK194" s="320"/>
      <c r="DL194" s="320"/>
      <c r="DM194" s="320"/>
      <c r="DN194" s="320"/>
      <c r="DO194" s="320"/>
      <c r="DP194" s="320"/>
      <c r="DQ194" s="320"/>
      <c r="DR194" s="320"/>
      <c r="DS194" s="320"/>
      <c r="DT194" s="320"/>
      <c r="DU194" s="320"/>
      <c r="DV194" s="320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</row>
    <row r="195">
      <c r="A195" s="170"/>
      <c r="B195" s="170"/>
      <c r="C195" s="170"/>
      <c r="D195" s="170"/>
      <c r="E195" s="171"/>
      <c r="F195" s="320"/>
      <c r="G195" s="320"/>
      <c r="H195" s="320"/>
      <c r="I195" s="320"/>
      <c r="J195" s="320"/>
      <c r="K195" s="320"/>
      <c r="L195" s="320"/>
      <c r="M195" s="320"/>
      <c r="N195" s="320"/>
      <c r="O195" s="320"/>
      <c r="P195" s="320"/>
      <c r="Q195" s="320"/>
      <c r="R195" s="320"/>
      <c r="S195" s="320"/>
      <c r="T195" s="320"/>
      <c r="U195" s="320"/>
      <c r="V195" s="320"/>
      <c r="W195" s="320"/>
      <c r="X195" s="320"/>
      <c r="Y195" s="320"/>
      <c r="Z195" s="320"/>
      <c r="AA195" s="320"/>
      <c r="AB195" s="320"/>
      <c r="AC195" s="320"/>
      <c r="AD195" s="320"/>
      <c r="AE195" s="320"/>
      <c r="AF195" s="320"/>
      <c r="AG195" s="320"/>
      <c r="AH195" s="320"/>
      <c r="AI195" s="320"/>
      <c r="AJ195" s="320"/>
      <c r="AK195" s="320"/>
      <c r="AL195" s="320"/>
      <c r="AM195" s="320"/>
      <c r="AN195" s="320"/>
      <c r="AO195" s="320"/>
      <c r="AP195" s="320"/>
      <c r="AQ195" s="320"/>
      <c r="AR195" s="320"/>
      <c r="AS195" s="320"/>
      <c r="AT195" s="320"/>
      <c r="AU195" s="320"/>
      <c r="AV195" s="320"/>
      <c r="AW195" s="320"/>
      <c r="AX195" s="320"/>
      <c r="AY195" s="320"/>
      <c r="AZ195" s="320"/>
      <c r="BA195" s="320"/>
      <c r="BB195" s="320"/>
      <c r="BC195" s="320"/>
      <c r="BD195" s="320"/>
      <c r="BE195" s="320"/>
      <c r="BF195" s="320"/>
      <c r="BG195" s="320"/>
      <c r="BH195" s="320"/>
      <c r="BI195" s="320"/>
      <c r="BJ195" s="320"/>
      <c r="BK195" s="320"/>
      <c r="BL195" s="320"/>
      <c r="BM195" s="320"/>
      <c r="BN195" s="320"/>
      <c r="BO195" s="320"/>
      <c r="BP195" s="320"/>
      <c r="BQ195" s="320"/>
      <c r="BR195" s="320"/>
      <c r="BS195" s="320"/>
      <c r="BT195" s="320"/>
      <c r="BU195" s="320"/>
      <c r="BV195" s="320"/>
      <c r="BW195" s="320"/>
      <c r="BX195" s="320"/>
      <c r="BY195" s="320"/>
      <c r="BZ195" s="320"/>
      <c r="CA195" s="320"/>
      <c r="CB195" s="320"/>
      <c r="CC195" s="320"/>
      <c r="CD195" s="320"/>
      <c r="CE195" s="320"/>
      <c r="CF195" s="320"/>
      <c r="CG195" s="320"/>
      <c r="CH195" s="320"/>
      <c r="CI195" s="320"/>
      <c r="CJ195" s="320"/>
      <c r="CK195" s="320"/>
      <c r="CL195" s="320"/>
      <c r="CM195" s="320"/>
      <c r="CN195" s="320"/>
      <c r="CO195" s="320"/>
      <c r="CP195" s="320"/>
      <c r="CQ195" s="320"/>
      <c r="CR195" s="320"/>
      <c r="CS195" s="320"/>
      <c r="CT195" s="320"/>
      <c r="CU195" s="320"/>
      <c r="CV195" s="320"/>
      <c r="CW195" s="320"/>
      <c r="CX195" s="320"/>
      <c r="CY195" s="320"/>
      <c r="CZ195" s="320"/>
      <c r="DA195" s="320"/>
      <c r="DB195" s="320"/>
      <c r="DC195" s="320"/>
      <c r="DD195" s="320"/>
      <c r="DE195" s="320"/>
      <c r="DF195" s="320"/>
      <c r="DG195" s="320"/>
      <c r="DH195" s="320"/>
      <c r="DI195" s="320"/>
      <c r="DJ195" s="320"/>
      <c r="DK195" s="320"/>
      <c r="DL195" s="320"/>
      <c r="DM195" s="320"/>
      <c r="DN195" s="320"/>
      <c r="DO195" s="320"/>
      <c r="DP195" s="320"/>
      <c r="DQ195" s="320"/>
      <c r="DR195" s="320"/>
      <c r="DS195" s="320"/>
      <c r="DT195" s="320"/>
      <c r="DU195" s="320"/>
      <c r="DV195" s="320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</row>
    <row r="196">
      <c r="A196" s="170"/>
      <c r="B196" s="170"/>
      <c r="C196" s="170"/>
      <c r="D196" s="170"/>
      <c r="E196" s="171"/>
      <c r="F196" s="320"/>
      <c r="G196" s="320"/>
      <c r="H196" s="320"/>
      <c r="I196" s="320"/>
      <c r="J196" s="320"/>
      <c r="K196" s="320"/>
      <c r="L196" s="320"/>
      <c r="M196" s="320"/>
      <c r="N196" s="320"/>
      <c r="O196" s="320"/>
      <c r="P196" s="320"/>
      <c r="Q196" s="320"/>
      <c r="R196" s="320"/>
      <c r="S196" s="320"/>
      <c r="T196" s="320"/>
      <c r="U196" s="320"/>
      <c r="V196" s="320"/>
      <c r="W196" s="320"/>
      <c r="X196" s="320"/>
      <c r="Y196" s="320"/>
      <c r="Z196" s="320"/>
      <c r="AA196" s="320"/>
      <c r="AB196" s="320"/>
      <c r="AC196" s="320"/>
      <c r="AD196" s="320"/>
      <c r="AE196" s="320"/>
      <c r="AF196" s="320"/>
      <c r="AG196" s="320"/>
      <c r="AH196" s="320"/>
      <c r="AI196" s="320"/>
      <c r="AJ196" s="320"/>
      <c r="AK196" s="320"/>
      <c r="AL196" s="320"/>
      <c r="AM196" s="320"/>
      <c r="AN196" s="320"/>
      <c r="AO196" s="320"/>
      <c r="AP196" s="320"/>
      <c r="AQ196" s="320"/>
      <c r="AR196" s="320"/>
      <c r="AS196" s="320"/>
      <c r="AT196" s="320"/>
      <c r="AU196" s="320"/>
      <c r="AV196" s="320"/>
      <c r="AW196" s="320"/>
      <c r="AX196" s="320"/>
      <c r="AY196" s="320"/>
      <c r="AZ196" s="320"/>
      <c r="BA196" s="320"/>
      <c r="BB196" s="320"/>
      <c r="BC196" s="320"/>
      <c r="BD196" s="320"/>
      <c r="BE196" s="320"/>
      <c r="BF196" s="320"/>
      <c r="BG196" s="320"/>
      <c r="BH196" s="320"/>
      <c r="BI196" s="320"/>
      <c r="BJ196" s="320"/>
      <c r="BK196" s="320"/>
      <c r="BL196" s="320"/>
      <c r="BM196" s="320"/>
      <c r="BN196" s="320"/>
      <c r="BO196" s="320"/>
      <c r="BP196" s="320"/>
      <c r="BQ196" s="320"/>
      <c r="BR196" s="320"/>
      <c r="BS196" s="320"/>
      <c r="BT196" s="320"/>
      <c r="BU196" s="320"/>
      <c r="BV196" s="320"/>
      <c r="BW196" s="320"/>
      <c r="BX196" s="320"/>
      <c r="BY196" s="320"/>
      <c r="BZ196" s="320"/>
      <c r="CA196" s="320"/>
      <c r="CB196" s="320"/>
      <c r="CC196" s="320"/>
      <c r="CD196" s="320"/>
      <c r="CE196" s="320"/>
      <c r="CF196" s="320"/>
      <c r="CG196" s="320"/>
      <c r="CH196" s="320"/>
      <c r="CI196" s="320"/>
      <c r="CJ196" s="320"/>
      <c r="CK196" s="320"/>
      <c r="CL196" s="320"/>
      <c r="CM196" s="320"/>
      <c r="CN196" s="320"/>
      <c r="CO196" s="320"/>
      <c r="CP196" s="320"/>
      <c r="CQ196" s="320"/>
      <c r="CR196" s="320"/>
      <c r="CS196" s="320"/>
      <c r="CT196" s="320"/>
      <c r="CU196" s="320"/>
      <c r="CV196" s="320"/>
      <c r="CW196" s="320"/>
      <c r="CX196" s="320"/>
      <c r="CY196" s="320"/>
      <c r="CZ196" s="320"/>
      <c r="DA196" s="320"/>
      <c r="DB196" s="320"/>
      <c r="DC196" s="320"/>
      <c r="DD196" s="320"/>
      <c r="DE196" s="320"/>
      <c r="DF196" s="320"/>
      <c r="DG196" s="320"/>
      <c r="DH196" s="320"/>
      <c r="DI196" s="320"/>
      <c r="DJ196" s="320"/>
      <c r="DK196" s="320"/>
      <c r="DL196" s="320"/>
      <c r="DM196" s="320"/>
      <c r="DN196" s="320"/>
      <c r="DO196" s="320"/>
      <c r="DP196" s="320"/>
      <c r="DQ196" s="320"/>
      <c r="DR196" s="320"/>
      <c r="DS196" s="320"/>
      <c r="DT196" s="320"/>
      <c r="DU196" s="320"/>
      <c r="DV196" s="320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</row>
    <row r="197">
      <c r="A197" s="170"/>
      <c r="B197" s="170"/>
      <c r="C197" s="170"/>
      <c r="D197" s="170"/>
      <c r="E197" s="171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0"/>
      <c r="U197" s="320"/>
      <c r="V197" s="320"/>
      <c r="W197" s="320"/>
      <c r="X197" s="320"/>
      <c r="Y197" s="320"/>
      <c r="Z197" s="320"/>
      <c r="AA197" s="320"/>
      <c r="AB197" s="320"/>
      <c r="AC197" s="320"/>
      <c r="AD197" s="320"/>
      <c r="AE197" s="320"/>
      <c r="AF197" s="320"/>
      <c r="AG197" s="320"/>
      <c r="AH197" s="320"/>
      <c r="AI197" s="320"/>
      <c r="AJ197" s="320"/>
      <c r="AK197" s="320"/>
      <c r="AL197" s="320"/>
      <c r="AM197" s="320"/>
      <c r="AN197" s="320"/>
      <c r="AO197" s="320"/>
      <c r="AP197" s="320"/>
      <c r="AQ197" s="320"/>
      <c r="AR197" s="320"/>
      <c r="AS197" s="320"/>
      <c r="AT197" s="320"/>
      <c r="AU197" s="320"/>
      <c r="AV197" s="320"/>
      <c r="AW197" s="320"/>
      <c r="AX197" s="320"/>
      <c r="AY197" s="320"/>
      <c r="AZ197" s="320"/>
      <c r="BA197" s="320"/>
      <c r="BB197" s="320"/>
      <c r="BC197" s="320"/>
      <c r="BD197" s="320"/>
      <c r="BE197" s="320"/>
      <c r="BF197" s="320"/>
      <c r="BG197" s="320"/>
      <c r="BH197" s="320"/>
      <c r="BI197" s="320"/>
      <c r="BJ197" s="320"/>
      <c r="BK197" s="320"/>
      <c r="BL197" s="320"/>
      <c r="BM197" s="320"/>
      <c r="BN197" s="320"/>
      <c r="BO197" s="320"/>
      <c r="BP197" s="320"/>
      <c r="BQ197" s="320"/>
      <c r="BR197" s="320"/>
      <c r="BS197" s="320"/>
      <c r="BT197" s="320"/>
      <c r="BU197" s="320"/>
      <c r="BV197" s="320"/>
      <c r="BW197" s="320"/>
      <c r="BX197" s="320"/>
      <c r="BY197" s="320"/>
      <c r="BZ197" s="320"/>
      <c r="CA197" s="320"/>
      <c r="CB197" s="320"/>
      <c r="CC197" s="320"/>
      <c r="CD197" s="320"/>
      <c r="CE197" s="320"/>
      <c r="CF197" s="320"/>
      <c r="CG197" s="320"/>
      <c r="CH197" s="320"/>
      <c r="CI197" s="320"/>
      <c r="CJ197" s="320"/>
      <c r="CK197" s="320"/>
      <c r="CL197" s="320"/>
      <c r="CM197" s="320"/>
      <c r="CN197" s="320"/>
      <c r="CO197" s="320"/>
      <c r="CP197" s="320"/>
      <c r="CQ197" s="320"/>
      <c r="CR197" s="320"/>
      <c r="CS197" s="320"/>
      <c r="CT197" s="320"/>
      <c r="CU197" s="320"/>
      <c r="CV197" s="320"/>
      <c r="CW197" s="320"/>
      <c r="CX197" s="320"/>
      <c r="CY197" s="320"/>
      <c r="CZ197" s="320"/>
      <c r="DA197" s="320"/>
      <c r="DB197" s="320"/>
      <c r="DC197" s="320"/>
      <c r="DD197" s="320"/>
      <c r="DE197" s="320"/>
      <c r="DF197" s="320"/>
      <c r="DG197" s="320"/>
      <c r="DH197" s="320"/>
      <c r="DI197" s="320"/>
      <c r="DJ197" s="320"/>
      <c r="DK197" s="320"/>
      <c r="DL197" s="320"/>
      <c r="DM197" s="320"/>
      <c r="DN197" s="320"/>
      <c r="DO197" s="320"/>
      <c r="DP197" s="320"/>
      <c r="DQ197" s="320"/>
      <c r="DR197" s="320"/>
      <c r="DS197" s="320"/>
      <c r="DT197" s="320"/>
      <c r="DU197" s="320"/>
      <c r="DV197" s="320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</row>
    <row r="198">
      <c r="A198" s="170"/>
      <c r="B198" s="170"/>
      <c r="C198" s="170"/>
      <c r="D198" s="170"/>
      <c r="E198" s="171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0"/>
      <c r="Q198" s="320"/>
      <c r="R198" s="320"/>
      <c r="S198" s="320"/>
      <c r="T198" s="320"/>
      <c r="U198" s="320"/>
      <c r="V198" s="320"/>
      <c r="W198" s="320"/>
      <c r="X198" s="320"/>
      <c r="Y198" s="320"/>
      <c r="Z198" s="320"/>
      <c r="AA198" s="320"/>
      <c r="AB198" s="320"/>
      <c r="AC198" s="320"/>
      <c r="AD198" s="320"/>
      <c r="AE198" s="320"/>
      <c r="AF198" s="320"/>
      <c r="AG198" s="320"/>
      <c r="AH198" s="320"/>
      <c r="AI198" s="320"/>
      <c r="AJ198" s="320"/>
      <c r="AK198" s="320"/>
      <c r="AL198" s="320"/>
      <c r="AM198" s="320"/>
      <c r="AN198" s="320"/>
      <c r="AO198" s="320"/>
      <c r="AP198" s="320"/>
      <c r="AQ198" s="320"/>
      <c r="AR198" s="320"/>
      <c r="AS198" s="320"/>
      <c r="AT198" s="320"/>
      <c r="AU198" s="320"/>
      <c r="AV198" s="320"/>
      <c r="AW198" s="320"/>
      <c r="AX198" s="320"/>
      <c r="AY198" s="320"/>
      <c r="AZ198" s="320"/>
      <c r="BA198" s="320"/>
      <c r="BB198" s="320"/>
      <c r="BC198" s="320"/>
      <c r="BD198" s="320"/>
      <c r="BE198" s="320"/>
      <c r="BF198" s="320"/>
      <c r="BG198" s="320"/>
      <c r="BH198" s="320"/>
      <c r="BI198" s="320"/>
      <c r="BJ198" s="320"/>
      <c r="BK198" s="320"/>
      <c r="BL198" s="320"/>
      <c r="BM198" s="320"/>
      <c r="BN198" s="320"/>
      <c r="BO198" s="320"/>
      <c r="BP198" s="320"/>
      <c r="BQ198" s="320"/>
      <c r="BR198" s="320"/>
      <c r="BS198" s="320"/>
      <c r="BT198" s="320"/>
      <c r="BU198" s="320"/>
      <c r="BV198" s="320"/>
      <c r="BW198" s="320"/>
      <c r="BX198" s="320"/>
      <c r="BY198" s="320"/>
      <c r="BZ198" s="320"/>
      <c r="CA198" s="320"/>
      <c r="CB198" s="320"/>
      <c r="CC198" s="320"/>
      <c r="CD198" s="320"/>
      <c r="CE198" s="320"/>
      <c r="CF198" s="320"/>
      <c r="CG198" s="320"/>
      <c r="CH198" s="320"/>
      <c r="CI198" s="320"/>
      <c r="CJ198" s="320"/>
      <c r="CK198" s="320"/>
      <c r="CL198" s="320"/>
      <c r="CM198" s="320"/>
      <c r="CN198" s="320"/>
      <c r="CO198" s="320"/>
      <c r="CP198" s="320"/>
      <c r="CQ198" s="320"/>
      <c r="CR198" s="320"/>
      <c r="CS198" s="320"/>
      <c r="CT198" s="320"/>
      <c r="CU198" s="320"/>
      <c r="CV198" s="320"/>
      <c r="CW198" s="320"/>
      <c r="CX198" s="320"/>
      <c r="CY198" s="320"/>
      <c r="CZ198" s="320"/>
      <c r="DA198" s="320"/>
      <c r="DB198" s="320"/>
      <c r="DC198" s="320"/>
      <c r="DD198" s="320"/>
      <c r="DE198" s="320"/>
      <c r="DF198" s="320"/>
      <c r="DG198" s="320"/>
      <c r="DH198" s="320"/>
      <c r="DI198" s="320"/>
      <c r="DJ198" s="320"/>
      <c r="DK198" s="320"/>
      <c r="DL198" s="320"/>
      <c r="DM198" s="320"/>
      <c r="DN198" s="320"/>
      <c r="DO198" s="320"/>
      <c r="DP198" s="320"/>
      <c r="DQ198" s="320"/>
      <c r="DR198" s="320"/>
      <c r="DS198" s="320"/>
      <c r="DT198" s="320"/>
      <c r="DU198" s="320"/>
      <c r="DV198" s="320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</row>
    <row r="199">
      <c r="A199" s="170"/>
      <c r="B199" s="170"/>
      <c r="C199" s="170"/>
      <c r="D199" s="170"/>
      <c r="E199" s="171"/>
      <c r="F199" s="320"/>
      <c r="G199" s="320"/>
      <c r="H199" s="320"/>
      <c r="I199" s="320"/>
      <c r="J199" s="320"/>
      <c r="K199" s="320"/>
      <c r="L199" s="320"/>
      <c r="M199" s="320"/>
      <c r="N199" s="320"/>
      <c r="O199" s="320"/>
      <c r="P199" s="320"/>
      <c r="Q199" s="320"/>
      <c r="R199" s="320"/>
      <c r="S199" s="320"/>
      <c r="T199" s="320"/>
      <c r="U199" s="320"/>
      <c r="V199" s="320"/>
      <c r="W199" s="320"/>
      <c r="X199" s="320"/>
      <c r="Y199" s="320"/>
      <c r="Z199" s="320"/>
      <c r="AA199" s="320"/>
      <c r="AB199" s="320"/>
      <c r="AC199" s="320"/>
      <c r="AD199" s="320"/>
      <c r="AE199" s="320"/>
      <c r="AF199" s="320"/>
      <c r="AG199" s="320"/>
      <c r="AH199" s="320"/>
      <c r="AI199" s="320"/>
      <c r="AJ199" s="320"/>
      <c r="AK199" s="320"/>
      <c r="AL199" s="320"/>
      <c r="AM199" s="320"/>
      <c r="AN199" s="320"/>
      <c r="AO199" s="320"/>
      <c r="AP199" s="320"/>
      <c r="AQ199" s="320"/>
      <c r="AR199" s="320"/>
      <c r="AS199" s="320"/>
      <c r="AT199" s="320"/>
      <c r="AU199" s="320"/>
      <c r="AV199" s="320"/>
      <c r="AW199" s="320"/>
      <c r="AX199" s="320"/>
      <c r="AY199" s="320"/>
      <c r="AZ199" s="320"/>
      <c r="BA199" s="320"/>
      <c r="BB199" s="320"/>
      <c r="BC199" s="320"/>
      <c r="BD199" s="320"/>
      <c r="BE199" s="320"/>
      <c r="BF199" s="320"/>
      <c r="BG199" s="320"/>
      <c r="BH199" s="320"/>
      <c r="BI199" s="320"/>
      <c r="BJ199" s="320"/>
      <c r="BK199" s="320"/>
      <c r="BL199" s="320"/>
      <c r="BM199" s="320"/>
      <c r="BN199" s="320"/>
      <c r="BO199" s="320"/>
      <c r="BP199" s="320"/>
      <c r="BQ199" s="320"/>
      <c r="BR199" s="320"/>
      <c r="BS199" s="320"/>
      <c r="BT199" s="320"/>
      <c r="BU199" s="320"/>
      <c r="BV199" s="320"/>
      <c r="BW199" s="320"/>
      <c r="BX199" s="320"/>
      <c r="BY199" s="320"/>
      <c r="BZ199" s="320"/>
      <c r="CA199" s="320"/>
      <c r="CB199" s="320"/>
      <c r="CC199" s="320"/>
      <c r="CD199" s="320"/>
      <c r="CE199" s="320"/>
      <c r="CF199" s="320"/>
      <c r="CG199" s="320"/>
      <c r="CH199" s="320"/>
      <c r="CI199" s="320"/>
      <c r="CJ199" s="320"/>
      <c r="CK199" s="320"/>
      <c r="CL199" s="320"/>
      <c r="CM199" s="320"/>
      <c r="CN199" s="320"/>
      <c r="CO199" s="320"/>
      <c r="CP199" s="320"/>
      <c r="CQ199" s="320"/>
      <c r="CR199" s="320"/>
      <c r="CS199" s="320"/>
      <c r="CT199" s="320"/>
      <c r="CU199" s="320"/>
      <c r="CV199" s="320"/>
      <c r="CW199" s="320"/>
      <c r="CX199" s="320"/>
      <c r="CY199" s="320"/>
      <c r="CZ199" s="320"/>
      <c r="DA199" s="320"/>
      <c r="DB199" s="320"/>
      <c r="DC199" s="320"/>
      <c r="DD199" s="320"/>
      <c r="DE199" s="320"/>
      <c r="DF199" s="320"/>
      <c r="DG199" s="320"/>
      <c r="DH199" s="320"/>
      <c r="DI199" s="320"/>
      <c r="DJ199" s="320"/>
      <c r="DK199" s="320"/>
      <c r="DL199" s="320"/>
      <c r="DM199" s="320"/>
      <c r="DN199" s="320"/>
      <c r="DO199" s="320"/>
      <c r="DP199" s="320"/>
      <c r="DQ199" s="320"/>
      <c r="DR199" s="320"/>
      <c r="DS199" s="320"/>
      <c r="DT199" s="320"/>
      <c r="DU199" s="320"/>
      <c r="DV199" s="320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</row>
    <row r="200">
      <c r="A200" s="170"/>
      <c r="B200" s="170"/>
      <c r="C200" s="170"/>
      <c r="D200" s="170"/>
      <c r="E200" s="171"/>
      <c r="F200" s="320"/>
      <c r="G200" s="320"/>
      <c r="H200" s="320"/>
      <c r="I200" s="320"/>
      <c r="J200" s="320"/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20"/>
      <c r="X200" s="320"/>
      <c r="Y200" s="320"/>
      <c r="Z200" s="320"/>
      <c r="AA200" s="320"/>
      <c r="AB200" s="320"/>
      <c r="AC200" s="320"/>
      <c r="AD200" s="320"/>
      <c r="AE200" s="320"/>
      <c r="AF200" s="320"/>
      <c r="AG200" s="320"/>
      <c r="AH200" s="320"/>
      <c r="AI200" s="320"/>
      <c r="AJ200" s="320"/>
      <c r="AK200" s="320"/>
      <c r="AL200" s="320"/>
      <c r="AM200" s="320"/>
      <c r="AN200" s="320"/>
      <c r="AO200" s="320"/>
      <c r="AP200" s="320"/>
      <c r="AQ200" s="320"/>
      <c r="AR200" s="320"/>
      <c r="AS200" s="320"/>
      <c r="AT200" s="320"/>
      <c r="AU200" s="320"/>
      <c r="AV200" s="320"/>
      <c r="AW200" s="320"/>
      <c r="AX200" s="320"/>
      <c r="AY200" s="320"/>
      <c r="AZ200" s="320"/>
      <c r="BA200" s="320"/>
      <c r="BB200" s="320"/>
      <c r="BC200" s="320"/>
      <c r="BD200" s="320"/>
      <c r="BE200" s="320"/>
      <c r="BF200" s="320"/>
      <c r="BG200" s="320"/>
      <c r="BH200" s="320"/>
      <c r="BI200" s="320"/>
      <c r="BJ200" s="320"/>
      <c r="BK200" s="320"/>
      <c r="BL200" s="320"/>
      <c r="BM200" s="320"/>
      <c r="BN200" s="320"/>
      <c r="BO200" s="320"/>
      <c r="BP200" s="320"/>
      <c r="BQ200" s="320"/>
      <c r="BR200" s="320"/>
      <c r="BS200" s="320"/>
      <c r="BT200" s="320"/>
      <c r="BU200" s="320"/>
      <c r="BV200" s="320"/>
      <c r="BW200" s="320"/>
      <c r="BX200" s="320"/>
      <c r="BY200" s="320"/>
      <c r="BZ200" s="320"/>
      <c r="CA200" s="320"/>
      <c r="CB200" s="320"/>
      <c r="CC200" s="320"/>
      <c r="CD200" s="320"/>
      <c r="CE200" s="320"/>
      <c r="CF200" s="320"/>
      <c r="CG200" s="320"/>
      <c r="CH200" s="320"/>
      <c r="CI200" s="320"/>
      <c r="CJ200" s="320"/>
      <c r="CK200" s="320"/>
      <c r="CL200" s="320"/>
      <c r="CM200" s="320"/>
      <c r="CN200" s="320"/>
      <c r="CO200" s="320"/>
      <c r="CP200" s="320"/>
      <c r="CQ200" s="320"/>
      <c r="CR200" s="320"/>
      <c r="CS200" s="320"/>
      <c r="CT200" s="320"/>
      <c r="CU200" s="320"/>
      <c r="CV200" s="320"/>
      <c r="CW200" s="320"/>
      <c r="CX200" s="320"/>
      <c r="CY200" s="320"/>
      <c r="CZ200" s="320"/>
      <c r="DA200" s="320"/>
      <c r="DB200" s="320"/>
      <c r="DC200" s="320"/>
      <c r="DD200" s="320"/>
      <c r="DE200" s="320"/>
      <c r="DF200" s="320"/>
      <c r="DG200" s="320"/>
      <c r="DH200" s="320"/>
      <c r="DI200" s="320"/>
      <c r="DJ200" s="320"/>
      <c r="DK200" s="320"/>
      <c r="DL200" s="320"/>
      <c r="DM200" s="320"/>
      <c r="DN200" s="320"/>
      <c r="DO200" s="320"/>
      <c r="DP200" s="320"/>
      <c r="DQ200" s="320"/>
      <c r="DR200" s="320"/>
      <c r="DS200" s="320"/>
      <c r="DT200" s="320"/>
      <c r="DU200" s="320"/>
      <c r="DV200" s="320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</row>
    <row r="201">
      <c r="A201" s="170"/>
      <c r="B201" s="170"/>
      <c r="C201" s="170"/>
      <c r="D201" s="170"/>
      <c r="E201" s="171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320"/>
      <c r="AP201" s="320"/>
      <c r="AQ201" s="320"/>
      <c r="AR201" s="320"/>
      <c r="AS201" s="320"/>
      <c r="AT201" s="320"/>
      <c r="AU201" s="320"/>
      <c r="AV201" s="320"/>
      <c r="AW201" s="320"/>
      <c r="AX201" s="320"/>
      <c r="AY201" s="320"/>
      <c r="AZ201" s="320"/>
      <c r="BA201" s="320"/>
      <c r="BB201" s="320"/>
      <c r="BC201" s="320"/>
      <c r="BD201" s="320"/>
      <c r="BE201" s="320"/>
      <c r="BF201" s="320"/>
      <c r="BG201" s="320"/>
      <c r="BH201" s="320"/>
      <c r="BI201" s="320"/>
      <c r="BJ201" s="320"/>
      <c r="BK201" s="320"/>
      <c r="BL201" s="320"/>
      <c r="BM201" s="320"/>
      <c r="BN201" s="320"/>
      <c r="BO201" s="320"/>
      <c r="BP201" s="320"/>
      <c r="BQ201" s="320"/>
      <c r="BR201" s="320"/>
      <c r="BS201" s="320"/>
      <c r="BT201" s="320"/>
      <c r="BU201" s="320"/>
      <c r="BV201" s="320"/>
      <c r="BW201" s="320"/>
      <c r="BX201" s="320"/>
      <c r="BY201" s="320"/>
      <c r="BZ201" s="320"/>
      <c r="CA201" s="320"/>
      <c r="CB201" s="320"/>
      <c r="CC201" s="320"/>
      <c r="CD201" s="320"/>
      <c r="CE201" s="320"/>
      <c r="CF201" s="320"/>
      <c r="CG201" s="320"/>
      <c r="CH201" s="320"/>
      <c r="CI201" s="320"/>
      <c r="CJ201" s="320"/>
      <c r="CK201" s="320"/>
      <c r="CL201" s="320"/>
      <c r="CM201" s="320"/>
      <c r="CN201" s="320"/>
      <c r="CO201" s="320"/>
      <c r="CP201" s="320"/>
      <c r="CQ201" s="320"/>
      <c r="CR201" s="320"/>
      <c r="CS201" s="320"/>
      <c r="CT201" s="320"/>
      <c r="CU201" s="320"/>
      <c r="CV201" s="320"/>
      <c r="CW201" s="320"/>
      <c r="CX201" s="320"/>
      <c r="CY201" s="320"/>
      <c r="CZ201" s="320"/>
      <c r="DA201" s="320"/>
      <c r="DB201" s="320"/>
      <c r="DC201" s="320"/>
      <c r="DD201" s="320"/>
      <c r="DE201" s="320"/>
      <c r="DF201" s="320"/>
      <c r="DG201" s="320"/>
      <c r="DH201" s="320"/>
      <c r="DI201" s="320"/>
      <c r="DJ201" s="320"/>
      <c r="DK201" s="320"/>
      <c r="DL201" s="320"/>
      <c r="DM201" s="320"/>
      <c r="DN201" s="320"/>
      <c r="DO201" s="320"/>
      <c r="DP201" s="320"/>
      <c r="DQ201" s="320"/>
      <c r="DR201" s="320"/>
      <c r="DS201" s="320"/>
      <c r="DT201" s="320"/>
      <c r="DU201" s="320"/>
      <c r="DV201" s="320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</row>
    <row r="202">
      <c r="A202" s="170"/>
      <c r="B202" s="170"/>
      <c r="C202" s="170"/>
      <c r="D202" s="170"/>
      <c r="E202" s="171"/>
      <c r="F202" s="320"/>
      <c r="G202" s="320"/>
      <c r="H202" s="320"/>
      <c r="I202" s="320"/>
      <c r="J202" s="320"/>
      <c r="K202" s="320"/>
      <c r="L202" s="320"/>
      <c r="M202" s="320"/>
      <c r="N202" s="320"/>
      <c r="O202" s="320"/>
      <c r="P202" s="320"/>
      <c r="Q202" s="320"/>
      <c r="R202" s="320"/>
      <c r="S202" s="320"/>
      <c r="T202" s="320"/>
      <c r="U202" s="320"/>
      <c r="V202" s="320"/>
      <c r="W202" s="320"/>
      <c r="X202" s="320"/>
      <c r="Y202" s="320"/>
      <c r="Z202" s="320"/>
      <c r="AA202" s="320"/>
      <c r="AB202" s="320"/>
      <c r="AC202" s="320"/>
      <c r="AD202" s="320"/>
      <c r="AE202" s="320"/>
      <c r="AF202" s="320"/>
      <c r="AG202" s="320"/>
      <c r="AH202" s="320"/>
      <c r="AI202" s="320"/>
      <c r="AJ202" s="320"/>
      <c r="AK202" s="320"/>
      <c r="AL202" s="320"/>
      <c r="AM202" s="320"/>
      <c r="AN202" s="320"/>
      <c r="AO202" s="320"/>
      <c r="AP202" s="320"/>
      <c r="AQ202" s="320"/>
      <c r="AR202" s="320"/>
      <c r="AS202" s="320"/>
      <c r="AT202" s="320"/>
      <c r="AU202" s="320"/>
      <c r="AV202" s="320"/>
      <c r="AW202" s="320"/>
      <c r="AX202" s="320"/>
      <c r="AY202" s="320"/>
      <c r="AZ202" s="320"/>
      <c r="BA202" s="320"/>
      <c r="BB202" s="320"/>
      <c r="BC202" s="320"/>
      <c r="BD202" s="320"/>
      <c r="BE202" s="320"/>
      <c r="BF202" s="320"/>
      <c r="BG202" s="320"/>
      <c r="BH202" s="320"/>
      <c r="BI202" s="320"/>
      <c r="BJ202" s="320"/>
      <c r="BK202" s="320"/>
      <c r="BL202" s="320"/>
      <c r="BM202" s="320"/>
      <c r="BN202" s="320"/>
      <c r="BO202" s="320"/>
      <c r="BP202" s="320"/>
      <c r="BQ202" s="320"/>
      <c r="BR202" s="320"/>
      <c r="BS202" s="320"/>
      <c r="BT202" s="320"/>
      <c r="BU202" s="320"/>
      <c r="BV202" s="320"/>
      <c r="BW202" s="320"/>
      <c r="BX202" s="320"/>
      <c r="BY202" s="320"/>
      <c r="BZ202" s="320"/>
      <c r="CA202" s="320"/>
      <c r="CB202" s="320"/>
      <c r="CC202" s="320"/>
      <c r="CD202" s="320"/>
      <c r="CE202" s="320"/>
      <c r="CF202" s="320"/>
      <c r="CG202" s="320"/>
      <c r="CH202" s="320"/>
      <c r="CI202" s="320"/>
      <c r="CJ202" s="320"/>
      <c r="CK202" s="320"/>
      <c r="CL202" s="320"/>
      <c r="CM202" s="320"/>
      <c r="CN202" s="320"/>
      <c r="CO202" s="320"/>
      <c r="CP202" s="320"/>
      <c r="CQ202" s="320"/>
      <c r="CR202" s="320"/>
      <c r="CS202" s="320"/>
      <c r="CT202" s="320"/>
      <c r="CU202" s="320"/>
      <c r="CV202" s="320"/>
      <c r="CW202" s="320"/>
      <c r="CX202" s="320"/>
      <c r="CY202" s="320"/>
      <c r="CZ202" s="320"/>
      <c r="DA202" s="320"/>
      <c r="DB202" s="320"/>
      <c r="DC202" s="320"/>
      <c r="DD202" s="320"/>
      <c r="DE202" s="320"/>
      <c r="DF202" s="320"/>
      <c r="DG202" s="320"/>
      <c r="DH202" s="320"/>
      <c r="DI202" s="320"/>
      <c r="DJ202" s="320"/>
      <c r="DK202" s="320"/>
      <c r="DL202" s="320"/>
      <c r="DM202" s="320"/>
      <c r="DN202" s="320"/>
      <c r="DO202" s="320"/>
      <c r="DP202" s="320"/>
      <c r="DQ202" s="320"/>
      <c r="DR202" s="320"/>
      <c r="DS202" s="320"/>
      <c r="DT202" s="320"/>
      <c r="DU202" s="320"/>
      <c r="DV202" s="320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</row>
    <row r="203">
      <c r="A203" s="170"/>
      <c r="B203" s="170"/>
      <c r="C203" s="170"/>
      <c r="D203" s="170"/>
      <c r="E203" s="171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0"/>
      <c r="Z203" s="320"/>
      <c r="AA203" s="320"/>
      <c r="AB203" s="320"/>
      <c r="AC203" s="320"/>
      <c r="AD203" s="320"/>
      <c r="AE203" s="320"/>
      <c r="AF203" s="320"/>
      <c r="AG203" s="320"/>
      <c r="AH203" s="320"/>
      <c r="AI203" s="320"/>
      <c r="AJ203" s="320"/>
      <c r="AK203" s="320"/>
      <c r="AL203" s="320"/>
      <c r="AM203" s="320"/>
      <c r="AN203" s="320"/>
      <c r="AO203" s="320"/>
      <c r="AP203" s="320"/>
      <c r="AQ203" s="320"/>
      <c r="AR203" s="320"/>
      <c r="AS203" s="320"/>
      <c r="AT203" s="320"/>
      <c r="AU203" s="320"/>
      <c r="AV203" s="320"/>
      <c r="AW203" s="320"/>
      <c r="AX203" s="320"/>
      <c r="AY203" s="320"/>
      <c r="AZ203" s="320"/>
      <c r="BA203" s="320"/>
      <c r="BB203" s="320"/>
      <c r="BC203" s="320"/>
      <c r="BD203" s="320"/>
      <c r="BE203" s="320"/>
      <c r="BF203" s="320"/>
      <c r="BG203" s="320"/>
      <c r="BH203" s="320"/>
      <c r="BI203" s="320"/>
      <c r="BJ203" s="320"/>
      <c r="BK203" s="320"/>
      <c r="BL203" s="320"/>
      <c r="BM203" s="320"/>
      <c r="BN203" s="320"/>
      <c r="BO203" s="320"/>
      <c r="BP203" s="320"/>
      <c r="BQ203" s="320"/>
      <c r="BR203" s="320"/>
      <c r="BS203" s="320"/>
      <c r="BT203" s="320"/>
      <c r="BU203" s="320"/>
      <c r="BV203" s="320"/>
      <c r="BW203" s="320"/>
      <c r="BX203" s="320"/>
      <c r="BY203" s="320"/>
      <c r="BZ203" s="320"/>
      <c r="CA203" s="320"/>
      <c r="CB203" s="320"/>
      <c r="CC203" s="320"/>
      <c r="CD203" s="320"/>
      <c r="CE203" s="320"/>
      <c r="CF203" s="320"/>
      <c r="CG203" s="320"/>
      <c r="CH203" s="320"/>
      <c r="CI203" s="320"/>
      <c r="CJ203" s="320"/>
      <c r="CK203" s="320"/>
      <c r="CL203" s="320"/>
      <c r="CM203" s="320"/>
      <c r="CN203" s="320"/>
      <c r="CO203" s="320"/>
      <c r="CP203" s="320"/>
      <c r="CQ203" s="320"/>
      <c r="CR203" s="320"/>
      <c r="CS203" s="320"/>
      <c r="CT203" s="320"/>
      <c r="CU203" s="320"/>
      <c r="CV203" s="320"/>
      <c r="CW203" s="320"/>
      <c r="CX203" s="320"/>
      <c r="CY203" s="320"/>
      <c r="CZ203" s="320"/>
      <c r="DA203" s="320"/>
      <c r="DB203" s="320"/>
      <c r="DC203" s="320"/>
      <c r="DD203" s="320"/>
      <c r="DE203" s="320"/>
      <c r="DF203" s="320"/>
      <c r="DG203" s="320"/>
      <c r="DH203" s="320"/>
      <c r="DI203" s="320"/>
      <c r="DJ203" s="320"/>
      <c r="DK203" s="320"/>
      <c r="DL203" s="320"/>
      <c r="DM203" s="320"/>
      <c r="DN203" s="320"/>
      <c r="DO203" s="320"/>
      <c r="DP203" s="320"/>
      <c r="DQ203" s="320"/>
      <c r="DR203" s="320"/>
      <c r="DS203" s="320"/>
      <c r="DT203" s="320"/>
      <c r="DU203" s="320"/>
      <c r="DV203" s="320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</row>
    <row r="204">
      <c r="A204" s="170"/>
      <c r="B204" s="170"/>
      <c r="C204" s="170"/>
      <c r="D204" s="170"/>
      <c r="E204" s="171"/>
      <c r="F204" s="320"/>
      <c r="G204" s="320"/>
      <c r="H204" s="320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0"/>
      <c r="Z204" s="320"/>
      <c r="AA204" s="320"/>
      <c r="AB204" s="320"/>
      <c r="AC204" s="320"/>
      <c r="AD204" s="320"/>
      <c r="AE204" s="320"/>
      <c r="AF204" s="320"/>
      <c r="AG204" s="320"/>
      <c r="AH204" s="320"/>
      <c r="AI204" s="320"/>
      <c r="AJ204" s="320"/>
      <c r="AK204" s="320"/>
      <c r="AL204" s="320"/>
      <c r="AM204" s="320"/>
      <c r="AN204" s="320"/>
      <c r="AO204" s="320"/>
      <c r="AP204" s="320"/>
      <c r="AQ204" s="320"/>
      <c r="AR204" s="320"/>
      <c r="AS204" s="320"/>
      <c r="AT204" s="320"/>
      <c r="AU204" s="320"/>
      <c r="AV204" s="320"/>
      <c r="AW204" s="320"/>
      <c r="AX204" s="320"/>
      <c r="AY204" s="320"/>
      <c r="AZ204" s="320"/>
      <c r="BA204" s="320"/>
      <c r="BB204" s="320"/>
      <c r="BC204" s="320"/>
      <c r="BD204" s="320"/>
      <c r="BE204" s="320"/>
      <c r="BF204" s="320"/>
      <c r="BG204" s="320"/>
      <c r="BH204" s="320"/>
      <c r="BI204" s="320"/>
      <c r="BJ204" s="320"/>
      <c r="BK204" s="320"/>
      <c r="BL204" s="320"/>
      <c r="BM204" s="320"/>
      <c r="BN204" s="320"/>
      <c r="BO204" s="320"/>
      <c r="BP204" s="320"/>
      <c r="BQ204" s="320"/>
      <c r="BR204" s="320"/>
      <c r="BS204" s="320"/>
      <c r="BT204" s="320"/>
      <c r="BU204" s="320"/>
      <c r="BV204" s="320"/>
      <c r="BW204" s="320"/>
      <c r="BX204" s="320"/>
      <c r="BY204" s="320"/>
      <c r="BZ204" s="320"/>
      <c r="CA204" s="320"/>
      <c r="CB204" s="320"/>
      <c r="CC204" s="320"/>
      <c r="CD204" s="320"/>
      <c r="CE204" s="320"/>
      <c r="CF204" s="320"/>
      <c r="CG204" s="320"/>
      <c r="CH204" s="320"/>
      <c r="CI204" s="320"/>
      <c r="CJ204" s="320"/>
      <c r="CK204" s="320"/>
      <c r="CL204" s="320"/>
      <c r="CM204" s="320"/>
      <c r="CN204" s="320"/>
      <c r="CO204" s="320"/>
      <c r="CP204" s="320"/>
      <c r="CQ204" s="320"/>
      <c r="CR204" s="320"/>
      <c r="CS204" s="320"/>
      <c r="CT204" s="320"/>
      <c r="CU204" s="320"/>
      <c r="CV204" s="320"/>
      <c r="CW204" s="320"/>
      <c r="CX204" s="320"/>
      <c r="CY204" s="320"/>
      <c r="CZ204" s="320"/>
      <c r="DA204" s="320"/>
      <c r="DB204" s="320"/>
      <c r="DC204" s="320"/>
      <c r="DD204" s="320"/>
      <c r="DE204" s="320"/>
      <c r="DF204" s="320"/>
      <c r="DG204" s="320"/>
      <c r="DH204" s="320"/>
      <c r="DI204" s="320"/>
      <c r="DJ204" s="320"/>
      <c r="DK204" s="320"/>
      <c r="DL204" s="320"/>
      <c r="DM204" s="320"/>
      <c r="DN204" s="320"/>
      <c r="DO204" s="320"/>
      <c r="DP204" s="320"/>
      <c r="DQ204" s="320"/>
      <c r="DR204" s="320"/>
      <c r="DS204" s="320"/>
      <c r="DT204" s="320"/>
      <c r="DU204" s="320"/>
      <c r="DV204" s="320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</row>
    <row r="205">
      <c r="A205" s="170"/>
      <c r="B205" s="170"/>
      <c r="C205" s="170"/>
      <c r="D205" s="170"/>
      <c r="E205" s="171"/>
      <c r="F205" s="320"/>
      <c r="G205" s="320"/>
      <c r="H205" s="320"/>
      <c r="I205" s="320"/>
      <c r="J205" s="320"/>
      <c r="K205" s="320"/>
      <c r="L205" s="320"/>
      <c r="M205" s="320"/>
      <c r="N205" s="320"/>
      <c r="O205" s="320"/>
      <c r="P205" s="320"/>
      <c r="Q205" s="320"/>
      <c r="R205" s="320"/>
      <c r="S205" s="320"/>
      <c r="T205" s="320"/>
      <c r="U205" s="320"/>
      <c r="V205" s="320"/>
      <c r="W205" s="320"/>
      <c r="X205" s="320"/>
      <c r="Y205" s="320"/>
      <c r="Z205" s="320"/>
      <c r="AA205" s="320"/>
      <c r="AB205" s="320"/>
      <c r="AC205" s="320"/>
      <c r="AD205" s="320"/>
      <c r="AE205" s="320"/>
      <c r="AF205" s="320"/>
      <c r="AG205" s="320"/>
      <c r="AH205" s="320"/>
      <c r="AI205" s="320"/>
      <c r="AJ205" s="320"/>
      <c r="AK205" s="320"/>
      <c r="AL205" s="320"/>
      <c r="AM205" s="320"/>
      <c r="AN205" s="320"/>
      <c r="AO205" s="320"/>
      <c r="AP205" s="320"/>
      <c r="AQ205" s="320"/>
      <c r="AR205" s="320"/>
      <c r="AS205" s="320"/>
      <c r="AT205" s="320"/>
      <c r="AU205" s="320"/>
      <c r="AV205" s="320"/>
      <c r="AW205" s="320"/>
      <c r="AX205" s="320"/>
      <c r="AY205" s="320"/>
      <c r="AZ205" s="320"/>
      <c r="BA205" s="320"/>
      <c r="BB205" s="320"/>
      <c r="BC205" s="320"/>
      <c r="BD205" s="320"/>
      <c r="BE205" s="320"/>
      <c r="BF205" s="320"/>
      <c r="BG205" s="320"/>
      <c r="BH205" s="320"/>
      <c r="BI205" s="320"/>
      <c r="BJ205" s="320"/>
      <c r="BK205" s="320"/>
      <c r="BL205" s="320"/>
      <c r="BM205" s="320"/>
      <c r="BN205" s="320"/>
      <c r="BO205" s="320"/>
      <c r="BP205" s="320"/>
      <c r="BQ205" s="320"/>
      <c r="BR205" s="320"/>
      <c r="BS205" s="320"/>
      <c r="BT205" s="320"/>
      <c r="BU205" s="320"/>
      <c r="BV205" s="320"/>
      <c r="BW205" s="320"/>
      <c r="BX205" s="320"/>
      <c r="BY205" s="320"/>
      <c r="BZ205" s="320"/>
      <c r="CA205" s="320"/>
      <c r="CB205" s="320"/>
      <c r="CC205" s="320"/>
      <c r="CD205" s="320"/>
      <c r="CE205" s="320"/>
      <c r="CF205" s="320"/>
      <c r="CG205" s="320"/>
      <c r="CH205" s="320"/>
      <c r="CI205" s="320"/>
      <c r="CJ205" s="320"/>
      <c r="CK205" s="320"/>
      <c r="CL205" s="320"/>
      <c r="CM205" s="320"/>
      <c r="CN205" s="320"/>
      <c r="CO205" s="320"/>
      <c r="CP205" s="320"/>
      <c r="CQ205" s="320"/>
      <c r="CR205" s="320"/>
      <c r="CS205" s="320"/>
      <c r="CT205" s="320"/>
      <c r="CU205" s="320"/>
      <c r="CV205" s="320"/>
      <c r="CW205" s="320"/>
      <c r="CX205" s="320"/>
      <c r="CY205" s="320"/>
      <c r="CZ205" s="320"/>
      <c r="DA205" s="320"/>
      <c r="DB205" s="320"/>
      <c r="DC205" s="320"/>
      <c r="DD205" s="320"/>
      <c r="DE205" s="320"/>
      <c r="DF205" s="320"/>
      <c r="DG205" s="320"/>
      <c r="DH205" s="320"/>
      <c r="DI205" s="320"/>
      <c r="DJ205" s="320"/>
      <c r="DK205" s="320"/>
      <c r="DL205" s="320"/>
      <c r="DM205" s="320"/>
      <c r="DN205" s="320"/>
      <c r="DO205" s="320"/>
      <c r="DP205" s="320"/>
      <c r="DQ205" s="320"/>
      <c r="DR205" s="320"/>
      <c r="DS205" s="320"/>
      <c r="DT205" s="320"/>
      <c r="DU205" s="320"/>
      <c r="DV205" s="320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</row>
    <row r="206">
      <c r="A206" s="170"/>
      <c r="B206" s="170"/>
      <c r="C206" s="170"/>
      <c r="D206" s="170"/>
      <c r="E206" s="171"/>
      <c r="F206" s="320"/>
      <c r="G206" s="320"/>
      <c r="H206" s="320"/>
      <c r="I206" s="320"/>
      <c r="J206" s="320"/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320"/>
      <c r="W206" s="320"/>
      <c r="X206" s="320"/>
      <c r="Y206" s="320"/>
      <c r="Z206" s="320"/>
      <c r="AA206" s="320"/>
      <c r="AB206" s="320"/>
      <c r="AC206" s="320"/>
      <c r="AD206" s="320"/>
      <c r="AE206" s="320"/>
      <c r="AF206" s="320"/>
      <c r="AG206" s="320"/>
      <c r="AH206" s="320"/>
      <c r="AI206" s="320"/>
      <c r="AJ206" s="320"/>
      <c r="AK206" s="320"/>
      <c r="AL206" s="320"/>
      <c r="AM206" s="320"/>
      <c r="AN206" s="320"/>
      <c r="AO206" s="320"/>
      <c r="AP206" s="320"/>
      <c r="AQ206" s="320"/>
      <c r="AR206" s="320"/>
      <c r="AS206" s="320"/>
      <c r="AT206" s="320"/>
      <c r="AU206" s="320"/>
      <c r="AV206" s="320"/>
      <c r="AW206" s="320"/>
      <c r="AX206" s="320"/>
      <c r="AY206" s="320"/>
      <c r="AZ206" s="320"/>
      <c r="BA206" s="320"/>
      <c r="BB206" s="320"/>
      <c r="BC206" s="320"/>
      <c r="BD206" s="320"/>
      <c r="BE206" s="320"/>
      <c r="BF206" s="320"/>
      <c r="BG206" s="320"/>
      <c r="BH206" s="320"/>
      <c r="BI206" s="320"/>
      <c r="BJ206" s="320"/>
      <c r="BK206" s="320"/>
      <c r="BL206" s="320"/>
      <c r="BM206" s="320"/>
      <c r="BN206" s="320"/>
      <c r="BO206" s="320"/>
      <c r="BP206" s="320"/>
      <c r="BQ206" s="320"/>
      <c r="BR206" s="320"/>
      <c r="BS206" s="320"/>
      <c r="BT206" s="320"/>
      <c r="BU206" s="320"/>
      <c r="BV206" s="320"/>
      <c r="BW206" s="320"/>
      <c r="BX206" s="320"/>
      <c r="BY206" s="320"/>
      <c r="BZ206" s="320"/>
      <c r="CA206" s="320"/>
      <c r="CB206" s="320"/>
      <c r="CC206" s="320"/>
      <c r="CD206" s="320"/>
      <c r="CE206" s="320"/>
      <c r="CF206" s="320"/>
      <c r="CG206" s="320"/>
      <c r="CH206" s="320"/>
      <c r="CI206" s="320"/>
      <c r="CJ206" s="320"/>
      <c r="CK206" s="320"/>
      <c r="CL206" s="320"/>
      <c r="CM206" s="320"/>
      <c r="CN206" s="320"/>
      <c r="CO206" s="320"/>
      <c r="CP206" s="320"/>
      <c r="CQ206" s="320"/>
      <c r="CR206" s="320"/>
      <c r="CS206" s="320"/>
      <c r="CT206" s="320"/>
      <c r="CU206" s="320"/>
      <c r="CV206" s="320"/>
      <c r="CW206" s="320"/>
      <c r="CX206" s="320"/>
      <c r="CY206" s="320"/>
      <c r="CZ206" s="320"/>
      <c r="DA206" s="320"/>
      <c r="DB206" s="320"/>
      <c r="DC206" s="320"/>
      <c r="DD206" s="320"/>
      <c r="DE206" s="320"/>
      <c r="DF206" s="320"/>
      <c r="DG206" s="320"/>
      <c r="DH206" s="320"/>
      <c r="DI206" s="320"/>
      <c r="DJ206" s="320"/>
      <c r="DK206" s="320"/>
      <c r="DL206" s="320"/>
      <c r="DM206" s="320"/>
      <c r="DN206" s="320"/>
      <c r="DO206" s="320"/>
      <c r="DP206" s="320"/>
      <c r="DQ206" s="320"/>
      <c r="DR206" s="320"/>
      <c r="DS206" s="320"/>
      <c r="DT206" s="320"/>
      <c r="DU206" s="320"/>
      <c r="DV206" s="320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</row>
    <row r="207">
      <c r="A207" s="170"/>
      <c r="B207" s="170"/>
      <c r="C207" s="170"/>
      <c r="D207" s="170"/>
      <c r="E207" s="171"/>
      <c r="F207" s="320"/>
      <c r="G207" s="320"/>
      <c r="H207" s="320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20"/>
      <c r="W207" s="320"/>
      <c r="X207" s="320"/>
      <c r="Y207" s="320"/>
      <c r="Z207" s="320"/>
      <c r="AA207" s="320"/>
      <c r="AB207" s="320"/>
      <c r="AC207" s="320"/>
      <c r="AD207" s="320"/>
      <c r="AE207" s="320"/>
      <c r="AF207" s="320"/>
      <c r="AG207" s="320"/>
      <c r="AH207" s="320"/>
      <c r="AI207" s="320"/>
      <c r="AJ207" s="320"/>
      <c r="AK207" s="320"/>
      <c r="AL207" s="320"/>
      <c r="AM207" s="320"/>
      <c r="AN207" s="320"/>
      <c r="AO207" s="320"/>
      <c r="AP207" s="320"/>
      <c r="AQ207" s="320"/>
      <c r="AR207" s="320"/>
      <c r="AS207" s="320"/>
      <c r="AT207" s="320"/>
      <c r="AU207" s="320"/>
      <c r="AV207" s="320"/>
      <c r="AW207" s="320"/>
      <c r="AX207" s="320"/>
      <c r="AY207" s="320"/>
      <c r="AZ207" s="320"/>
      <c r="BA207" s="320"/>
      <c r="BB207" s="320"/>
      <c r="BC207" s="320"/>
      <c r="BD207" s="320"/>
      <c r="BE207" s="320"/>
      <c r="BF207" s="320"/>
      <c r="BG207" s="320"/>
      <c r="BH207" s="320"/>
      <c r="BI207" s="320"/>
      <c r="BJ207" s="320"/>
      <c r="BK207" s="320"/>
      <c r="BL207" s="320"/>
      <c r="BM207" s="320"/>
      <c r="BN207" s="320"/>
      <c r="BO207" s="320"/>
      <c r="BP207" s="320"/>
      <c r="BQ207" s="320"/>
      <c r="BR207" s="320"/>
      <c r="BS207" s="320"/>
      <c r="BT207" s="320"/>
      <c r="BU207" s="320"/>
      <c r="BV207" s="320"/>
      <c r="BW207" s="320"/>
      <c r="BX207" s="320"/>
      <c r="BY207" s="320"/>
      <c r="BZ207" s="320"/>
      <c r="CA207" s="320"/>
      <c r="CB207" s="320"/>
      <c r="CC207" s="320"/>
      <c r="CD207" s="320"/>
      <c r="CE207" s="320"/>
      <c r="CF207" s="320"/>
      <c r="CG207" s="320"/>
      <c r="CH207" s="320"/>
      <c r="CI207" s="320"/>
      <c r="CJ207" s="320"/>
      <c r="CK207" s="320"/>
      <c r="CL207" s="320"/>
      <c r="CM207" s="320"/>
      <c r="CN207" s="320"/>
      <c r="CO207" s="320"/>
      <c r="CP207" s="320"/>
      <c r="CQ207" s="320"/>
      <c r="CR207" s="320"/>
      <c r="CS207" s="320"/>
      <c r="CT207" s="320"/>
      <c r="CU207" s="320"/>
      <c r="CV207" s="320"/>
      <c r="CW207" s="320"/>
      <c r="CX207" s="320"/>
      <c r="CY207" s="320"/>
      <c r="CZ207" s="320"/>
      <c r="DA207" s="320"/>
      <c r="DB207" s="320"/>
      <c r="DC207" s="320"/>
      <c r="DD207" s="320"/>
      <c r="DE207" s="320"/>
      <c r="DF207" s="320"/>
      <c r="DG207" s="320"/>
      <c r="DH207" s="320"/>
      <c r="DI207" s="320"/>
      <c r="DJ207" s="320"/>
      <c r="DK207" s="320"/>
      <c r="DL207" s="320"/>
      <c r="DM207" s="320"/>
      <c r="DN207" s="320"/>
      <c r="DO207" s="320"/>
      <c r="DP207" s="320"/>
      <c r="DQ207" s="320"/>
      <c r="DR207" s="320"/>
      <c r="DS207" s="320"/>
      <c r="DT207" s="320"/>
      <c r="DU207" s="320"/>
      <c r="DV207" s="320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</row>
    <row r="208">
      <c r="A208" s="170"/>
      <c r="B208" s="170"/>
      <c r="C208" s="170"/>
      <c r="D208" s="170"/>
      <c r="E208" s="171"/>
      <c r="F208" s="320"/>
      <c r="G208" s="320"/>
      <c r="H208" s="320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20"/>
      <c r="X208" s="320"/>
      <c r="Y208" s="320"/>
      <c r="Z208" s="320"/>
      <c r="AA208" s="320"/>
      <c r="AB208" s="320"/>
      <c r="AC208" s="320"/>
      <c r="AD208" s="320"/>
      <c r="AE208" s="320"/>
      <c r="AF208" s="320"/>
      <c r="AG208" s="320"/>
      <c r="AH208" s="320"/>
      <c r="AI208" s="320"/>
      <c r="AJ208" s="320"/>
      <c r="AK208" s="320"/>
      <c r="AL208" s="320"/>
      <c r="AM208" s="320"/>
      <c r="AN208" s="320"/>
      <c r="AO208" s="320"/>
      <c r="AP208" s="320"/>
      <c r="AQ208" s="320"/>
      <c r="AR208" s="320"/>
      <c r="AS208" s="320"/>
      <c r="AT208" s="320"/>
      <c r="AU208" s="320"/>
      <c r="AV208" s="320"/>
      <c r="AW208" s="320"/>
      <c r="AX208" s="320"/>
      <c r="AY208" s="320"/>
      <c r="AZ208" s="320"/>
      <c r="BA208" s="320"/>
      <c r="BB208" s="320"/>
      <c r="BC208" s="320"/>
      <c r="BD208" s="320"/>
      <c r="BE208" s="320"/>
      <c r="BF208" s="320"/>
      <c r="BG208" s="320"/>
      <c r="BH208" s="320"/>
      <c r="BI208" s="320"/>
      <c r="BJ208" s="320"/>
      <c r="BK208" s="320"/>
      <c r="BL208" s="320"/>
      <c r="BM208" s="320"/>
      <c r="BN208" s="320"/>
      <c r="BO208" s="320"/>
      <c r="BP208" s="320"/>
      <c r="BQ208" s="320"/>
      <c r="BR208" s="320"/>
      <c r="BS208" s="320"/>
      <c r="BT208" s="320"/>
      <c r="BU208" s="320"/>
      <c r="BV208" s="320"/>
      <c r="BW208" s="320"/>
      <c r="BX208" s="320"/>
      <c r="BY208" s="320"/>
      <c r="BZ208" s="320"/>
      <c r="CA208" s="320"/>
      <c r="CB208" s="320"/>
      <c r="CC208" s="320"/>
      <c r="CD208" s="320"/>
      <c r="CE208" s="320"/>
      <c r="CF208" s="320"/>
      <c r="CG208" s="320"/>
      <c r="CH208" s="320"/>
      <c r="CI208" s="320"/>
      <c r="CJ208" s="320"/>
      <c r="CK208" s="320"/>
      <c r="CL208" s="320"/>
      <c r="CM208" s="320"/>
      <c r="CN208" s="320"/>
      <c r="CO208" s="320"/>
      <c r="CP208" s="320"/>
      <c r="CQ208" s="320"/>
      <c r="CR208" s="320"/>
      <c r="CS208" s="320"/>
      <c r="CT208" s="320"/>
      <c r="CU208" s="320"/>
      <c r="CV208" s="320"/>
      <c r="CW208" s="320"/>
      <c r="CX208" s="320"/>
      <c r="CY208" s="320"/>
      <c r="CZ208" s="320"/>
      <c r="DA208" s="320"/>
      <c r="DB208" s="320"/>
      <c r="DC208" s="320"/>
      <c r="DD208" s="320"/>
      <c r="DE208" s="320"/>
      <c r="DF208" s="320"/>
      <c r="DG208" s="320"/>
      <c r="DH208" s="320"/>
      <c r="DI208" s="320"/>
      <c r="DJ208" s="320"/>
      <c r="DK208" s="320"/>
      <c r="DL208" s="320"/>
      <c r="DM208" s="320"/>
      <c r="DN208" s="320"/>
      <c r="DO208" s="320"/>
      <c r="DP208" s="320"/>
      <c r="DQ208" s="320"/>
      <c r="DR208" s="320"/>
      <c r="DS208" s="320"/>
      <c r="DT208" s="320"/>
      <c r="DU208" s="320"/>
      <c r="DV208" s="320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</row>
    <row r="209">
      <c r="A209" s="170"/>
      <c r="B209" s="170"/>
      <c r="C209" s="170"/>
      <c r="D209" s="170"/>
      <c r="E209" s="171"/>
      <c r="F209" s="320"/>
      <c r="G209" s="320"/>
      <c r="H209" s="320"/>
      <c r="I209" s="320"/>
      <c r="J209" s="320"/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20"/>
      <c r="X209" s="320"/>
      <c r="Y209" s="320"/>
      <c r="Z209" s="320"/>
      <c r="AA209" s="320"/>
      <c r="AB209" s="320"/>
      <c r="AC209" s="320"/>
      <c r="AD209" s="320"/>
      <c r="AE209" s="320"/>
      <c r="AF209" s="320"/>
      <c r="AG209" s="320"/>
      <c r="AH209" s="320"/>
      <c r="AI209" s="320"/>
      <c r="AJ209" s="320"/>
      <c r="AK209" s="320"/>
      <c r="AL209" s="320"/>
      <c r="AM209" s="320"/>
      <c r="AN209" s="320"/>
      <c r="AO209" s="320"/>
      <c r="AP209" s="320"/>
      <c r="AQ209" s="320"/>
      <c r="AR209" s="320"/>
      <c r="AS209" s="320"/>
      <c r="AT209" s="320"/>
      <c r="AU209" s="320"/>
      <c r="AV209" s="320"/>
      <c r="AW209" s="320"/>
      <c r="AX209" s="320"/>
      <c r="AY209" s="320"/>
      <c r="AZ209" s="320"/>
      <c r="BA209" s="320"/>
      <c r="BB209" s="320"/>
      <c r="BC209" s="320"/>
      <c r="BD209" s="320"/>
      <c r="BE209" s="320"/>
      <c r="BF209" s="320"/>
      <c r="BG209" s="320"/>
      <c r="BH209" s="320"/>
      <c r="BI209" s="320"/>
      <c r="BJ209" s="320"/>
      <c r="BK209" s="320"/>
      <c r="BL209" s="320"/>
      <c r="BM209" s="320"/>
      <c r="BN209" s="320"/>
      <c r="BO209" s="320"/>
      <c r="BP209" s="320"/>
      <c r="BQ209" s="320"/>
      <c r="BR209" s="320"/>
      <c r="BS209" s="320"/>
      <c r="BT209" s="320"/>
      <c r="BU209" s="320"/>
      <c r="BV209" s="320"/>
      <c r="BW209" s="320"/>
      <c r="BX209" s="320"/>
      <c r="BY209" s="320"/>
      <c r="BZ209" s="320"/>
      <c r="CA209" s="320"/>
      <c r="CB209" s="320"/>
      <c r="CC209" s="320"/>
      <c r="CD209" s="320"/>
      <c r="CE209" s="320"/>
      <c r="CF209" s="320"/>
      <c r="CG209" s="320"/>
      <c r="CH209" s="320"/>
      <c r="CI209" s="320"/>
      <c r="CJ209" s="320"/>
      <c r="CK209" s="320"/>
      <c r="CL209" s="320"/>
      <c r="CM209" s="320"/>
      <c r="CN209" s="320"/>
      <c r="CO209" s="320"/>
      <c r="CP209" s="320"/>
      <c r="CQ209" s="320"/>
      <c r="CR209" s="320"/>
      <c r="CS209" s="320"/>
      <c r="CT209" s="320"/>
      <c r="CU209" s="320"/>
      <c r="CV209" s="320"/>
      <c r="CW209" s="320"/>
      <c r="CX209" s="320"/>
      <c r="CY209" s="320"/>
      <c r="CZ209" s="320"/>
      <c r="DA209" s="320"/>
      <c r="DB209" s="320"/>
      <c r="DC209" s="320"/>
      <c r="DD209" s="320"/>
      <c r="DE209" s="320"/>
      <c r="DF209" s="320"/>
      <c r="DG209" s="320"/>
      <c r="DH209" s="320"/>
      <c r="DI209" s="320"/>
      <c r="DJ209" s="320"/>
      <c r="DK209" s="320"/>
      <c r="DL209" s="320"/>
      <c r="DM209" s="320"/>
      <c r="DN209" s="320"/>
      <c r="DO209" s="320"/>
      <c r="DP209" s="320"/>
      <c r="DQ209" s="320"/>
      <c r="DR209" s="320"/>
      <c r="DS209" s="320"/>
      <c r="DT209" s="320"/>
      <c r="DU209" s="320"/>
      <c r="DV209" s="320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</row>
    <row r="210">
      <c r="A210" s="170"/>
      <c r="B210" s="170"/>
      <c r="C210" s="170"/>
      <c r="D210" s="170"/>
      <c r="E210" s="171"/>
      <c r="F210" s="320"/>
      <c r="G210" s="320"/>
      <c r="H210" s="320"/>
      <c r="I210" s="320"/>
      <c r="J210" s="320"/>
      <c r="K210" s="320"/>
      <c r="L210" s="320"/>
      <c r="M210" s="320"/>
      <c r="N210" s="320"/>
      <c r="O210" s="320"/>
      <c r="P210" s="320"/>
      <c r="Q210" s="320"/>
      <c r="R210" s="320"/>
      <c r="S210" s="320"/>
      <c r="T210" s="320"/>
      <c r="U210" s="320"/>
      <c r="V210" s="320"/>
      <c r="W210" s="320"/>
      <c r="X210" s="320"/>
      <c r="Y210" s="320"/>
      <c r="Z210" s="320"/>
      <c r="AA210" s="320"/>
      <c r="AB210" s="320"/>
      <c r="AC210" s="320"/>
      <c r="AD210" s="320"/>
      <c r="AE210" s="320"/>
      <c r="AF210" s="320"/>
      <c r="AG210" s="320"/>
      <c r="AH210" s="320"/>
      <c r="AI210" s="320"/>
      <c r="AJ210" s="320"/>
      <c r="AK210" s="320"/>
      <c r="AL210" s="320"/>
      <c r="AM210" s="320"/>
      <c r="AN210" s="320"/>
      <c r="AO210" s="320"/>
      <c r="AP210" s="320"/>
      <c r="AQ210" s="320"/>
      <c r="AR210" s="320"/>
      <c r="AS210" s="320"/>
      <c r="AT210" s="320"/>
      <c r="AU210" s="320"/>
      <c r="AV210" s="320"/>
      <c r="AW210" s="320"/>
      <c r="AX210" s="320"/>
      <c r="AY210" s="320"/>
      <c r="AZ210" s="320"/>
      <c r="BA210" s="320"/>
      <c r="BB210" s="320"/>
      <c r="BC210" s="320"/>
      <c r="BD210" s="320"/>
      <c r="BE210" s="320"/>
      <c r="BF210" s="320"/>
      <c r="BG210" s="320"/>
      <c r="BH210" s="320"/>
      <c r="BI210" s="320"/>
      <c r="BJ210" s="320"/>
      <c r="BK210" s="320"/>
      <c r="BL210" s="320"/>
      <c r="BM210" s="320"/>
      <c r="BN210" s="320"/>
      <c r="BO210" s="320"/>
      <c r="BP210" s="320"/>
      <c r="BQ210" s="320"/>
      <c r="BR210" s="320"/>
      <c r="BS210" s="320"/>
      <c r="BT210" s="320"/>
      <c r="BU210" s="320"/>
      <c r="BV210" s="320"/>
      <c r="BW210" s="320"/>
      <c r="BX210" s="320"/>
      <c r="BY210" s="320"/>
      <c r="BZ210" s="320"/>
      <c r="CA210" s="320"/>
      <c r="CB210" s="320"/>
      <c r="CC210" s="320"/>
      <c r="CD210" s="320"/>
      <c r="CE210" s="320"/>
      <c r="CF210" s="320"/>
      <c r="CG210" s="320"/>
      <c r="CH210" s="320"/>
      <c r="CI210" s="320"/>
      <c r="CJ210" s="320"/>
      <c r="CK210" s="320"/>
      <c r="CL210" s="320"/>
      <c r="CM210" s="320"/>
      <c r="CN210" s="320"/>
      <c r="CO210" s="320"/>
      <c r="CP210" s="320"/>
      <c r="CQ210" s="320"/>
      <c r="CR210" s="320"/>
      <c r="CS210" s="320"/>
      <c r="CT210" s="320"/>
      <c r="CU210" s="320"/>
      <c r="CV210" s="320"/>
      <c r="CW210" s="320"/>
      <c r="CX210" s="320"/>
      <c r="CY210" s="320"/>
      <c r="CZ210" s="320"/>
      <c r="DA210" s="320"/>
      <c r="DB210" s="320"/>
      <c r="DC210" s="320"/>
      <c r="DD210" s="320"/>
      <c r="DE210" s="320"/>
      <c r="DF210" s="320"/>
      <c r="DG210" s="320"/>
      <c r="DH210" s="320"/>
      <c r="DI210" s="320"/>
      <c r="DJ210" s="320"/>
      <c r="DK210" s="320"/>
      <c r="DL210" s="320"/>
      <c r="DM210" s="320"/>
      <c r="DN210" s="320"/>
      <c r="DO210" s="320"/>
      <c r="DP210" s="320"/>
      <c r="DQ210" s="320"/>
      <c r="DR210" s="320"/>
      <c r="DS210" s="320"/>
      <c r="DT210" s="320"/>
      <c r="DU210" s="320"/>
      <c r="DV210" s="320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</row>
    <row r="211">
      <c r="A211" s="170"/>
      <c r="B211" s="170"/>
      <c r="C211" s="170"/>
      <c r="D211" s="170"/>
      <c r="E211" s="171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20"/>
      <c r="X211" s="320"/>
      <c r="Y211" s="320"/>
      <c r="Z211" s="320"/>
      <c r="AA211" s="320"/>
      <c r="AB211" s="320"/>
      <c r="AC211" s="320"/>
      <c r="AD211" s="320"/>
      <c r="AE211" s="320"/>
      <c r="AF211" s="320"/>
      <c r="AG211" s="320"/>
      <c r="AH211" s="320"/>
      <c r="AI211" s="320"/>
      <c r="AJ211" s="320"/>
      <c r="AK211" s="320"/>
      <c r="AL211" s="320"/>
      <c r="AM211" s="320"/>
      <c r="AN211" s="320"/>
      <c r="AO211" s="320"/>
      <c r="AP211" s="320"/>
      <c r="AQ211" s="320"/>
      <c r="AR211" s="320"/>
      <c r="AS211" s="320"/>
      <c r="AT211" s="320"/>
      <c r="AU211" s="320"/>
      <c r="AV211" s="320"/>
      <c r="AW211" s="320"/>
      <c r="AX211" s="320"/>
      <c r="AY211" s="320"/>
      <c r="AZ211" s="320"/>
      <c r="BA211" s="320"/>
      <c r="BB211" s="320"/>
      <c r="BC211" s="320"/>
      <c r="BD211" s="320"/>
      <c r="BE211" s="320"/>
      <c r="BF211" s="320"/>
      <c r="BG211" s="320"/>
      <c r="BH211" s="320"/>
      <c r="BI211" s="320"/>
      <c r="BJ211" s="320"/>
      <c r="BK211" s="320"/>
      <c r="BL211" s="320"/>
      <c r="BM211" s="320"/>
      <c r="BN211" s="320"/>
      <c r="BO211" s="320"/>
      <c r="BP211" s="320"/>
      <c r="BQ211" s="320"/>
      <c r="BR211" s="320"/>
      <c r="BS211" s="320"/>
      <c r="BT211" s="320"/>
      <c r="BU211" s="320"/>
      <c r="BV211" s="320"/>
      <c r="BW211" s="320"/>
      <c r="BX211" s="320"/>
      <c r="BY211" s="320"/>
      <c r="BZ211" s="320"/>
      <c r="CA211" s="320"/>
      <c r="CB211" s="320"/>
      <c r="CC211" s="320"/>
      <c r="CD211" s="320"/>
      <c r="CE211" s="320"/>
      <c r="CF211" s="320"/>
      <c r="CG211" s="320"/>
      <c r="CH211" s="320"/>
      <c r="CI211" s="320"/>
      <c r="CJ211" s="320"/>
      <c r="CK211" s="320"/>
      <c r="CL211" s="320"/>
      <c r="CM211" s="320"/>
      <c r="CN211" s="320"/>
      <c r="CO211" s="320"/>
      <c r="CP211" s="320"/>
      <c r="CQ211" s="320"/>
      <c r="CR211" s="320"/>
      <c r="CS211" s="320"/>
      <c r="CT211" s="320"/>
      <c r="CU211" s="320"/>
      <c r="CV211" s="320"/>
      <c r="CW211" s="320"/>
      <c r="CX211" s="320"/>
      <c r="CY211" s="320"/>
      <c r="CZ211" s="320"/>
      <c r="DA211" s="320"/>
      <c r="DB211" s="320"/>
      <c r="DC211" s="320"/>
      <c r="DD211" s="320"/>
      <c r="DE211" s="320"/>
      <c r="DF211" s="320"/>
      <c r="DG211" s="320"/>
      <c r="DH211" s="320"/>
      <c r="DI211" s="320"/>
      <c r="DJ211" s="320"/>
      <c r="DK211" s="320"/>
      <c r="DL211" s="320"/>
      <c r="DM211" s="320"/>
      <c r="DN211" s="320"/>
      <c r="DO211" s="320"/>
      <c r="DP211" s="320"/>
      <c r="DQ211" s="320"/>
      <c r="DR211" s="320"/>
      <c r="DS211" s="320"/>
      <c r="DT211" s="320"/>
      <c r="DU211" s="320"/>
      <c r="DV211" s="320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</row>
    <row r="212">
      <c r="A212" s="170"/>
      <c r="B212" s="170"/>
      <c r="C212" s="170"/>
      <c r="D212" s="170"/>
      <c r="E212" s="171"/>
      <c r="F212" s="320"/>
      <c r="G212" s="320"/>
      <c r="H212" s="320"/>
      <c r="I212" s="320"/>
      <c r="J212" s="320"/>
      <c r="K212" s="320"/>
      <c r="L212" s="320"/>
      <c r="M212" s="320"/>
      <c r="N212" s="320"/>
      <c r="O212" s="320"/>
      <c r="P212" s="320"/>
      <c r="Q212" s="320"/>
      <c r="R212" s="320"/>
      <c r="S212" s="320"/>
      <c r="T212" s="320"/>
      <c r="U212" s="320"/>
      <c r="V212" s="320"/>
      <c r="W212" s="320"/>
      <c r="X212" s="320"/>
      <c r="Y212" s="320"/>
      <c r="Z212" s="320"/>
      <c r="AA212" s="320"/>
      <c r="AB212" s="320"/>
      <c r="AC212" s="320"/>
      <c r="AD212" s="320"/>
      <c r="AE212" s="320"/>
      <c r="AF212" s="320"/>
      <c r="AG212" s="320"/>
      <c r="AH212" s="320"/>
      <c r="AI212" s="320"/>
      <c r="AJ212" s="320"/>
      <c r="AK212" s="320"/>
      <c r="AL212" s="320"/>
      <c r="AM212" s="320"/>
      <c r="AN212" s="320"/>
      <c r="AO212" s="320"/>
      <c r="AP212" s="320"/>
      <c r="AQ212" s="320"/>
      <c r="AR212" s="320"/>
      <c r="AS212" s="320"/>
      <c r="AT212" s="320"/>
      <c r="AU212" s="320"/>
      <c r="AV212" s="320"/>
      <c r="AW212" s="320"/>
      <c r="AX212" s="320"/>
      <c r="AY212" s="320"/>
      <c r="AZ212" s="320"/>
      <c r="BA212" s="320"/>
      <c r="BB212" s="320"/>
      <c r="BC212" s="320"/>
      <c r="BD212" s="320"/>
      <c r="BE212" s="320"/>
      <c r="BF212" s="320"/>
      <c r="BG212" s="320"/>
      <c r="BH212" s="320"/>
      <c r="BI212" s="320"/>
      <c r="BJ212" s="320"/>
      <c r="BK212" s="320"/>
      <c r="BL212" s="320"/>
      <c r="BM212" s="320"/>
      <c r="BN212" s="320"/>
      <c r="BO212" s="320"/>
      <c r="BP212" s="320"/>
      <c r="BQ212" s="320"/>
      <c r="BR212" s="320"/>
      <c r="BS212" s="320"/>
      <c r="BT212" s="320"/>
      <c r="BU212" s="320"/>
      <c r="BV212" s="320"/>
      <c r="BW212" s="320"/>
      <c r="BX212" s="320"/>
      <c r="BY212" s="320"/>
      <c r="BZ212" s="320"/>
      <c r="CA212" s="320"/>
      <c r="CB212" s="320"/>
      <c r="CC212" s="320"/>
      <c r="CD212" s="320"/>
      <c r="CE212" s="320"/>
      <c r="CF212" s="320"/>
      <c r="CG212" s="320"/>
      <c r="CH212" s="320"/>
      <c r="CI212" s="320"/>
      <c r="CJ212" s="320"/>
      <c r="CK212" s="320"/>
      <c r="CL212" s="320"/>
      <c r="CM212" s="320"/>
      <c r="CN212" s="320"/>
      <c r="CO212" s="320"/>
      <c r="CP212" s="320"/>
      <c r="CQ212" s="320"/>
      <c r="CR212" s="320"/>
      <c r="CS212" s="320"/>
      <c r="CT212" s="320"/>
      <c r="CU212" s="320"/>
      <c r="CV212" s="320"/>
      <c r="CW212" s="320"/>
      <c r="CX212" s="320"/>
      <c r="CY212" s="320"/>
      <c r="CZ212" s="320"/>
      <c r="DA212" s="320"/>
      <c r="DB212" s="320"/>
      <c r="DC212" s="320"/>
      <c r="DD212" s="320"/>
      <c r="DE212" s="320"/>
      <c r="DF212" s="320"/>
      <c r="DG212" s="320"/>
      <c r="DH212" s="320"/>
      <c r="DI212" s="320"/>
      <c r="DJ212" s="320"/>
      <c r="DK212" s="320"/>
      <c r="DL212" s="320"/>
      <c r="DM212" s="320"/>
      <c r="DN212" s="320"/>
      <c r="DO212" s="320"/>
      <c r="DP212" s="320"/>
      <c r="DQ212" s="320"/>
      <c r="DR212" s="320"/>
      <c r="DS212" s="320"/>
      <c r="DT212" s="320"/>
      <c r="DU212" s="320"/>
      <c r="DV212" s="320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</row>
    <row r="213">
      <c r="A213" s="170"/>
      <c r="B213" s="170"/>
      <c r="C213" s="170"/>
      <c r="D213" s="170"/>
      <c r="E213" s="171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20"/>
      <c r="X213" s="320"/>
      <c r="Y213" s="320"/>
      <c r="Z213" s="320"/>
      <c r="AA213" s="320"/>
      <c r="AB213" s="320"/>
      <c r="AC213" s="320"/>
      <c r="AD213" s="320"/>
      <c r="AE213" s="320"/>
      <c r="AF213" s="320"/>
      <c r="AG213" s="320"/>
      <c r="AH213" s="320"/>
      <c r="AI213" s="320"/>
      <c r="AJ213" s="320"/>
      <c r="AK213" s="320"/>
      <c r="AL213" s="320"/>
      <c r="AM213" s="320"/>
      <c r="AN213" s="320"/>
      <c r="AO213" s="320"/>
      <c r="AP213" s="320"/>
      <c r="AQ213" s="320"/>
      <c r="AR213" s="320"/>
      <c r="AS213" s="320"/>
      <c r="AT213" s="320"/>
      <c r="AU213" s="320"/>
      <c r="AV213" s="320"/>
      <c r="AW213" s="320"/>
      <c r="AX213" s="320"/>
      <c r="AY213" s="320"/>
      <c r="AZ213" s="320"/>
      <c r="BA213" s="320"/>
      <c r="BB213" s="320"/>
      <c r="BC213" s="320"/>
      <c r="BD213" s="320"/>
      <c r="BE213" s="320"/>
      <c r="BF213" s="320"/>
      <c r="BG213" s="320"/>
      <c r="BH213" s="320"/>
      <c r="BI213" s="320"/>
      <c r="BJ213" s="320"/>
      <c r="BK213" s="320"/>
      <c r="BL213" s="320"/>
      <c r="BM213" s="320"/>
      <c r="BN213" s="320"/>
      <c r="BO213" s="320"/>
      <c r="BP213" s="320"/>
      <c r="BQ213" s="320"/>
      <c r="BR213" s="320"/>
      <c r="BS213" s="320"/>
      <c r="BT213" s="320"/>
      <c r="BU213" s="320"/>
      <c r="BV213" s="320"/>
      <c r="BW213" s="320"/>
      <c r="BX213" s="320"/>
      <c r="BY213" s="320"/>
      <c r="BZ213" s="320"/>
      <c r="CA213" s="320"/>
      <c r="CB213" s="320"/>
      <c r="CC213" s="320"/>
      <c r="CD213" s="320"/>
      <c r="CE213" s="320"/>
      <c r="CF213" s="320"/>
      <c r="CG213" s="320"/>
      <c r="CH213" s="320"/>
      <c r="CI213" s="320"/>
      <c r="CJ213" s="320"/>
      <c r="CK213" s="320"/>
      <c r="CL213" s="320"/>
      <c r="CM213" s="320"/>
      <c r="CN213" s="320"/>
      <c r="CO213" s="320"/>
      <c r="CP213" s="320"/>
      <c r="CQ213" s="320"/>
      <c r="CR213" s="320"/>
      <c r="CS213" s="320"/>
      <c r="CT213" s="320"/>
      <c r="CU213" s="320"/>
      <c r="CV213" s="320"/>
      <c r="CW213" s="320"/>
      <c r="CX213" s="320"/>
      <c r="CY213" s="320"/>
      <c r="CZ213" s="320"/>
      <c r="DA213" s="320"/>
      <c r="DB213" s="320"/>
      <c r="DC213" s="320"/>
      <c r="DD213" s="320"/>
      <c r="DE213" s="320"/>
      <c r="DF213" s="320"/>
      <c r="DG213" s="320"/>
      <c r="DH213" s="320"/>
      <c r="DI213" s="320"/>
      <c r="DJ213" s="320"/>
      <c r="DK213" s="320"/>
      <c r="DL213" s="320"/>
      <c r="DM213" s="320"/>
      <c r="DN213" s="320"/>
      <c r="DO213" s="320"/>
      <c r="DP213" s="320"/>
      <c r="DQ213" s="320"/>
      <c r="DR213" s="320"/>
      <c r="DS213" s="320"/>
      <c r="DT213" s="320"/>
      <c r="DU213" s="320"/>
      <c r="DV213" s="320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</row>
    <row r="214">
      <c r="A214" s="170"/>
      <c r="B214" s="170"/>
      <c r="C214" s="170"/>
      <c r="D214" s="170"/>
      <c r="E214" s="171"/>
      <c r="F214" s="320"/>
      <c r="G214" s="320"/>
      <c r="H214" s="320"/>
      <c r="I214" s="320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0"/>
      <c r="Z214" s="320"/>
      <c r="AA214" s="320"/>
      <c r="AB214" s="320"/>
      <c r="AC214" s="320"/>
      <c r="AD214" s="320"/>
      <c r="AE214" s="320"/>
      <c r="AF214" s="320"/>
      <c r="AG214" s="320"/>
      <c r="AH214" s="320"/>
      <c r="AI214" s="320"/>
      <c r="AJ214" s="320"/>
      <c r="AK214" s="320"/>
      <c r="AL214" s="320"/>
      <c r="AM214" s="320"/>
      <c r="AN214" s="320"/>
      <c r="AO214" s="320"/>
      <c r="AP214" s="320"/>
      <c r="AQ214" s="320"/>
      <c r="AR214" s="320"/>
      <c r="AS214" s="320"/>
      <c r="AT214" s="320"/>
      <c r="AU214" s="320"/>
      <c r="AV214" s="320"/>
      <c r="AW214" s="320"/>
      <c r="AX214" s="320"/>
      <c r="AY214" s="320"/>
      <c r="AZ214" s="320"/>
      <c r="BA214" s="320"/>
      <c r="BB214" s="320"/>
      <c r="BC214" s="320"/>
      <c r="BD214" s="320"/>
      <c r="BE214" s="320"/>
      <c r="BF214" s="320"/>
      <c r="BG214" s="320"/>
      <c r="BH214" s="320"/>
      <c r="BI214" s="320"/>
      <c r="BJ214" s="320"/>
      <c r="BK214" s="320"/>
      <c r="BL214" s="320"/>
      <c r="BM214" s="320"/>
      <c r="BN214" s="320"/>
      <c r="BO214" s="320"/>
      <c r="BP214" s="320"/>
      <c r="BQ214" s="320"/>
      <c r="BR214" s="320"/>
      <c r="BS214" s="320"/>
      <c r="BT214" s="320"/>
      <c r="BU214" s="320"/>
      <c r="BV214" s="320"/>
      <c r="BW214" s="320"/>
      <c r="BX214" s="320"/>
      <c r="BY214" s="320"/>
      <c r="BZ214" s="320"/>
      <c r="CA214" s="320"/>
      <c r="CB214" s="320"/>
      <c r="CC214" s="320"/>
      <c r="CD214" s="320"/>
      <c r="CE214" s="320"/>
      <c r="CF214" s="320"/>
      <c r="CG214" s="320"/>
      <c r="CH214" s="320"/>
      <c r="CI214" s="320"/>
      <c r="CJ214" s="320"/>
      <c r="CK214" s="320"/>
      <c r="CL214" s="320"/>
      <c r="CM214" s="320"/>
      <c r="CN214" s="320"/>
      <c r="CO214" s="320"/>
      <c r="CP214" s="320"/>
      <c r="CQ214" s="320"/>
      <c r="CR214" s="320"/>
      <c r="CS214" s="320"/>
      <c r="CT214" s="320"/>
      <c r="CU214" s="320"/>
      <c r="CV214" s="320"/>
      <c r="CW214" s="320"/>
      <c r="CX214" s="320"/>
      <c r="CY214" s="320"/>
      <c r="CZ214" s="320"/>
      <c r="DA214" s="320"/>
      <c r="DB214" s="320"/>
      <c r="DC214" s="320"/>
      <c r="DD214" s="320"/>
      <c r="DE214" s="320"/>
      <c r="DF214" s="320"/>
      <c r="DG214" s="320"/>
      <c r="DH214" s="320"/>
      <c r="DI214" s="320"/>
      <c r="DJ214" s="320"/>
      <c r="DK214" s="320"/>
      <c r="DL214" s="320"/>
      <c r="DM214" s="320"/>
      <c r="DN214" s="320"/>
      <c r="DO214" s="320"/>
      <c r="DP214" s="320"/>
      <c r="DQ214" s="320"/>
      <c r="DR214" s="320"/>
      <c r="DS214" s="320"/>
      <c r="DT214" s="320"/>
      <c r="DU214" s="320"/>
      <c r="DV214" s="320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</row>
    <row r="215">
      <c r="A215" s="170"/>
      <c r="B215" s="170"/>
      <c r="C215" s="170"/>
      <c r="D215" s="170"/>
      <c r="E215" s="171"/>
      <c r="F215" s="320"/>
      <c r="G215" s="320"/>
      <c r="H215" s="320"/>
      <c r="I215" s="320"/>
      <c r="J215" s="320"/>
      <c r="K215" s="320"/>
      <c r="L215" s="320"/>
      <c r="M215" s="320"/>
      <c r="N215" s="320"/>
      <c r="O215" s="320"/>
      <c r="P215" s="320"/>
      <c r="Q215" s="320"/>
      <c r="R215" s="320"/>
      <c r="S215" s="320"/>
      <c r="T215" s="320"/>
      <c r="U215" s="320"/>
      <c r="V215" s="320"/>
      <c r="W215" s="320"/>
      <c r="X215" s="320"/>
      <c r="Y215" s="320"/>
      <c r="Z215" s="320"/>
      <c r="AA215" s="320"/>
      <c r="AB215" s="320"/>
      <c r="AC215" s="320"/>
      <c r="AD215" s="320"/>
      <c r="AE215" s="320"/>
      <c r="AF215" s="320"/>
      <c r="AG215" s="320"/>
      <c r="AH215" s="320"/>
      <c r="AI215" s="320"/>
      <c r="AJ215" s="320"/>
      <c r="AK215" s="320"/>
      <c r="AL215" s="320"/>
      <c r="AM215" s="320"/>
      <c r="AN215" s="320"/>
      <c r="AO215" s="320"/>
      <c r="AP215" s="320"/>
      <c r="AQ215" s="320"/>
      <c r="AR215" s="320"/>
      <c r="AS215" s="320"/>
      <c r="AT215" s="320"/>
      <c r="AU215" s="320"/>
      <c r="AV215" s="320"/>
      <c r="AW215" s="320"/>
      <c r="AX215" s="320"/>
      <c r="AY215" s="320"/>
      <c r="AZ215" s="320"/>
      <c r="BA215" s="320"/>
      <c r="BB215" s="320"/>
      <c r="BC215" s="320"/>
      <c r="BD215" s="320"/>
      <c r="BE215" s="320"/>
      <c r="BF215" s="320"/>
      <c r="BG215" s="320"/>
      <c r="BH215" s="320"/>
      <c r="BI215" s="320"/>
      <c r="BJ215" s="320"/>
      <c r="BK215" s="320"/>
      <c r="BL215" s="320"/>
      <c r="BM215" s="320"/>
      <c r="BN215" s="320"/>
      <c r="BO215" s="320"/>
      <c r="BP215" s="320"/>
      <c r="BQ215" s="320"/>
      <c r="BR215" s="320"/>
      <c r="BS215" s="320"/>
      <c r="BT215" s="320"/>
      <c r="BU215" s="320"/>
      <c r="BV215" s="320"/>
      <c r="BW215" s="320"/>
      <c r="BX215" s="320"/>
      <c r="BY215" s="320"/>
      <c r="BZ215" s="320"/>
      <c r="CA215" s="320"/>
      <c r="CB215" s="320"/>
      <c r="CC215" s="320"/>
      <c r="CD215" s="320"/>
      <c r="CE215" s="320"/>
      <c r="CF215" s="320"/>
      <c r="CG215" s="320"/>
      <c r="CH215" s="320"/>
      <c r="CI215" s="320"/>
      <c r="CJ215" s="320"/>
      <c r="CK215" s="320"/>
      <c r="CL215" s="320"/>
      <c r="CM215" s="320"/>
      <c r="CN215" s="320"/>
      <c r="CO215" s="320"/>
      <c r="CP215" s="320"/>
      <c r="CQ215" s="320"/>
      <c r="CR215" s="320"/>
      <c r="CS215" s="320"/>
      <c r="CT215" s="320"/>
      <c r="CU215" s="320"/>
      <c r="CV215" s="320"/>
      <c r="CW215" s="320"/>
      <c r="CX215" s="320"/>
      <c r="CY215" s="320"/>
      <c r="CZ215" s="320"/>
      <c r="DA215" s="320"/>
      <c r="DB215" s="320"/>
      <c r="DC215" s="320"/>
      <c r="DD215" s="320"/>
      <c r="DE215" s="320"/>
      <c r="DF215" s="320"/>
      <c r="DG215" s="320"/>
      <c r="DH215" s="320"/>
      <c r="DI215" s="320"/>
      <c r="DJ215" s="320"/>
      <c r="DK215" s="320"/>
      <c r="DL215" s="320"/>
      <c r="DM215" s="320"/>
      <c r="DN215" s="320"/>
      <c r="DO215" s="320"/>
      <c r="DP215" s="320"/>
      <c r="DQ215" s="320"/>
      <c r="DR215" s="320"/>
      <c r="DS215" s="320"/>
      <c r="DT215" s="320"/>
      <c r="DU215" s="320"/>
      <c r="DV215" s="320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</row>
    <row r="216">
      <c r="A216" s="170"/>
      <c r="B216" s="170"/>
      <c r="C216" s="170"/>
      <c r="D216" s="170"/>
      <c r="E216" s="171"/>
      <c r="F216" s="320"/>
      <c r="G216" s="320"/>
      <c r="H216" s="320"/>
      <c r="I216" s="320"/>
      <c r="J216" s="320"/>
      <c r="K216" s="320"/>
      <c r="L216" s="320"/>
      <c r="M216" s="320"/>
      <c r="N216" s="320"/>
      <c r="O216" s="320"/>
      <c r="P216" s="320"/>
      <c r="Q216" s="320"/>
      <c r="R216" s="320"/>
      <c r="S216" s="320"/>
      <c r="T216" s="320"/>
      <c r="U216" s="320"/>
      <c r="V216" s="320"/>
      <c r="W216" s="320"/>
      <c r="X216" s="320"/>
      <c r="Y216" s="320"/>
      <c r="Z216" s="320"/>
      <c r="AA216" s="320"/>
      <c r="AB216" s="320"/>
      <c r="AC216" s="320"/>
      <c r="AD216" s="320"/>
      <c r="AE216" s="320"/>
      <c r="AF216" s="320"/>
      <c r="AG216" s="320"/>
      <c r="AH216" s="320"/>
      <c r="AI216" s="320"/>
      <c r="AJ216" s="320"/>
      <c r="AK216" s="320"/>
      <c r="AL216" s="320"/>
      <c r="AM216" s="320"/>
      <c r="AN216" s="320"/>
      <c r="AO216" s="320"/>
      <c r="AP216" s="320"/>
      <c r="AQ216" s="320"/>
      <c r="AR216" s="320"/>
      <c r="AS216" s="320"/>
      <c r="AT216" s="320"/>
      <c r="AU216" s="320"/>
      <c r="AV216" s="320"/>
      <c r="AW216" s="320"/>
      <c r="AX216" s="320"/>
      <c r="AY216" s="320"/>
      <c r="AZ216" s="320"/>
      <c r="BA216" s="320"/>
      <c r="BB216" s="320"/>
      <c r="BC216" s="320"/>
      <c r="BD216" s="320"/>
      <c r="BE216" s="320"/>
      <c r="BF216" s="320"/>
      <c r="BG216" s="320"/>
      <c r="BH216" s="320"/>
      <c r="BI216" s="320"/>
      <c r="BJ216" s="320"/>
      <c r="BK216" s="320"/>
      <c r="BL216" s="320"/>
      <c r="BM216" s="320"/>
      <c r="BN216" s="320"/>
      <c r="BO216" s="320"/>
      <c r="BP216" s="320"/>
      <c r="BQ216" s="320"/>
      <c r="BR216" s="320"/>
      <c r="BS216" s="320"/>
      <c r="BT216" s="320"/>
      <c r="BU216" s="320"/>
      <c r="BV216" s="320"/>
      <c r="BW216" s="320"/>
      <c r="BX216" s="320"/>
      <c r="BY216" s="320"/>
      <c r="BZ216" s="320"/>
      <c r="CA216" s="320"/>
      <c r="CB216" s="320"/>
      <c r="CC216" s="320"/>
      <c r="CD216" s="320"/>
      <c r="CE216" s="320"/>
      <c r="CF216" s="320"/>
      <c r="CG216" s="320"/>
      <c r="CH216" s="320"/>
      <c r="CI216" s="320"/>
      <c r="CJ216" s="320"/>
      <c r="CK216" s="320"/>
      <c r="CL216" s="320"/>
      <c r="CM216" s="320"/>
      <c r="CN216" s="320"/>
      <c r="CO216" s="320"/>
      <c r="CP216" s="320"/>
      <c r="CQ216" s="320"/>
      <c r="CR216" s="320"/>
      <c r="CS216" s="320"/>
      <c r="CT216" s="320"/>
      <c r="CU216" s="320"/>
      <c r="CV216" s="320"/>
      <c r="CW216" s="320"/>
      <c r="CX216" s="320"/>
      <c r="CY216" s="320"/>
      <c r="CZ216" s="320"/>
      <c r="DA216" s="320"/>
      <c r="DB216" s="320"/>
      <c r="DC216" s="320"/>
      <c r="DD216" s="320"/>
      <c r="DE216" s="320"/>
      <c r="DF216" s="320"/>
      <c r="DG216" s="320"/>
      <c r="DH216" s="320"/>
      <c r="DI216" s="320"/>
      <c r="DJ216" s="320"/>
      <c r="DK216" s="320"/>
      <c r="DL216" s="320"/>
      <c r="DM216" s="320"/>
      <c r="DN216" s="320"/>
      <c r="DO216" s="320"/>
      <c r="DP216" s="320"/>
      <c r="DQ216" s="320"/>
      <c r="DR216" s="320"/>
      <c r="DS216" s="320"/>
      <c r="DT216" s="320"/>
      <c r="DU216" s="320"/>
      <c r="DV216" s="320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</row>
    <row r="217">
      <c r="A217" s="170"/>
      <c r="B217" s="170"/>
      <c r="C217" s="170"/>
      <c r="D217" s="170"/>
      <c r="E217" s="171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0"/>
      <c r="Z217" s="320"/>
      <c r="AA217" s="320"/>
      <c r="AB217" s="320"/>
      <c r="AC217" s="320"/>
      <c r="AD217" s="320"/>
      <c r="AE217" s="320"/>
      <c r="AF217" s="320"/>
      <c r="AG217" s="320"/>
      <c r="AH217" s="320"/>
      <c r="AI217" s="320"/>
      <c r="AJ217" s="320"/>
      <c r="AK217" s="320"/>
      <c r="AL217" s="320"/>
      <c r="AM217" s="320"/>
      <c r="AN217" s="320"/>
      <c r="AO217" s="320"/>
      <c r="AP217" s="320"/>
      <c r="AQ217" s="320"/>
      <c r="AR217" s="320"/>
      <c r="AS217" s="320"/>
      <c r="AT217" s="320"/>
      <c r="AU217" s="320"/>
      <c r="AV217" s="320"/>
      <c r="AW217" s="320"/>
      <c r="AX217" s="320"/>
      <c r="AY217" s="320"/>
      <c r="AZ217" s="320"/>
      <c r="BA217" s="320"/>
      <c r="BB217" s="320"/>
      <c r="BC217" s="320"/>
      <c r="BD217" s="320"/>
      <c r="BE217" s="320"/>
      <c r="BF217" s="320"/>
      <c r="BG217" s="320"/>
      <c r="BH217" s="320"/>
      <c r="BI217" s="320"/>
      <c r="BJ217" s="320"/>
      <c r="BK217" s="320"/>
      <c r="BL217" s="320"/>
      <c r="BM217" s="320"/>
      <c r="BN217" s="320"/>
      <c r="BO217" s="320"/>
      <c r="BP217" s="320"/>
      <c r="BQ217" s="320"/>
      <c r="BR217" s="320"/>
      <c r="BS217" s="320"/>
      <c r="BT217" s="320"/>
      <c r="BU217" s="320"/>
      <c r="BV217" s="320"/>
      <c r="BW217" s="320"/>
      <c r="BX217" s="320"/>
      <c r="BY217" s="320"/>
      <c r="BZ217" s="320"/>
      <c r="CA217" s="320"/>
      <c r="CB217" s="320"/>
      <c r="CC217" s="320"/>
      <c r="CD217" s="320"/>
      <c r="CE217" s="320"/>
      <c r="CF217" s="320"/>
      <c r="CG217" s="320"/>
      <c r="CH217" s="320"/>
      <c r="CI217" s="320"/>
      <c r="CJ217" s="320"/>
      <c r="CK217" s="320"/>
      <c r="CL217" s="320"/>
      <c r="CM217" s="320"/>
      <c r="CN217" s="320"/>
      <c r="CO217" s="320"/>
      <c r="CP217" s="320"/>
      <c r="CQ217" s="320"/>
      <c r="CR217" s="320"/>
      <c r="CS217" s="320"/>
      <c r="CT217" s="320"/>
      <c r="CU217" s="320"/>
      <c r="CV217" s="320"/>
      <c r="CW217" s="320"/>
      <c r="CX217" s="320"/>
      <c r="CY217" s="320"/>
      <c r="CZ217" s="320"/>
      <c r="DA217" s="320"/>
      <c r="DB217" s="320"/>
      <c r="DC217" s="320"/>
      <c r="DD217" s="320"/>
      <c r="DE217" s="320"/>
      <c r="DF217" s="320"/>
      <c r="DG217" s="320"/>
      <c r="DH217" s="320"/>
      <c r="DI217" s="320"/>
      <c r="DJ217" s="320"/>
      <c r="DK217" s="320"/>
      <c r="DL217" s="320"/>
      <c r="DM217" s="320"/>
      <c r="DN217" s="320"/>
      <c r="DO217" s="320"/>
      <c r="DP217" s="320"/>
      <c r="DQ217" s="320"/>
      <c r="DR217" s="320"/>
      <c r="DS217" s="320"/>
      <c r="DT217" s="320"/>
      <c r="DU217" s="320"/>
      <c r="DV217" s="320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</row>
    <row r="218">
      <c r="A218" s="170"/>
      <c r="B218" s="170"/>
      <c r="C218" s="170"/>
      <c r="D218" s="170"/>
      <c r="E218" s="171"/>
      <c r="F218" s="320"/>
      <c r="G218" s="320"/>
      <c r="H218" s="320"/>
      <c r="I218" s="320"/>
      <c r="J218" s="320"/>
      <c r="K218" s="320"/>
      <c r="L218" s="320"/>
      <c r="M218" s="320"/>
      <c r="N218" s="320"/>
      <c r="O218" s="320"/>
      <c r="P218" s="320"/>
      <c r="Q218" s="320"/>
      <c r="R218" s="320"/>
      <c r="S218" s="320"/>
      <c r="T218" s="320"/>
      <c r="U218" s="320"/>
      <c r="V218" s="320"/>
      <c r="W218" s="320"/>
      <c r="X218" s="320"/>
      <c r="Y218" s="320"/>
      <c r="Z218" s="320"/>
      <c r="AA218" s="320"/>
      <c r="AB218" s="320"/>
      <c r="AC218" s="320"/>
      <c r="AD218" s="320"/>
      <c r="AE218" s="320"/>
      <c r="AF218" s="320"/>
      <c r="AG218" s="320"/>
      <c r="AH218" s="320"/>
      <c r="AI218" s="320"/>
      <c r="AJ218" s="320"/>
      <c r="AK218" s="320"/>
      <c r="AL218" s="320"/>
      <c r="AM218" s="320"/>
      <c r="AN218" s="320"/>
      <c r="AO218" s="320"/>
      <c r="AP218" s="320"/>
      <c r="AQ218" s="320"/>
      <c r="AR218" s="320"/>
      <c r="AS218" s="320"/>
      <c r="AT218" s="320"/>
      <c r="AU218" s="320"/>
      <c r="AV218" s="320"/>
      <c r="AW218" s="320"/>
      <c r="AX218" s="320"/>
      <c r="AY218" s="320"/>
      <c r="AZ218" s="320"/>
      <c r="BA218" s="320"/>
      <c r="BB218" s="320"/>
      <c r="BC218" s="320"/>
      <c r="BD218" s="320"/>
      <c r="BE218" s="320"/>
      <c r="BF218" s="320"/>
      <c r="BG218" s="320"/>
      <c r="BH218" s="320"/>
      <c r="BI218" s="320"/>
      <c r="BJ218" s="320"/>
      <c r="BK218" s="320"/>
      <c r="BL218" s="320"/>
      <c r="BM218" s="320"/>
      <c r="BN218" s="320"/>
      <c r="BO218" s="320"/>
      <c r="BP218" s="320"/>
      <c r="BQ218" s="320"/>
      <c r="BR218" s="320"/>
      <c r="BS218" s="320"/>
      <c r="BT218" s="320"/>
      <c r="BU218" s="320"/>
      <c r="BV218" s="320"/>
      <c r="BW218" s="320"/>
      <c r="BX218" s="320"/>
      <c r="BY218" s="320"/>
      <c r="BZ218" s="320"/>
      <c r="CA218" s="320"/>
      <c r="CB218" s="320"/>
      <c r="CC218" s="320"/>
      <c r="CD218" s="320"/>
      <c r="CE218" s="320"/>
      <c r="CF218" s="320"/>
      <c r="CG218" s="320"/>
      <c r="CH218" s="320"/>
      <c r="CI218" s="320"/>
      <c r="CJ218" s="320"/>
      <c r="CK218" s="320"/>
      <c r="CL218" s="320"/>
      <c r="CM218" s="320"/>
      <c r="CN218" s="320"/>
      <c r="CO218" s="320"/>
      <c r="CP218" s="320"/>
      <c r="CQ218" s="320"/>
      <c r="CR218" s="320"/>
      <c r="CS218" s="320"/>
      <c r="CT218" s="320"/>
      <c r="CU218" s="320"/>
      <c r="CV218" s="320"/>
      <c r="CW218" s="320"/>
      <c r="CX218" s="320"/>
      <c r="CY218" s="320"/>
      <c r="CZ218" s="320"/>
      <c r="DA218" s="320"/>
      <c r="DB218" s="320"/>
      <c r="DC218" s="320"/>
      <c r="DD218" s="320"/>
      <c r="DE218" s="320"/>
      <c r="DF218" s="320"/>
      <c r="DG218" s="320"/>
      <c r="DH218" s="320"/>
      <c r="DI218" s="320"/>
      <c r="DJ218" s="320"/>
      <c r="DK218" s="320"/>
      <c r="DL218" s="320"/>
      <c r="DM218" s="320"/>
      <c r="DN218" s="320"/>
      <c r="DO218" s="320"/>
      <c r="DP218" s="320"/>
      <c r="DQ218" s="320"/>
      <c r="DR218" s="320"/>
      <c r="DS218" s="320"/>
      <c r="DT218" s="320"/>
      <c r="DU218" s="320"/>
      <c r="DV218" s="320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</row>
    <row r="219">
      <c r="A219" s="170"/>
      <c r="B219" s="170"/>
      <c r="C219" s="170"/>
      <c r="D219" s="170"/>
      <c r="E219" s="171"/>
      <c r="F219" s="320"/>
      <c r="G219" s="320"/>
      <c r="H219" s="320"/>
      <c r="I219" s="320"/>
      <c r="J219" s="320"/>
      <c r="K219" s="320"/>
      <c r="L219" s="320"/>
      <c r="M219" s="320"/>
      <c r="N219" s="320"/>
      <c r="O219" s="320"/>
      <c r="P219" s="320"/>
      <c r="Q219" s="320"/>
      <c r="R219" s="320"/>
      <c r="S219" s="320"/>
      <c r="T219" s="320"/>
      <c r="U219" s="320"/>
      <c r="V219" s="320"/>
      <c r="W219" s="320"/>
      <c r="X219" s="320"/>
      <c r="Y219" s="320"/>
      <c r="Z219" s="320"/>
      <c r="AA219" s="320"/>
      <c r="AB219" s="320"/>
      <c r="AC219" s="320"/>
      <c r="AD219" s="320"/>
      <c r="AE219" s="320"/>
      <c r="AF219" s="320"/>
      <c r="AG219" s="320"/>
      <c r="AH219" s="320"/>
      <c r="AI219" s="320"/>
      <c r="AJ219" s="320"/>
      <c r="AK219" s="320"/>
      <c r="AL219" s="320"/>
      <c r="AM219" s="320"/>
      <c r="AN219" s="320"/>
      <c r="AO219" s="320"/>
      <c r="AP219" s="320"/>
      <c r="AQ219" s="320"/>
      <c r="AR219" s="320"/>
      <c r="AS219" s="320"/>
      <c r="AT219" s="320"/>
      <c r="AU219" s="320"/>
      <c r="AV219" s="320"/>
      <c r="AW219" s="320"/>
      <c r="AX219" s="320"/>
      <c r="AY219" s="320"/>
      <c r="AZ219" s="320"/>
      <c r="BA219" s="320"/>
      <c r="BB219" s="320"/>
      <c r="BC219" s="320"/>
      <c r="BD219" s="320"/>
      <c r="BE219" s="320"/>
      <c r="BF219" s="320"/>
      <c r="BG219" s="320"/>
      <c r="BH219" s="320"/>
      <c r="BI219" s="320"/>
      <c r="BJ219" s="320"/>
      <c r="BK219" s="320"/>
      <c r="BL219" s="320"/>
      <c r="BM219" s="320"/>
      <c r="BN219" s="320"/>
      <c r="BO219" s="320"/>
      <c r="BP219" s="320"/>
      <c r="BQ219" s="320"/>
      <c r="BR219" s="320"/>
      <c r="BS219" s="320"/>
      <c r="BT219" s="320"/>
      <c r="BU219" s="320"/>
      <c r="BV219" s="320"/>
      <c r="BW219" s="320"/>
      <c r="BX219" s="320"/>
      <c r="BY219" s="320"/>
      <c r="BZ219" s="320"/>
      <c r="CA219" s="320"/>
      <c r="CB219" s="320"/>
      <c r="CC219" s="320"/>
      <c r="CD219" s="320"/>
      <c r="CE219" s="320"/>
      <c r="CF219" s="320"/>
      <c r="CG219" s="320"/>
      <c r="CH219" s="320"/>
      <c r="CI219" s="320"/>
      <c r="CJ219" s="320"/>
      <c r="CK219" s="320"/>
      <c r="CL219" s="320"/>
      <c r="CM219" s="320"/>
      <c r="CN219" s="320"/>
      <c r="CO219" s="320"/>
      <c r="CP219" s="320"/>
      <c r="CQ219" s="320"/>
      <c r="CR219" s="320"/>
      <c r="CS219" s="320"/>
      <c r="CT219" s="320"/>
      <c r="CU219" s="320"/>
      <c r="CV219" s="320"/>
      <c r="CW219" s="320"/>
      <c r="CX219" s="320"/>
      <c r="CY219" s="320"/>
      <c r="CZ219" s="320"/>
      <c r="DA219" s="320"/>
      <c r="DB219" s="320"/>
      <c r="DC219" s="320"/>
      <c r="DD219" s="320"/>
      <c r="DE219" s="320"/>
      <c r="DF219" s="320"/>
      <c r="DG219" s="320"/>
      <c r="DH219" s="320"/>
      <c r="DI219" s="320"/>
      <c r="DJ219" s="320"/>
      <c r="DK219" s="320"/>
      <c r="DL219" s="320"/>
      <c r="DM219" s="320"/>
      <c r="DN219" s="320"/>
      <c r="DO219" s="320"/>
      <c r="DP219" s="320"/>
      <c r="DQ219" s="320"/>
      <c r="DR219" s="320"/>
      <c r="DS219" s="320"/>
      <c r="DT219" s="320"/>
      <c r="DU219" s="320"/>
      <c r="DV219" s="320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</row>
    <row r="220">
      <c r="A220" s="170"/>
      <c r="B220" s="170"/>
      <c r="C220" s="170"/>
      <c r="D220" s="170"/>
      <c r="E220" s="171"/>
      <c r="F220" s="320"/>
      <c r="G220" s="320"/>
      <c r="H220" s="320"/>
      <c r="I220" s="320"/>
      <c r="J220" s="320"/>
      <c r="K220" s="320"/>
      <c r="L220" s="320"/>
      <c r="M220" s="320"/>
      <c r="N220" s="320"/>
      <c r="O220" s="320"/>
      <c r="P220" s="320"/>
      <c r="Q220" s="320"/>
      <c r="R220" s="320"/>
      <c r="S220" s="320"/>
      <c r="T220" s="320"/>
      <c r="U220" s="320"/>
      <c r="V220" s="320"/>
      <c r="W220" s="320"/>
      <c r="X220" s="320"/>
      <c r="Y220" s="320"/>
      <c r="Z220" s="320"/>
      <c r="AA220" s="320"/>
      <c r="AB220" s="320"/>
      <c r="AC220" s="320"/>
      <c r="AD220" s="320"/>
      <c r="AE220" s="320"/>
      <c r="AF220" s="320"/>
      <c r="AG220" s="320"/>
      <c r="AH220" s="320"/>
      <c r="AI220" s="320"/>
      <c r="AJ220" s="320"/>
      <c r="AK220" s="320"/>
      <c r="AL220" s="320"/>
      <c r="AM220" s="320"/>
      <c r="AN220" s="320"/>
      <c r="AO220" s="320"/>
      <c r="AP220" s="320"/>
      <c r="AQ220" s="320"/>
      <c r="AR220" s="320"/>
      <c r="AS220" s="320"/>
      <c r="AT220" s="320"/>
      <c r="AU220" s="320"/>
      <c r="AV220" s="320"/>
      <c r="AW220" s="320"/>
      <c r="AX220" s="320"/>
      <c r="AY220" s="320"/>
      <c r="AZ220" s="320"/>
      <c r="BA220" s="320"/>
      <c r="BB220" s="320"/>
      <c r="BC220" s="320"/>
      <c r="BD220" s="320"/>
      <c r="BE220" s="320"/>
      <c r="BF220" s="320"/>
      <c r="BG220" s="320"/>
      <c r="BH220" s="320"/>
      <c r="BI220" s="320"/>
      <c r="BJ220" s="320"/>
      <c r="BK220" s="320"/>
      <c r="BL220" s="320"/>
      <c r="BM220" s="320"/>
      <c r="BN220" s="320"/>
      <c r="BO220" s="320"/>
      <c r="BP220" s="320"/>
      <c r="BQ220" s="320"/>
      <c r="BR220" s="320"/>
      <c r="BS220" s="320"/>
      <c r="BT220" s="320"/>
      <c r="BU220" s="320"/>
      <c r="BV220" s="320"/>
      <c r="BW220" s="320"/>
      <c r="BX220" s="320"/>
      <c r="BY220" s="320"/>
      <c r="BZ220" s="320"/>
      <c r="CA220" s="320"/>
      <c r="CB220" s="320"/>
      <c r="CC220" s="320"/>
      <c r="CD220" s="320"/>
      <c r="CE220" s="320"/>
      <c r="CF220" s="320"/>
      <c r="CG220" s="320"/>
      <c r="CH220" s="320"/>
      <c r="CI220" s="320"/>
      <c r="CJ220" s="320"/>
      <c r="CK220" s="320"/>
      <c r="CL220" s="320"/>
      <c r="CM220" s="320"/>
      <c r="CN220" s="320"/>
      <c r="CO220" s="320"/>
      <c r="CP220" s="320"/>
      <c r="CQ220" s="320"/>
      <c r="CR220" s="320"/>
      <c r="CS220" s="320"/>
      <c r="CT220" s="320"/>
      <c r="CU220" s="320"/>
      <c r="CV220" s="320"/>
      <c r="CW220" s="320"/>
      <c r="CX220" s="320"/>
      <c r="CY220" s="320"/>
      <c r="CZ220" s="320"/>
      <c r="DA220" s="320"/>
      <c r="DB220" s="320"/>
      <c r="DC220" s="320"/>
      <c r="DD220" s="320"/>
      <c r="DE220" s="320"/>
      <c r="DF220" s="320"/>
      <c r="DG220" s="320"/>
      <c r="DH220" s="320"/>
      <c r="DI220" s="320"/>
      <c r="DJ220" s="320"/>
      <c r="DK220" s="320"/>
      <c r="DL220" s="320"/>
      <c r="DM220" s="320"/>
      <c r="DN220" s="320"/>
      <c r="DO220" s="320"/>
      <c r="DP220" s="320"/>
      <c r="DQ220" s="320"/>
      <c r="DR220" s="320"/>
      <c r="DS220" s="320"/>
      <c r="DT220" s="320"/>
      <c r="DU220" s="320"/>
      <c r="DV220" s="320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</row>
    <row r="221">
      <c r="A221" s="170"/>
      <c r="B221" s="170"/>
      <c r="C221" s="170"/>
      <c r="D221" s="170"/>
      <c r="E221" s="171"/>
      <c r="F221" s="320"/>
      <c r="G221" s="320"/>
      <c r="H221" s="320"/>
      <c r="I221" s="320"/>
      <c r="J221" s="320"/>
      <c r="K221" s="320"/>
      <c r="L221" s="320"/>
      <c r="M221" s="320"/>
      <c r="N221" s="320"/>
      <c r="O221" s="320"/>
      <c r="P221" s="320"/>
      <c r="Q221" s="320"/>
      <c r="R221" s="320"/>
      <c r="S221" s="320"/>
      <c r="T221" s="320"/>
      <c r="U221" s="320"/>
      <c r="V221" s="320"/>
      <c r="W221" s="320"/>
      <c r="X221" s="320"/>
      <c r="Y221" s="320"/>
      <c r="Z221" s="320"/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/>
      <c r="AK221" s="320"/>
      <c r="AL221" s="320"/>
      <c r="AM221" s="320"/>
      <c r="AN221" s="320"/>
      <c r="AO221" s="320"/>
      <c r="AP221" s="320"/>
      <c r="AQ221" s="320"/>
      <c r="AR221" s="320"/>
      <c r="AS221" s="320"/>
      <c r="AT221" s="320"/>
      <c r="AU221" s="320"/>
      <c r="AV221" s="320"/>
      <c r="AW221" s="320"/>
      <c r="AX221" s="320"/>
      <c r="AY221" s="320"/>
      <c r="AZ221" s="320"/>
      <c r="BA221" s="320"/>
      <c r="BB221" s="320"/>
      <c r="BC221" s="320"/>
      <c r="BD221" s="320"/>
      <c r="BE221" s="320"/>
      <c r="BF221" s="320"/>
      <c r="BG221" s="320"/>
      <c r="BH221" s="320"/>
      <c r="BI221" s="320"/>
      <c r="BJ221" s="320"/>
      <c r="BK221" s="320"/>
      <c r="BL221" s="320"/>
      <c r="BM221" s="320"/>
      <c r="BN221" s="320"/>
      <c r="BO221" s="320"/>
      <c r="BP221" s="320"/>
      <c r="BQ221" s="320"/>
      <c r="BR221" s="320"/>
      <c r="BS221" s="320"/>
      <c r="BT221" s="320"/>
      <c r="BU221" s="320"/>
      <c r="BV221" s="320"/>
      <c r="BW221" s="320"/>
      <c r="BX221" s="320"/>
      <c r="BY221" s="320"/>
      <c r="BZ221" s="320"/>
      <c r="CA221" s="320"/>
      <c r="CB221" s="320"/>
      <c r="CC221" s="320"/>
      <c r="CD221" s="320"/>
      <c r="CE221" s="320"/>
      <c r="CF221" s="320"/>
      <c r="CG221" s="320"/>
      <c r="CH221" s="320"/>
      <c r="CI221" s="320"/>
      <c r="CJ221" s="320"/>
      <c r="CK221" s="320"/>
      <c r="CL221" s="320"/>
      <c r="CM221" s="320"/>
      <c r="CN221" s="320"/>
      <c r="CO221" s="320"/>
      <c r="CP221" s="320"/>
      <c r="CQ221" s="320"/>
      <c r="CR221" s="320"/>
      <c r="CS221" s="320"/>
      <c r="CT221" s="320"/>
      <c r="CU221" s="320"/>
      <c r="CV221" s="320"/>
      <c r="CW221" s="320"/>
      <c r="CX221" s="320"/>
      <c r="CY221" s="320"/>
      <c r="CZ221" s="320"/>
      <c r="DA221" s="320"/>
      <c r="DB221" s="320"/>
      <c r="DC221" s="320"/>
      <c r="DD221" s="320"/>
      <c r="DE221" s="320"/>
      <c r="DF221" s="320"/>
      <c r="DG221" s="320"/>
      <c r="DH221" s="320"/>
      <c r="DI221" s="320"/>
      <c r="DJ221" s="320"/>
      <c r="DK221" s="320"/>
      <c r="DL221" s="320"/>
      <c r="DM221" s="320"/>
      <c r="DN221" s="320"/>
      <c r="DO221" s="320"/>
      <c r="DP221" s="320"/>
      <c r="DQ221" s="320"/>
      <c r="DR221" s="320"/>
      <c r="DS221" s="320"/>
      <c r="DT221" s="320"/>
      <c r="DU221" s="320"/>
      <c r="DV221" s="320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</row>
    <row r="222">
      <c r="A222" s="170"/>
      <c r="B222" s="170"/>
      <c r="C222" s="170"/>
      <c r="D222" s="170"/>
      <c r="E222" s="171"/>
      <c r="F222" s="320"/>
      <c r="G222" s="320"/>
      <c r="H222" s="320"/>
      <c r="I222" s="320"/>
      <c r="J222" s="320"/>
      <c r="K222" s="320"/>
      <c r="L222" s="320"/>
      <c r="M222" s="320"/>
      <c r="N222" s="320"/>
      <c r="O222" s="320"/>
      <c r="P222" s="320"/>
      <c r="Q222" s="320"/>
      <c r="R222" s="320"/>
      <c r="S222" s="320"/>
      <c r="T222" s="320"/>
      <c r="U222" s="320"/>
      <c r="V222" s="320"/>
      <c r="W222" s="320"/>
      <c r="X222" s="320"/>
      <c r="Y222" s="320"/>
      <c r="Z222" s="320"/>
      <c r="AA222" s="320"/>
      <c r="AB222" s="320"/>
      <c r="AC222" s="320"/>
      <c r="AD222" s="320"/>
      <c r="AE222" s="320"/>
      <c r="AF222" s="320"/>
      <c r="AG222" s="320"/>
      <c r="AH222" s="320"/>
      <c r="AI222" s="320"/>
      <c r="AJ222" s="320"/>
      <c r="AK222" s="320"/>
      <c r="AL222" s="320"/>
      <c r="AM222" s="320"/>
      <c r="AN222" s="320"/>
      <c r="AO222" s="320"/>
      <c r="AP222" s="320"/>
      <c r="AQ222" s="320"/>
      <c r="AR222" s="320"/>
      <c r="AS222" s="320"/>
      <c r="AT222" s="320"/>
      <c r="AU222" s="320"/>
      <c r="AV222" s="320"/>
      <c r="AW222" s="320"/>
      <c r="AX222" s="320"/>
      <c r="AY222" s="320"/>
      <c r="AZ222" s="320"/>
      <c r="BA222" s="320"/>
      <c r="BB222" s="320"/>
      <c r="BC222" s="320"/>
      <c r="BD222" s="320"/>
      <c r="BE222" s="320"/>
      <c r="BF222" s="320"/>
      <c r="BG222" s="320"/>
      <c r="BH222" s="320"/>
      <c r="BI222" s="320"/>
      <c r="BJ222" s="320"/>
      <c r="BK222" s="320"/>
      <c r="BL222" s="320"/>
      <c r="BM222" s="320"/>
      <c r="BN222" s="320"/>
      <c r="BO222" s="320"/>
      <c r="BP222" s="320"/>
      <c r="BQ222" s="320"/>
      <c r="BR222" s="320"/>
      <c r="BS222" s="320"/>
      <c r="BT222" s="320"/>
      <c r="BU222" s="320"/>
      <c r="BV222" s="320"/>
      <c r="BW222" s="320"/>
      <c r="BX222" s="320"/>
      <c r="BY222" s="320"/>
      <c r="BZ222" s="320"/>
      <c r="CA222" s="320"/>
      <c r="CB222" s="320"/>
      <c r="CC222" s="320"/>
      <c r="CD222" s="320"/>
      <c r="CE222" s="320"/>
      <c r="CF222" s="320"/>
      <c r="CG222" s="320"/>
      <c r="CH222" s="320"/>
      <c r="CI222" s="320"/>
      <c r="CJ222" s="320"/>
      <c r="CK222" s="320"/>
      <c r="CL222" s="320"/>
      <c r="CM222" s="320"/>
      <c r="CN222" s="320"/>
      <c r="CO222" s="320"/>
      <c r="CP222" s="320"/>
      <c r="CQ222" s="320"/>
      <c r="CR222" s="320"/>
      <c r="CS222" s="320"/>
      <c r="CT222" s="320"/>
      <c r="CU222" s="320"/>
      <c r="CV222" s="320"/>
      <c r="CW222" s="320"/>
      <c r="CX222" s="320"/>
      <c r="CY222" s="320"/>
      <c r="CZ222" s="320"/>
      <c r="DA222" s="320"/>
      <c r="DB222" s="320"/>
      <c r="DC222" s="320"/>
      <c r="DD222" s="320"/>
      <c r="DE222" s="320"/>
      <c r="DF222" s="320"/>
      <c r="DG222" s="320"/>
      <c r="DH222" s="320"/>
      <c r="DI222" s="320"/>
      <c r="DJ222" s="320"/>
      <c r="DK222" s="320"/>
      <c r="DL222" s="320"/>
      <c r="DM222" s="320"/>
      <c r="DN222" s="320"/>
      <c r="DO222" s="320"/>
      <c r="DP222" s="320"/>
      <c r="DQ222" s="320"/>
      <c r="DR222" s="320"/>
      <c r="DS222" s="320"/>
      <c r="DT222" s="320"/>
      <c r="DU222" s="320"/>
      <c r="DV222" s="320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</row>
    <row r="223">
      <c r="A223" s="170"/>
      <c r="B223" s="170"/>
      <c r="C223" s="170"/>
      <c r="D223" s="170"/>
      <c r="E223" s="171"/>
      <c r="F223" s="320"/>
      <c r="G223" s="320"/>
      <c r="H223" s="320"/>
      <c r="I223" s="320"/>
      <c r="J223" s="320"/>
      <c r="K223" s="320"/>
      <c r="L223" s="320"/>
      <c r="M223" s="320"/>
      <c r="N223" s="320"/>
      <c r="O223" s="320"/>
      <c r="P223" s="320"/>
      <c r="Q223" s="320"/>
      <c r="R223" s="320"/>
      <c r="S223" s="320"/>
      <c r="T223" s="320"/>
      <c r="U223" s="320"/>
      <c r="V223" s="320"/>
      <c r="W223" s="320"/>
      <c r="X223" s="320"/>
      <c r="Y223" s="320"/>
      <c r="Z223" s="320"/>
      <c r="AA223" s="320"/>
      <c r="AB223" s="320"/>
      <c r="AC223" s="320"/>
      <c r="AD223" s="320"/>
      <c r="AE223" s="320"/>
      <c r="AF223" s="320"/>
      <c r="AG223" s="320"/>
      <c r="AH223" s="320"/>
      <c r="AI223" s="320"/>
      <c r="AJ223" s="320"/>
      <c r="AK223" s="320"/>
      <c r="AL223" s="320"/>
      <c r="AM223" s="320"/>
      <c r="AN223" s="320"/>
      <c r="AO223" s="320"/>
      <c r="AP223" s="320"/>
      <c r="AQ223" s="320"/>
      <c r="AR223" s="320"/>
      <c r="AS223" s="320"/>
      <c r="AT223" s="320"/>
      <c r="AU223" s="320"/>
      <c r="AV223" s="320"/>
      <c r="AW223" s="320"/>
      <c r="AX223" s="320"/>
      <c r="AY223" s="320"/>
      <c r="AZ223" s="320"/>
      <c r="BA223" s="320"/>
      <c r="BB223" s="320"/>
      <c r="BC223" s="320"/>
      <c r="BD223" s="320"/>
      <c r="BE223" s="320"/>
      <c r="BF223" s="320"/>
      <c r="BG223" s="320"/>
      <c r="BH223" s="320"/>
      <c r="BI223" s="320"/>
      <c r="BJ223" s="320"/>
      <c r="BK223" s="320"/>
      <c r="BL223" s="320"/>
      <c r="BM223" s="320"/>
      <c r="BN223" s="320"/>
      <c r="BO223" s="320"/>
      <c r="BP223" s="320"/>
      <c r="BQ223" s="320"/>
      <c r="BR223" s="320"/>
      <c r="BS223" s="320"/>
      <c r="BT223" s="320"/>
      <c r="BU223" s="320"/>
      <c r="BV223" s="320"/>
      <c r="BW223" s="320"/>
      <c r="BX223" s="320"/>
      <c r="BY223" s="320"/>
      <c r="BZ223" s="320"/>
      <c r="CA223" s="320"/>
      <c r="CB223" s="320"/>
      <c r="CC223" s="320"/>
      <c r="CD223" s="320"/>
      <c r="CE223" s="320"/>
      <c r="CF223" s="320"/>
      <c r="CG223" s="320"/>
      <c r="CH223" s="320"/>
      <c r="CI223" s="320"/>
      <c r="CJ223" s="320"/>
      <c r="CK223" s="320"/>
      <c r="CL223" s="320"/>
      <c r="CM223" s="320"/>
      <c r="CN223" s="320"/>
      <c r="CO223" s="320"/>
      <c r="CP223" s="320"/>
      <c r="CQ223" s="320"/>
      <c r="CR223" s="320"/>
      <c r="CS223" s="320"/>
      <c r="CT223" s="320"/>
      <c r="CU223" s="320"/>
      <c r="CV223" s="320"/>
      <c r="CW223" s="320"/>
      <c r="CX223" s="320"/>
      <c r="CY223" s="320"/>
      <c r="CZ223" s="320"/>
      <c r="DA223" s="320"/>
      <c r="DB223" s="320"/>
      <c r="DC223" s="320"/>
      <c r="DD223" s="320"/>
      <c r="DE223" s="320"/>
      <c r="DF223" s="320"/>
      <c r="DG223" s="320"/>
      <c r="DH223" s="320"/>
      <c r="DI223" s="320"/>
      <c r="DJ223" s="320"/>
      <c r="DK223" s="320"/>
      <c r="DL223" s="320"/>
      <c r="DM223" s="320"/>
      <c r="DN223" s="320"/>
      <c r="DO223" s="320"/>
      <c r="DP223" s="320"/>
      <c r="DQ223" s="320"/>
      <c r="DR223" s="320"/>
      <c r="DS223" s="320"/>
      <c r="DT223" s="320"/>
      <c r="DU223" s="320"/>
      <c r="DV223" s="320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</row>
    <row r="224">
      <c r="A224" s="170"/>
      <c r="B224" s="170"/>
      <c r="C224" s="170"/>
      <c r="D224" s="170"/>
      <c r="E224" s="171"/>
      <c r="F224" s="320"/>
      <c r="G224" s="320"/>
      <c r="H224" s="320"/>
      <c r="I224" s="320"/>
      <c r="J224" s="320"/>
      <c r="K224" s="320"/>
      <c r="L224" s="320"/>
      <c r="M224" s="320"/>
      <c r="N224" s="320"/>
      <c r="O224" s="320"/>
      <c r="P224" s="320"/>
      <c r="Q224" s="320"/>
      <c r="R224" s="320"/>
      <c r="S224" s="320"/>
      <c r="T224" s="320"/>
      <c r="U224" s="320"/>
      <c r="V224" s="320"/>
      <c r="W224" s="320"/>
      <c r="X224" s="320"/>
      <c r="Y224" s="320"/>
      <c r="Z224" s="320"/>
      <c r="AA224" s="320"/>
      <c r="AB224" s="320"/>
      <c r="AC224" s="320"/>
      <c r="AD224" s="320"/>
      <c r="AE224" s="320"/>
      <c r="AF224" s="320"/>
      <c r="AG224" s="320"/>
      <c r="AH224" s="320"/>
      <c r="AI224" s="320"/>
      <c r="AJ224" s="320"/>
      <c r="AK224" s="320"/>
      <c r="AL224" s="320"/>
      <c r="AM224" s="320"/>
      <c r="AN224" s="320"/>
      <c r="AO224" s="320"/>
      <c r="AP224" s="320"/>
      <c r="AQ224" s="320"/>
      <c r="AR224" s="320"/>
      <c r="AS224" s="320"/>
      <c r="AT224" s="320"/>
      <c r="AU224" s="320"/>
      <c r="AV224" s="320"/>
      <c r="AW224" s="320"/>
      <c r="AX224" s="320"/>
      <c r="AY224" s="320"/>
      <c r="AZ224" s="320"/>
      <c r="BA224" s="320"/>
      <c r="BB224" s="320"/>
      <c r="BC224" s="320"/>
      <c r="BD224" s="320"/>
      <c r="BE224" s="320"/>
      <c r="BF224" s="320"/>
      <c r="BG224" s="320"/>
      <c r="BH224" s="320"/>
      <c r="BI224" s="320"/>
      <c r="BJ224" s="320"/>
      <c r="BK224" s="320"/>
      <c r="BL224" s="320"/>
      <c r="BM224" s="320"/>
      <c r="BN224" s="320"/>
      <c r="BO224" s="320"/>
      <c r="BP224" s="320"/>
      <c r="BQ224" s="320"/>
      <c r="BR224" s="320"/>
      <c r="BS224" s="320"/>
      <c r="BT224" s="320"/>
      <c r="BU224" s="320"/>
      <c r="BV224" s="320"/>
      <c r="BW224" s="320"/>
      <c r="BX224" s="320"/>
      <c r="BY224" s="320"/>
      <c r="BZ224" s="320"/>
      <c r="CA224" s="320"/>
      <c r="CB224" s="320"/>
      <c r="CC224" s="320"/>
      <c r="CD224" s="320"/>
      <c r="CE224" s="320"/>
      <c r="CF224" s="320"/>
      <c r="CG224" s="320"/>
      <c r="CH224" s="320"/>
      <c r="CI224" s="320"/>
      <c r="CJ224" s="320"/>
      <c r="CK224" s="320"/>
      <c r="CL224" s="320"/>
      <c r="CM224" s="320"/>
      <c r="CN224" s="320"/>
      <c r="CO224" s="320"/>
      <c r="CP224" s="320"/>
      <c r="CQ224" s="320"/>
      <c r="CR224" s="320"/>
      <c r="CS224" s="320"/>
      <c r="CT224" s="320"/>
      <c r="CU224" s="320"/>
      <c r="CV224" s="320"/>
      <c r="CW224" s="320"/>
      <c r="CX224" s="320"/>
      <c r="CY224" s="320"/>
      <c r="CZ224" s="320"/>
      <c r="DA224" s="320"/>
      <c r="DB224" s="320"/>
      <c r="DC224" s="320"/>
      <c r="DD224" s="320"/>
      <c r="DE224" s="320"/>
      <c r="DF224" s="320"/>
      <c r="DG224" s="320"/>
      <c r="DH224" s="320"/>
      <c r="DI224" s="320"/>
      <c r="DJ224" s="320"/>
      <c r="DK224" s="320"/>
      <c r="DL224" s="320"/>
      <c r="DM224" s="320"/>
      <c r="DN224" s="320"/>
      <c r="DO224" s="320"/>
      <c r="DP224" s="320"/>
      <c r="DQ224" s="320"/>
      <c r="DR224" s="320"/>
      <c r="DS224" s="320"/>
      <c r="DT224" s="320"/>
      <c r="DU224" s="320"/>
      <c r="DV224" s="320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</row>
    <row r="225">
      <c r="A225" s="170"/>
      <c r="B225" s="170"/>
      <c r="C225" s="170"/>
      <c r="D225" s="170"/>
      <c r="E225" s="171"/>
      <c r="F225" s="320"/>
      <c r="G225" s="320"/>
      <c r="H225" s="320"/>
      <c r="I225" s="320"/>
      <c r="J225" s="320"/>
      <c r="K225" s="320"/>
      <c r="L225" s="320"/>
      <c r="M225" s="320"/>
      <c r="N225" s="320"/>
      <c r="O225" s="320"/>
      <c r="P225" s="320"/>
      <c r="Q225" s="320"/>
      <c r="R225" s="320"/>
      <c r="S225" s="320"/>
      <c r="T225" s="320"/>
      <c r="U225" s="320"/>
      <c r="V225" s="320"/>
      <c r="W225" s="320"/>
      <c r="X225" s="320"/>
      <c r="Y225" s="320"/>
      <c r="Z225" s="320"/>
      <c r="AA225" s="320"/>
      <c r="AB225" s="320"/>
      <c r="AC225" s="320"/>
      <c r="AD225" s="320"/>
      <c r="AE225" s="320"/>
      <c r="AF225" s="320"/>
      <c r="AG225" s="320"/>
      <c r="AH225" s="320"/>
      <c r="AI225" s="320"/>
      <c r="AJ225" s="320"/>
      <c r="AK225" s="320"/>
      <c r="AL225" s="320"/>
      <c r="AM225" s="320"/>
      <c r="AN225" s="320"/>
      <c r="AO225" s="320"/>
      <c r="AP225" s="320"/>
      <c r="AQ225" s="320"/>
      <c r="AR225" s="320"/>
      <c r="AS225" s="320"/>
      <c r="AT225" s="320"/>
      <c r="AU225" s="320"/>
      <c r="AV225" s="320"/>
      <c r="AW225" s="320"/>
      <c r="AX225" s="320"/>
      <c r="AY225" s="320"/>
      <c r="AZ225" s="320"/>
      <c r="BA225" s="320"/>
      <c r="BB225" s="320"/>
      <c r="BC225" s="320"/>
      <c r="BD225" s="320"/>
      <c r="BE225" s="320"/>
      <c r="BF225" s="320"/>
      <c r="BG225" s="320"/>
      <c r="BH225" s="320"/>
      <c r="BI225" s="320"/>
      <c r="BJ225" s="320"/>
      <c r="BK225" s="320"/>
      <c r="BL225" s="320"/>
      <c r="BM225" s="320"/>
      <c r="BN225" s="320"/>
      <c r="BO225" s="320"/>
      <c r="BP225" s="320"/>
      <c r="BQ225" s="320"/>
      <c r="BR225" s="320"/>
      <c r="BS225" s="320"/>
      <c r="BT225" s="320"/>
      <c r="BU225" s="320"/>
      <c r="BV225" s="320"/>
      <c r="BW225" s="320"/>
      <c r="BX225" s="320"/>
      <c r="BY225" s="320"/>
      <c r="BZ225" s="320"/>
      <c r="CA225" s="320"/>
      <c r="CB225" s="320"/>
      <c r="CC225" s="320"/>
      <c r="CD225" s="320"/>
      <c r="CE225" s="320"/>
      <c r="CF225" s="320"/>
      <c r="CG225" s="320"/>
      <c r="CH225" s="320"/>
      <c r="CI225" s="320"/>
      <c r="CJ225" s="320"/>
      <c r="CK225" s="320"/>
      <c r="CL225" s="320"/>
      <c r="CM225" s="320"/>
      <c r="CN225" s="320"/>
      <c r="CO225" s="320"/>
      <c r="CP225" s="320"/>
      <c r="CQ225" s="320"/>
      <c r="CR225" s="320"/>
      <c r="CS225" s="320"/>
      <c r="CT225" s="320"/>
      <c r="CU225" s="320"/>
      <c r="CV225" s="320"/>
      <c r="CW225" s="320"/>
      <c r="CX225" s="320"/>
      <c r="CY225" s="320"/>
      <c r="CZ225" s="320"/>
      <c r="DA225" s="320"/>
      <c r="DB225" s="320"/>
      <c r="DC225" s="320"/>
      <c r="DD225" s="320"/>
      <c r="DE225" s="320"/>
      <c r="DF225" s="320"/>
      <c r="DG225" s="320"/>
      <c r="DH225" s="320"/>
      <c r="DI225" s="320"/>
      <c r="DJ225" s="320"/>
      <c r="DK225" s="320"/>
      <c r="DL225" s="320"/>
      <c r="DM225" s="320"/>
      <c r="DN225" s="320"/>
      <c r="DO225" s="320"/>
      <c r="DP225" s="320"/>
      <c r="DQ225" s="320"/>
      <c r="DR225" s="320"/>
      <c r="DS225" s="320"/>
      <c r="DT225" s="320"/>
      <c r="DU225" s="320"/>
      <c r="DV225" s="320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</row>
    <row r="226">
      <c r="A226" s="170"/>
      <c r="B226" s="170"/>
      <c r="C226" s="170"/>
      <c r="D226" s="170"/>
      <c r="E226" s="171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20"/>
      <c r="X226" s="320"/>
      <c r="Y226" s="320"/>
      <c r="Z226" s="320"/>
      <c r="AA226" s="320"/>
      <c r="AB226" s="320"/>
      <c r="AC226" s="320"/>
      <c r="AD226" s="320"/>
      <c r="AE226" s="320"/>
      <c r="AF226" s="320"/>
      <c r="AG226" s="320"/>
      <c r="AH226" s="320"/>
      <c r="AI226" s="320"/>
      <c r="AJ226" s="320"/>
      <c r="AK226" s="320"/>
      <c r="AL226" s="320"/>
      <c r="AM226" s="320"/>
      <c r="AN226" s="320"/>
      <c r="AO226" s="320"/>
      <c r="AP226" s="320"/>
      <c r="AQ226" s="320"/>
      <c r="AR226" s="320"/>
      <c r="AS226" s="320"/>
      <c r="AT226" s="320"/>
      <c r="AU226" s="320"/>
      <c r="AV226" s="320"/>
      <c r="AW226" s="320"/>
      <c r="AX226" s="320"/>
      <c r="AY226" s="320"/>
      <c r="AZ226" s="320"/>
      <c r="BA226" s="320"/>
      <c r="BB226" s="320"/>
      <c r="BC226" s="320"/>
      <c r="BD226" s="320"/>
      <c r="BE226" s="320"/>
      <c r="BF226" s="320"/>
      <c r="BG226" s="320"/>
      <c r="BH226" s="320"/>
      <c r="BI226" s="320"/>
      <c r="BJ226" s="320"/>
      <c r="BK226" s="320"/>
      <c r="BL226" s="320"/>
      <c r="BM226" s="320"/>
      <c r="BN226" s="320"/>
      <c r="BO226" s="320"/>
      <c r="BP226" s="320"/>
      <c r="BQ226" s="320"/>
      <c r="BR226" s="320"/>
      <c r="BS226" s="320"/>
      <c r="BT226" s="320"/>
      <c r="BU226" s="320"/>
      <c r="BV226" s="320"/>
      <c r="BW226" s="320"/>
      <c r="BX226" s="320"/>
      <c r="BY226" s="320"/>
      <c r="BZ226" s="320"/>
      <c r="CA226" s="320"/>
      <c r="CB226" s="320"/>
      <c r="CC226" s="320"/>
      <c r="CD226" s="320"/>
      <c r="CE226" s="320"/>
      <c r="CF226" s="320"/>
      <c r="CG226" s="320"/>
      <c r="CH226" s="320"/>
      <c r="CI226" s="320"/>
      <c r="CJ226" s="320"/>
      <c r="CK226" s="320"/>
      <c r="CL226" s="320"/>
      <c r="CM226" s="320"/>
      <c r="CN226" s="320"/>
      <c r="CO226" s="320"/>
      <c r="CP226" s="320"/>
      <c r="CQ226" s="320"/>
      <c r="CR226" s="320"/>
      <c r="CS226" s="320"/>
      <c r="CT226" s="320"/>
      <c r="CU226" s="320"/>
      <c r="CV226" s="320"/>
      <c r="CW226" s="320"/>
      <c r="CX226" s="320"/>
      <c r="CY226" s="320"/>
      <c r="CZ226" s="320"/>
      <c r="DA226" s="320"/>
      <c r="DB226" s="320"/>
      <c r="DC226" s="320"/>
      <c r="DD226" s="320"/>
      <c r="DE226" s="320"/>
      <c r="DF226" s="320"/>
      <c r="DG226" s="320"/>
      <c r="DH226" s="320"/>
      <c r="DI226" s="320"/>
      <c r="DJ226" s="320"/>
      <c r="DK226" s="320"/>
      <c r="DL226" s="320"/>
      <c r="DM226" s="320"/>
      <c r="DN226" s="320"/>
      <c r="DO226" s="320"/>
      <c r="DP226" s="320"/>
      <c r="DQ226" s="320"/>
      <c r="DR226" s="320"/>
      <c r="DS226" s="320"/>
      <c r="DT226" s="320"/>
      <c r="DU226" s="320"/>
      <c r="DV226" s="320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</row>
    <row r="227">
      <c r="A227" s="170"/>
      <c r="B227" s="170"/>
      <c r="C227" s="170"/>
      <c r="D227" s="170"/>
      <c r="E227" s="171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320"/>
      <c r="Z227" s="320"/>
      <c r="AA227" s="320"/>
      <c r="AB227" s="320"/>
      <c r="AC227" s="320"/>
      <c r="AD227" s="320"/>
      <c r="AE227" s="320"/>
      <c r="AF227" s="320"/>
      <c r="AG227" s="320"/>
      <c r="AH227" s="320"/>
      <c r="AI227" s="320"/>
      <c r="AJ227" s="320"/>
      <c r="AK227" s="320"/>
      <c r="AL227" s="320"/>
      <c r="AM227" s="320"/>
      <c r="AN227" s="320"/>
      <c r="AO227" s="320"/>
      <c r="AP227" s="320"/>
      <c r="AQ227" s="320"/>
      <c r="AR227" s="320"/>
      <c r="AS227" s="320"/>
      <c r="AT227" s="320"/>
      <c r="AU227" s="320"/>
      <c r="AV227" s="320"/>
      <c r="AW227" s="320"/>
      <c r="AX227" s="320"/>
      <c r="AY227" s="320"/>
      <c r="AZ227" s="320"/>
      <c r="BA227" s="320"/>
      <c r="BB227" s="320"/>
      <c r="BC227" s="320"/>
      <c r="BD227" s="320"/>
      <c r="BE227" s="320"/>
      <c r="BF227" s="320"/>
      <c r="BG227" s="320"/>
      <c r="BH227" s="320"/>
      <c r="BI227" s="320"/>
      <c r="BJ227" s="320"/>
      <c r="BK227" s="320"/>
      <c r="BL227" s="320"/>
      <c r="BM227" s="320"/>
      <c r="BN227" s="320"/>
      <c r="BO227" s="320"/>
      <c r="BP227" s="320"/>
      <c r="BQ227" s="320"/>
      <c r="BR227" s="320"/>
      <c r="BS227" s="320"/>
      <c r="BT227" s="320"/>
      <c r="BU227" s="320"/>
      <c r="BV227" s="320"/>
      <c r="BW227" s="320"/>
      <c r="BX227" s="320"/>
      <c r="BY227" s="320"/>
      <c r="BZ227" s="320"/>
      <c r="CA227" s="320"/>
      <c r="CB227" s="320"/>
      <c r="CC227" s="320"/>
      <c r="CD227" s="320"/>
      <c r="CE227" s="320"/>
      <c r="CF227" s="320"/>
      <c r="CG227" s="320"/>
      <c r="CH227" s="320"/>
      <c r="CI227" s="320"/>
      <c r="CJ227" s="320"/>
      <c r="CK227" s="320"/>
      <c r="CL227" s="320"/>
      <c r="CM227" s="320"/>
      <c r="CN227" s="320"/>
      <c r="CO227" s="320"/>
      <c r="CP227" s="320"/>
      <c r="CQ227" s="320"/>
      <c r="CR227" s="320"/>
      <c r="CS227" s="320"/>
      <c r="CT227" s="320"/>
      <c r="CU227" s="320"/>
      <c r="CV227" s="320"/>
      <c r="CW227" s="320"/>
      <c r="CX227" s="320"/>
      <c r="CY227" s="320"/>
      <c r="CZ227" s="320"/>
      <c r="DA227" s="320"/>
      <c r="DB227" s="320"/>
      <c r="DC227" s="320"/>
      <c r="DD227" s="320"/>
      <c r="DE227" s="320"/>
      <c r="DF227" s="320"/>
      <c r="DG227" s="320"/>
      <c r="DH227" s="320"/>
      <c r="DI227" s="320"/>
      <c r="DJ227" s="320"/>
      <c r="DK227" s="320"/>
      <c r="DL227" s="320"/>
      <c r="DM227" s="320"/>
      <c r="DN227" s="320"/>
      <c r="DO227" s="320"/>
      <c r="DP227" s="320"/>
      <c r="DQ227" s="320"/>
      <c r="DR227" s="320"/>
      <c r="DS227" s="320"/>
      <c r="DT227" s="320"/>
      <c r="DU227" s="320"/>
      <c r="DV227" s="320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</row>
    <row r="228">
      <c r="A228" s="170"/>
      <c r="B228" s="170"/>
      <c r="C228" s="170"/>
      <c r="D228" s="170"/>
      <c r="E228" s="171"/>
      <c r="F228" s="320"/>
      <c r="G228" s="320"/>
      <c r="H228" s="320"/>
      <c r="I228" s="320"/>
      <c r="J228" s="320"/>
      <c r="K228" s="320"/>
      <c r="L228" s="320"/>
      <c r="M228" s="320"/>
      <c r="N228" s="320"/>
      <c r="O228" s="320"/>
      <c r="P228" s="320"/>
      <c r="Q228" s="320"/>
      <c r="R228" s="320"/>
      <c r="S228" s="320"/>
      <c r="T228" s="320"/>
      <c r="U228" s="320"/>
      <c r="V228" s="320"/>
      <c r="W228" s="320"/>
      <c r="X228" s="320"/>
      <c r="Y228" s="320"/>
      <c r="Z228" s="320"/>
      <c r="AA228" s="320"/>
      <c r="AB228" s="320"/>
      <c r="AC228" s="320"/>
      <c r="AD228" s="320"/>
      <c r="AE228" s="320"/>
      <c r="AF228" s="320"/>
      <c r="AG228" s="320"/>
      <c r="AH228" s="320"/>
      <c r="AI228" s="320"/>
      <c r="AJ228" s="320"/>
      <c r="AK228" s="320"/>
      <c r="AL228" s="320"/>
      <c r="AM228" s="320"/>
      <c r="AN228" s="320"/>
      <c r="AO228" s="320"/>
      <c r="AP228" s="320"/>
      <c r="AQ228" s="320"/>
      <c r="AR228" s="320"/>
      <c r="AS228" s="320"/>
      <c r="AT228" s="320"/>
      <c r="AU228" s="320"/>
      <c r="AV228" s="320"/>
      <c r="AW228" s="320"/>
      <c r="AX228" s="320"/>
      <c r="AY228" s="320"/>
      <c r="AZ228" s="320"/>
      <c r="BA228" s="320"/>
      <c r="BB228" s="320"/>
      <c r="BC228" s="320"/>
      <c r="BD228" s="320"/>
      <c r="BE228" s="320"/>
      <c r="BF228" s="320"/>
      <c r="BG228" s="320"/>
      <c r="BH228" s="320"/>
      <c r="BI228" s="320"/>
      <c r="BJ228" s="320"/>
      <c r="BK228" s="320"/>
      <c r="BL228" s="320"/>
      <c r="BM228" s="320"/>
      <c r="BN228" s="320"/>
      <c r="BO228" s="320"/>
      <c r="BP228" s="320"/>
      <c r="BQ228" s="320"/>
      <c r="BR228" s="320"/>
      <c r="BS228" s="320"/>
      <c r="BT228" s="320"/>
      <c r="BU228" s="320"/>
      <c r="BV228" s="320"/>
      <c r="BW228" s="320"/>
      <c r="BX228" s="320"/>
      <c r="BY228" s="320"/>
      <c r="BZ228" s="320"/>
      <c r="CA228" s="320"/>
      <c r="CB228" s="320"/>
      <c r="CC228" s="320"/>
      <c r="CD228" s="320"/>
      <c r="CE228" s="320"/>
      <c r="CF228" s="320"/>
      <c r="CG228" s="320"/>
      <c r="CH228" s="320"/>
      <c r="CI228" s="320"/>
      <c r="CJ228" s="320"/>
      <c r="CK228" s="320"/>
      <c r="CL228" s="320"/>
      <c r="CM228" s="320"/>
      <c r="CN228" s="320"/>
      <c r="CO228" s="320"/>
      <c r="CP228" s="320"/>
      <c r="CQ228" s="320"/>
      <c r="CR228" s="320"/>
      <c r="CS228" s="320"/>
      <c r="CT228" s="320"/>
      <c r="CU228" s="320"/>
      <c r="CV228" s="320"/>
      <c r="CW228" s="320"/>
      <c r="CX228" s="320"/>
      <c r="CY228" s="320"/>
      <c r="CZ228" s="320"/>
      <c r="DA228" s="320"/>
      <c r="DB228" s="320"/>
      <c r="DC228" s="320"/>
      <c r="DD228" s="320"/>
      <c r="DE228" s="320"/>
      <c r="DF228" s="320"/>
      <c r="DG228" s="320"/>
      <c r="DH228" s="320"/>
      <c r="DI228" s="320"/>
      <c r="DJ228" s="320"/>
      <c r="DK228" s="320"/>
      <c r="DL228" s="320"/>
      <c r="DM228" s="320"/>
      <c r="DN228" s="320"/>
      <c r="DO228" s="320"/>
      <c r="DP228" s="320"/>
      <c r="DQ228" s="320"/>
      <c r="DR228" s="320"/>
      <c r="DS228" s="320"/>
      <c r="DT228" s="320"/>
      <c r="DU228" s="320"/>
      <c r="DV228" s="320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</row>
    <row r="229">
      <c r="A229" s="170"/>
      <c r="B229" s="170"/>
      <c r="C229" s="170"/>
      <c r="D229" s="170"/>
      <c r="E229" s="171"/>
      <c r="F229" s="320"/>
      <c r="G229" s="320"/>
      <c r="H229" s="320"/>
      <c r="I229" s="320"/>
      <c r="J229" s="320"/>
      <c r="K229" s="320"/>
      <c r="L229" s="320"/>
      <c r="M229" s="320"/>
      <c r="N229" s="320"/>
      <c r="O229" s="320"/>
      <c r="P229" s="320"/>
      <c r="Q229" s="320"/>
      <c r="R229" s="320"/>
      <c r="S229" s="320"/>
      <c r="T229" s="320"/>
      <c r="U229" s="320"/>
      <c r="V229" s="320"/>
      <c r="W229" s="320"/>
      <c r="X229" s="320"/>
      <c r="Y229" s="320"/>
      <c r="Z229" s="320"/>
      <c r="AA229" s="320"/>
      <c r="AB229" s="320"/>
      <c r="AC229" s="320"/>
      <c r="AD229" s="320"/>
      <c r="AE229" s="320"/>
      <c r="AF229" s="320"/>
      <c r="AG229" s="320"/>
      <c r="AH229" s="320"/>
      <c r="AI229" s="320"/>
      <c r="AJ229" s="320"/>
      <c r="AK229" s="320"/>
      <c r="AL229" s="320"/>
      <c r="AM229" s="320"/>
      <c r="AN229" s="320"/>
      <c r="AO229" s="320"/>
      <c r="AP229" s="320"/>
      <c r="AQ229" s="320"/>
      <c r="AR229" s="320"/>
      <c r="AS229" s="320"/>
      <c r="AT229" s="320"/>
      <c r="AU229" s="320"/>
      <c r="AV229" s="320"/>
      <c r="AW229" s="320"/>
      <c r="AX229" s="320"/>
      <c r="AY229" s="320"/>
      <c r="AZ229" s="320"/>
      <c r="BA229" s="320"/>
      <c r="BB229" s="320"/>
      <c r="BC229" s="320"/>
      <c r="BD229" s="320"/>
      <c r="BE229" s="320"/>
      <c r="BF229" s="320"/>
      <c r="BG229" s="320"/>
      <c r="BH229" s="320"/>
      <c r="BI229" s="320"/>
      <c r="BJ229" s="320"/>
      <c r="BK229" s="320"/>
      <c r="BL229" s="320"/>
      <c r="BM229" s="320"/>
      <c r="BN229" s="320"/>
      <c r="BO229" s="320"/>
      <c r="BP229" s="320"/>
      <c r="BQ229" s="320"/>
      <c r="BR229" s="320"/>
      <c r="BS229" s="320"/>
      <c r="BT229" s="320"/>
      <c r="BU229" s="320"/>
      <c r="BV229" s="320"/>
      <c r="BW229" s="320"/>
      <c r="BX229" s="320"/>
      <c r="BY229" s="320"/>
      <c r="BZ229" s="320"/>
      <c r="CA229" s="320"/>
      <c r="CB229" s="320"/>
      <c r="CC229" s="320"/>
      <c r="CD229" s="320"/>
      <c r="CE229" s="320"/>
      <c r="CF229" s="320"/>
      <c r="CG229" s="320"/>
      <c r="CH229" s="320"/>
      <c r="CI229" s="320"/>
      <c r="CJ229" s="320"/>
      <c r="CK229" s="320"/>
      <c r="CL229" s="320"/>
      <c r="CM229" s="320"/>
      <c r="CN229" s="320"/>
      <c r="CO229" s="320"/>
      <c r="CP229" s="320"/>
      <c r="CQ229" s="320"/>
      <c r="CR229" s="320"/>
      <c r="CS229" s="320"/>
      <c r="CT229" s="320"/>
      <c r="CU229" s="320"/>
      <c r="CV229" s="320"/>
      <c r="CW229" s="320"/>
      <c r="CX229" s="320"/>
      <c r="CY229" s="320"/>
      <c r="CZ229" s="320"/>
      <c r="DA229" s="320"/>
      <c r="DB229" s="320"/>
      <c r="DC229" s="320"/>
      <c r="DD229" s="320"/>
      <c r="DE229" s="320"/>
      <c r="DF229" s="320"/>
      <c r="DG229" s="320"/>
      <c r="DH229" s="320"/>
      <c r="DI229" s="320"/>
      <c r="DJ229" s="320"/>
      <c r="DK229" s="320"/>
      <c r="DL229" s="320"/>
      <c r="DM229" s="320"/>
      <c r="DN229" s="320"/>
      <c r="DO229" s="320"/>
      <c r="DP229" s="320"/>
      <c r="DQ229" s="320"/>
      <c r="DR229" s="320"/>
      <c r="DS229" s="320"/>
      <c r="DT229" s="320"/>
      <c r="DU229" s="320"/>
      <c r="DV229" s="320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</row>
    <row r="230">
      <c r="A230" s="170"/>
      <c r="B230" s="170"/>
      <c r="C230" s="170"/>
      <c r="D230" s="170"/>
      <c r="E230" s="171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0"/>
      <c r="AA230" s="320"/>
      <c r="AB230" s="320"/>
      <c r="AC230" s="320"/>
      <c r="AD230" s="320"/>
      <c r="AE230" s="320"/>
      <c r="AF230" s="320"/>
      <c r="AG230" s="320"/>
      <c r="AH230" s="320"/>
      <c r="AI230" s="320"/>
      <c r="AJ230" s="320"/>
      <c r="AK230" s="320"/>
      <c r="AL230" s="320"/>
      <c r="AM230" s="320"/>
      <c r="AN230" s="320"/>
      <c r="AO230" s="320"/>
      <c r="AP230" s="320"/>
      <c r="AQ230" s="320"/>
      <c r="AR230" s="320"/>
      <c r="AS230" s="320"/>
      <c r="AT230" s="320"/>
      <c r="AU230" s="320"/>
      <c r="AV230" s="320"/>
      <c r="AW230" s="320"/>
      <c r="AX230" s="320"/>
      <c r="AY230" s="320"/>
      <c r="AZ230" s="320"/>
      <c r="BA230" s="320"/>
      <c r="BB230" s="320"/>
      <c r="BC230" s="320"/>
      <c r="BD230" s="320"/>
      <c r="BE230" s="320"/>
      <c r="BF230" s="320"/>
      <c r="BG230" s="320"/>
      <c r="BH230" s="320"/>
      <c r="BI230" s="320"/>
      <c r="BJ230" s="320"/>
      <c r="BK230" s="320"/>
      <c r="BL230" s="320"/>
      <c r="BM230" s="320"/>
      <c r="BN230" s="320"/>
      <c r="BO230" s="320"/>
      <c r="BP230" s="320"/>
      <c r="BQ230" s="320"/>
      <c r="BR230" s="320"/>
      <c r="BS230" s="320"/>
      <c r="BT230" s="320"/>
      <c r="BU230" s="320"/>
      <c r="BV230" s="320"/>
      <c r="BW230" s="320"/>
      <c r="BX230" s="320"/>
      <c r="BY230" s="320"/>
      <c r="BZ230" s="320"/>
      <c r="CA230" s="320"/>
      <c r="CB230" s="320"/>
      <c r="CC230" s="320"/>
      <c r="CD230" s="320"/>
      <c r="CE230" s="320"/>
      <c r="CF230" s="320"/>
      <c r="CG230" s="320"/>
      <c r="CH230" s="320"/>
      <c r="CI230" s="320"/>
      <c r="CJ230" s="320"/>
      <c r="CK230" s="320"/>
      <c r="CL230" s="320"/>
      <c r="CM230" s="320"/>
      <c r="CN230" s="320"/>
      <c r="CO230" s="320"/>
      <c r="CP230" s="320"/>
      <c r="CQ230" s="320"/>
      <c r="CR230" s="320"/>
      <c r="CS230" s="320"/>
      <c r="CT230" s="320"/>
      <c r="CU230" s="320"/>
      <c r="CV230" s="320"/>
      <c r="CW230" s="320"/>
      <c r="CX230" s="320"/>
      <c r="CY230" s="320"/>
      <c r="CZ230" s="320"/>
      <c r="DA230" s="320"/>
      <c r="DB230" s="320"/>
      <c r="DC230" s="320"/>
      <c r="DD230" s="320"/>
      <c r="DE230" s="320"/>
      <c r="DF230" s="320"/>
      <c r="DG230" s="320"/>
      <c r="DH230" s="320"/>
      <c r="DI230" s="320"/>
      <c r="DJ230" s="320"/>
      <c r="DK230" s="320"/>
      <c r="DL230" s="320"/>
      <c r="DM230" s="320"/>
      <c r="DN230" s="320"/>
      <c r="DO230" s="320"/>
      <c r="DP230" s="320"/>
      <c r="DQ230" s="320"/>
      <c r="DR230" s="320"/>
      <c r="DS230" s="320"/>
      <c r="DT230" s="320"/>
      <c r="DU230" s="320"/>
      <c r="DV230" s="320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</row>
    <row r="231">
      <c r="A231" s="170"/>
      <c r="B231" s="170"/>
      <c r="C231" s="170"/>
      <c r="D231" s="170"/>
      <c r="E231" s="171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  <c r="AA231" s="320"/>
      <c r="AB231" s="320"/>
      <c r="AC231" s="320"/>
      <c r="AD231" s="320"/>
      <c r="AE231" s="320"/>
      <c r="AF231" s="320"/>
      <c r="AG231" s="320"/>
      <c r="AH231" s="320"/>
      <c r="AI231" s="320"/>
      <c r="AJ231" s="320"/>
      <c r="AK231" s="320"/>
      <c r="AL231" s="320"/>
      <c r="AM231" s="320"/>
      <c r="AN231" s="320"/>
      <c r="AO231" s="320"/>
      <c r="AP231" s="320"/>
      <c r="AQ231" s="320"/>
      <c r="AR231" s="320"/>
      <c r="AS231" s="320"/>
      <c r="AT231" s="320"/>
      <c r="AU231" s="320"/>
      <c r="AV231" s="320"/>
      <c r="AW231" s="320"/>
      <c r="AX231" s="320"/>
      <c r="AY231" s="320"/>
      <c r="AZ231" s="320"/>
      <c r="BA231" s="320"/>
      <c r="BB231" s="320"/>
      <c r="BC231" s="320"/>
      <c r="BD231" s="320"/>
      <c r="BE231" s="320"/>
      <c r="BF231" s="320"/>
      <c r="BG231" s="320"/>
      <c r="BH231" s="320"/>
      <c r="BI231" s="320"/>
      <c r="BJ231" s="320"/>
      <c r="BK231" s="320"/>
      <c r="BL231" s="320"/>
      <c r="BM231" s="320"/>
      <c r="BN231" s="320"/>
      <c r="BO231" s="320"/>
      <c r="BP231" s="320"/>
      <c r="BQ231" s="320"/>
      <c r="BR231" s="320"/>
      <c r="BS231" s="320"/>
      <c r="BT231" s="320"/>
      <c r="BU231" s="320"/>
      <c r="BV231" s="320"/>
      <c r="BW231" s="320"/>
      <c r="BX231" s="320"/>
      <c r="BY231" s="320"/>
      <c r="BZ231" s="320"/>
      <c r="CA231" s="320"/>
      <c r="CB231" s="320"/>
      <c r="CC231" s="320"/>
      <c r="CD231" s="320"/>
      <c r="CE231" s="320"/>
      <c r="CF231" s="320"/>
      <c r="CG231" s="320"/>
      <c r="CH231" s="320"/>
      <c r="CI231" s="320"/>
      <c r="CJ231" s="320"/>
      <c r="CK231" s="320"/>
      <c r="CL231" s="320"/>
      <c r="CM231" s="320"/>
      <c r="CN231" s="320"/>
      <c r="CO231" s="320"/>
      <c r="CP231" s="320"/>
      <c r="CQ231" s="320"/>
      <c r="CR231" s="320"/>
      <c r="CS231" s="320"/>
      <c r="CT231" s="320"/>
      <c r="CU231" s="320"/>
      <c r="CV231" s="320"/>
      <c r="CW231" s="320"/>
      <c r="CX231" s="320"/>
      <c r="CY231" s="320"/>
      <c r="CZ231" s="320"/>
      <c r="DA231" s="320"/>
      <c r="DB231" s="320"/>
      <c r="DC231" s="320"/>
      <c r="DD231" s="320"/>
      <c r="DE231" s="320"/>
      <c r="DF231" s="320"/>
      <c r="DG231" s="320"/>
      <c r="DH231" s="320"/>
      <c r="DI231" s="320"/>
      <c r="DJ231" s="320"/>
      <c r="DK231" s="320"/>
      <c r="DL231" s="320"/>
      <c r="DM231" s="320"/>
      <c r="DN231" s="320"/>
      <c r="DO231" s="320"/>
      <c r="DP231" s="320"/>
      <c r="DQ231" s="320"/>
      <c r="DR231" s="320"/>
      <c r="DS231" s="320"/>
      <c r="DT231" s="320"/>
      <c r="DU231" s="320"/>
      <c r="DV231" s="320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</row>
    <row r="232">
      <c r="A232" s="170"/>
      <c r="B232" s="170"/>
      <c r="C232" s="170"/>
      <c r="D232" s="170"/>
      <c r="E232" s="171"/>
      <c r="F232" s="320"/>
      <c r="G232" s="320"/>
      <c r="H232" s="320"/>
      <c r="I232" s="320"/>
      <c r="J232" s="320"/>
      <c r="K232" s="320"/>
      <c r="L232" s="320"/>
      <c r="M232" s="320"/>
      <c r="N232" s="320"/>
      <c r="O232" s="320"/>
      <c r="P232" s="320"/>
      <c r="Q232" s="320"/>
      <c r="R232" s="320"/>
      <c r="S232" s="320"/>
      <c r="T232" s="320"/>
      <c r="U232" s="320"/>
      <c r="V232" s="320"/>
      <c r="W232" s="320"/>
      <c r="X232" s="320"/>
      <c r="Y232" s="320"/>
      <c r="Z232" s="320"/>
      <c r="AA232" s="320"/>
      <c r="AB232" s="320"/>
      <c r="AC232" s="320"/>
      <c r="AD232" s="320"/>
      <c r="AE232" s="320"/>
      <c r="AF232" s="320"/>
      <c r="AG232" s="320"/>
      <c r="AH232" s="320"/>
      <c r="AI232" s="320"/>
      <c r="AJ232" s="320"/>
      <c r="AK232" s="320"/>
      <c r="AL232" s="320"/>
      <c r="AM232" s="320"/>
      <c r="AN232" s="320"/>
      <c r="AO232" s="320"/>
      <c r="AP232" s="320"/>
      <c r="AQ232" s="320"/>
      <c r="AR232" s="320"/>
      <c r="AS232" s="320"/>
      <c r="AT232" s="320"/>
      <c r="AU232" s="320"/>
      <c r="AV232" s="320"/>
      <c r="AW232" s="320"/>
      <c r="AX232" s="320"/>
      <c r="AY232" s="320"/>
      <c r="AZ232" s="320"/>
      <c r="BA232" s="320"/>
      <c r="BB232" s="320"/>
      <c r="BC232" s="320"/>
      <c r="BD232" s="320"/>
      <c r="BE232" s="320"/>
      <c r="BF232" s="320"/>
      <c r="BG232" s="320"/>
      <c r="BH232" s="320"/>
      <c r="BI232" s="320"/>
      <c r="BJ232" s="320"/>
      <c r="BK232" s="320"/>
      <c r="BL232" s="320"/>
      <c r="BM232" s="320"/>
      <c r="BN232" s="320"/>
      <c r="BO232" s="320"/>
      <c r="BP232" s="320"/>
      <c r="BQ232" s="320"/>
      <c r="BR232" s="320"/>
      <c r="BS232" s="320"/>
      <c r="BT232" s="320"/>
      <c r="BU232" s="320"/>
      <c r="BV232" s="320"/>
      <c r="BW232" s="320"/>
      <c r="BX232" s="320"/>
      <c r="BY232" s="320"/>
      <c r="BZ232" s="320"/>
      <c r="CA232" s="320"/>
      <c r="CB232" s="320"/>
      <c r="CC232" s="320"/>
      <c r="CD232" s="320"/>
      <c r="CE232" s="320"/>
      <c r="CF232" s="320"/>
      <c r="CG232" s="320"/>
      <c r="CH232" s="320"/>
      <c r="CI232" s="320"/>
      <c r="CJ232" s="320"/>
      <c r="CK232" s="320"/>
      <c r="CL232" s="320"/>
      <c r="CM232" s="320"/>
      <c r="CN232" s="320"/>
      <c r="CO232" s="320"/>
      <c r="CP232" s="320"/>
      <c r="CQ232" s="320"/>
      <c r="CR232" s="320"/>
      <c r="CS232" s="320"/>
      <c r="CT232" s="320"/>
      <c r="CU232" s="320"/>
      <c r="CV232" s="320"/>
      <c r="CW232" s="320"/>
      <c r="CX232" s="320"/>
      <c r="CY232" s="320"/>
      <c r="CZ232" s="320"/>
      <c r="DA232" s="320"/>
      <c r="DB232" s="320"/>
      <c r="DC232" s="320"/>
      <c r="DD232" s="320"/>
      <c r="DE232" s="320"/>
      <c r="DF232" s="320"/>
      <c r="DG232" s="320"/>
      <c r="DH232" s="320"/>
      <c r="DI232" s="320"/>
      <c r="DJ232" s="320"/>
      <c r="DK232" s="320"/>
      <c r="DL232" s="320"/>
      <c r="DM232" s="320"/>
      <c r="DN232" s="320"/>
      <c r="DO232" s="320"/>
      <c r="DP232" s="320"/>
      <c r="DQ232" s="320"/>
      <c r="DR232" s="320"/>
      <c r="DS232" s="320"/>
      <c r="DT232" s="320"/>
      <c r="DU232" s="320"/>
      <c r="DV232" s="320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</row>
    <row r="233">
      <c r="A233" s="170"/>
      <c r="B233" s="170"/>
      <c r="C233" s="170"/>
      <c r="D233" s="170"/>
      <c r="E233" s="171"/>
      <c r="F233" s="320"/>
      <c r="G233" s="320"/>
      <c r="H233" s="320"/>
      <c r="I233" s="320"/>
      <c r="J233" s="320"/>
      <c r="K233" s="320"/>
      <c r="L233" s="320"/>
      <c r="M233" s="320"/>
      <c r="N233" s="320"/>
      <c r="O233" s="320"/>
      <c r="P233" s="320"/>
      <c r="Q233" s="320"/>
      <c r="R233" s="320"/>
      <c r="S233" s="320"/>
      <c r="T233" s="320"/>
      <c r="U233" s="320"/>
      <c r="V233" s="320"/>
      <c r="W233" s="320"/>
      <c r="X233" s="320"/>
      <c r="Y233" s="320"/>
      <c r="Z233" s="320"/>
      <c r="AA233" s="320"/>
      <c r="AB233" s="320"/>
      <c r="AC233" s="320"/>
      <c r="AD233" s="320"/>
      <c r="AE233" s="320"/>
      <c r="AF233" s="320"/>
      <c r="AG233" s="320"/>
      <c r="AH233" s="320"/>
      <c r="AI233" s="320"/>
      <c r="AJ233" s="320"/>
      <c r="AK233" s="320"/>
      <c r="AL233" s="320"/>
      <c r="AM233" s="320"/>
      <c r="AN233" s="320"/>
      <c r="AO233" s="320"/>
      <c r="AP233" s="320"/>
      <c r="AQ233" s="320"/>
      <c r="AR233" s="320"/>
      <c r="AS233" s="320"/>
      <c r="AT233" s="320"/>
      <c r="AU233" s="320"/>
      <c r="AV233" s="320"/>
      <c r="AW233" s="320"/>
      <c r="AX233" s="320"/>
      <c r="AY233" s="320"/>
      <c r="AZ233" s="320"/>
      <c r="BA233" s="320"/>
      <c r="BB233" s="320"/>
      <c r="BC233" s="320"/>
      <c r="BD233" s="320"/>
      <c r="BE233" s="320"/>
      <c r="BF233" s="320"/>
      <c r="BG233" s="320"/>
      <c r="BH233" s="320"/>
      <c r="BI233" s="320"/>
      <c r="BJ233" s="320"/>
      <c r="BK233" s="320"/>
      <c r="BL233" s="320"/>
      <c r="BM233" s="320"/>
      <c r="BN233" s="320"/>
      <c r="BO233" s="320"/>
      <c r="BP233" s="320"/>
      <c r="BQ233" s="320"/>
      <c r="BR233" s="320"/>
      <c r="BS233" s="320"/>
      <c r="BT233" s="320"/>
      <c r="BU233" s="320"/>
      <c r="BV233" s="320"/>
      <c r="BW233" s="320"/>
      <c r="BX233" s="320"/>
      <c r="BY233" s="320"/>
      <c r="BZ233" s="320"/>
      <c r="CA233" s="320"/>
      <c r="CB233" s="320"/>
      <c r="CC233" s="320"/>
      <c r="CD233" s="320"/>
      <c r="CE233" s="320"/>
      <c r="CF233" s="320"/>
      <c r="CG233" s="320"/>
      <c r="CH233" s="320"/>
      <c r="CI233" s="320"/>
      <c r="CJ233" s="320"/>
      <c r="CK233" s="320"/>
      <c r="CL233" s="320"/>
      <c r="CM233" s="320"/>
      <c r="CN233" s="320"/>
      <c r="CO233" s="320"/>
      <c r="CP233" s="320"/>
      <c r="CQ233" s="320"/>
      <c r="CR233" s="320"/>
      <c r="CS233" s="320"/>
      <c r="CT233" s="320"/>
      <c r="CU233" s="320"/>
      <c r="CV233" s="320"/>
      <c r="CW233" s="320"/>
      <c r="CX233" s="320"/>
      <c r="CY233" s="320"/>
      <c r="CZ233" s="320"/>
      <c r="DA233" s="320"/>
      <c r="DB233" s="320"/>
      <c r="DC233" s="320"/>
      <c r="DD233" s="320"/>
      <c r="DE233" s="320"/>
      <c r="DF233" s="320"/>
      <c r="DG233" s="320"/>
      <c r="DH233" s="320"/>
      <c r="DI233" s="320"/>
      <c r="DJ233" s="320"/>
      <c r="DK233" s="320"/>
      <c r="DL233" s="320"/>
      <c r="DM233" s="320"/>
      <c r="DN233" s="320"/>
      <c r="DO233" s="320"/>
      <c r="DP233" s="320"/>
      <c r="DQ233" s="320"/>
      <c r="DR233" s="320"/>
      <c r="DS233" s="320"/>
      <c r="DT233" s="320"/>
      <c r="DU233" s="320"/>
      <c r="DV233" s="320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</row>
    <row r="234">
      <c r="A234" s="170"/>
      <c r="B234" s="170"/>
      <c r="C234" s="170"/>
      <c r="D234" s="170"/>
      <c r="E234" s="171"/>
      <c r="F234" s="320"/>
      <c r="G234" s="320"/>
      <c r="H234" s="320"/>
      <c r="I234" s="320"/>
      <c r="J234" s="320"/>
      <c r="K234" s="320"/>
      <c r="L234" s="320"/>
      <c r="M234" s="320"/>
      <c r="N234" s="320"/>
      <c r="O234" s="320"/>
      <c r="P234" s="320"/>
      <c r="Q234" s="320"/>
      <c r="R234" s="320"/>
      <c r="S234" s="320"/>
      <c r="T234" s="320"/>
      <c r="U234" s="320"/>
      <c r="V234" s="320"/>
      <c r="W234" s="320"/>
      <c r="X234" s="320"/>
      <c r="Y234" s="320"/>
      <c r="Z234" s="320"/>
      <c r="AA234" s="320"/>
      <c r="AB234" s="320"/>
      <c r="AC234" s="320"/>
      <c r="AD234" s="320"/>
      <c r="AE234" s="320"/>
      <c r="AF234" s="320"/>
      <c r="AG234" s="320"/>
      <c r="AH234" s="320"/>
      <c r="AI234" s="320"/>
      <c r="AJ234" s="320"/>
      <c r="AK234" s="320"/>
      <c r="AL234" s="320"/>
      <c r="AM234" s="320"/>
      <c r="AN234" s="320"/>
      <c r="AO234" s="320"/>
      <c r="AP234" s="320"/>
      <c r="AQ234" s="320"/>
      <c r="AR234" s="320"/>
      <c r="AS234" s="320"/>
      <c r="AT234" s="320"/>
      <c r="AU234" s="320"/>
      <c r="AV234" s="320"/>
      <c r="AW234" s="320"/>
      <c r="AX234" s="320"/>
      <c r="AY234" s="320"/>
      <c r="AZ234" s="320"/>
      <c r="BA234" s="320"/>
      <c r="BB234" s="320"/>
      <c r="BC234" s="320"/>
      <c r="BD234" s="320"/>
      <c r="BE234" s="320"/>
      <c r="BF234" s="320"/>
      <c r="BG234" s="320"/>
      <c r="BH234" s="320"/>
      <c r="BI234" s="320"/>
      <c r="BJ234" s="320"/>
      <c r="BK234" s="320"/>
      <c r="BL234" s="320"/>
      <c r="BM234" s="320"/>
      <c r="BN234" s="320"/>
      <c r="BO234" s="320"/>
      <c r="BP234" s="320"/>
      <c r="BQ234" s="320"/>
      <c r="BR234" s="320"/>
      <c r="BS234" s="320"/>
      <c r="BT234" s="320"/>
      <c r="BU234" s="320"/>
      <c r="BV234" s="320"/>
      <c r="BW234" s="320"/>
      <c r="BX234" s="320"/>
      <c r="BY234" s="320"/>
      <c r="BZ234" s="320"/>
      <c r="CA234" s="320"/>
      <c r="CB234" s="320"/>
      <c r="CC234" s="320"/>
      <c r="CD234" s="320"/>
      <c r="CE234" s="320"/>
      <c r="CF234" s="320"/>
      <c r="CG234" s="320"/>
      <c r="CH234" s="320"/>
      <c r="CI234" s="320"/>
      <c r="CJ234" s="320"/>
      <c r="CK234" s="320"/>
      <c r="CL234" s="320"/>
      <c r="CM234" s="320"/>
      <c r="CN234" s="320"/>
      <c r="CO234" s="320"/>
      <c r="CP234" s="320"/>
      <c r="CQ234" s="320"/>
      <c r="CR234" s="320"/>
      <c r="CS234" s="320"/>
      <c r="CT234" s="320"/>
      <c r="CU234" s="320"/>
      <c r="CV234" s="320"/>
      <c r="CW234" s="320"/>
      <c r="CX234" s="320"/>
      <c r="CY234" s="320"/>
      <c r="CZ234" s="320"/>
      <c r="DA234" s="320"/>
      <c r="DB234" s="320"/>
      <c r="DC234" s="320"/>
      <c r="DD234" s="320"/>
      <c r="DE234" s="320"/>
      <c r="DF234" s="320"/>
      <c r="DG234" s="320"/>
      <c r="DH234" s="320"/>
      <c r="DI234" s="320"/>
      <c r="DJ234" s="320"/>
      <c r="DK234" s="320"/>
      <c r="DL234" s="320"/>
      <c r="DM234" s="320"/>
      <c r="DN234" s="320"/>
      <c r="DO234" s="320"/>
      <c r="DP234" s="320"/>
      <c r="DQ234" s="320"/>
      <c r="DR234" s="320"/>
      <c r="DS234" s="320"/>
      <c r="DT234" s="320"/>
      <c r="DU234" s="320"/>
      <c r="DV234" s="320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</row>
    <row r="235">
      <c r="A235" s="170"/>
      <c r="B235" s="170"/>
      <c r="C235" s="170"/>
      <c r="D235" s="170"/>
      <c r="E235" s="171"/>
      <c r="F235" s="320"/>
      <c r="G235" s="320"/>
      <c r="H235" s="320"/>
      <c r="I235" s="320"/>
      <c r="J235" s="320"/>
      <c r="K235" s="320"/>
      <c r="L235" s="320"/>
      <c r="M235" s="320"/>
      <c r="N235" s="320"/>
      <c r="O235" s="320"/>
      <c r="P235" s="320"/>
      <c r="Q235" s="320"/>
      <c r="R235" s="320"/>
      <c r="S235" s="320"/>
      <c r="T235" s="320"/>
      <c r="U235" s="320"/>
      <c r="V235" s="320"/>
      <c r="W235" s="320"/>
      <c r="X235" s="320"/>
      <c r="Y235" s="320"/>
      <c r="Z235" s="320"/>
      <c r="AA235" s="320"/>
      <c r="AB235" s="320"/>
      <c r="AC235" s="320"/>
      <c r="AD235" s="320"/>
      <c r="AE235" s="320"/>
      <c r="AF235" s="320"/>
      <c r="AG235" s="320"/>
      <c r="AH235" s="320"/>
      <c r="AI235" s="320"/>
      <c r="AJ235" s="320"/>
      <c r="AK235" s="320"/>
      <c r="AL235" s="320"/>
      <c r="AM235" s="320"/>
      <c r="AN235" s="320"/>
      <c r="AO235" s="320"/>
      <c r="AP235" s="320"/>
      <c r="AQ235" s="320"/>
      <c r="AR235" s="320"/>
      <c r="AS235" s="320"/>
      <c r="AT235" s="320"/>
      <c r="AU235" s="320"/>
      <c r="AV235" s="320"/>
      <c r="AW235" s="320"/>
      <c r="AX235" s="320"/>
      <c r="AY235" s="320"/>
      <c r="AZ235" s="320"/>
      <c r="BA235" s="320"/>
      <c r="BB235" s="320"/>
      <c r="BC235" s="320"/>
      <c r="BD235" s="320"/>
      <c r="BE235" s="320"/>
      <c r="BF235" s="320"/>
      <c r="BG235" s="320"/>
      <c r="BH235" s="320"/>
      <c r="BI235" s="320"/>
      <c r="BJ235" s="320"/>
      <c r="BK235" s="320"/>
      <c r="BL235" s="320"/>
      <c r="BM235" s="320"/>
      <c r="BN235" s="320"/>
      <c r="BO235" s="320"/>
      <c r="BP235" s="320"/>
      <c r="BQ235" s="320"/>
      <c r="BR235" s="320"/>
      <c r="BS235" s="320"/>
      <c r="BT235" s="320"/>
      <c r="BU235" s="320"/>
      <c r="BV235" s="320"/>
      <c r="BW235" s="320"/>
      <c r="BX235" s="320"/>
      <c r="BY235" s="320"/>
      <c r="BZ235" s="320"/>
      <c r="CA235" s="320"/>
      <c r="CB235" s="320"/>
      <c r="CC235" s="320"/>
      <c r="CD235" s="320"/>
      <c r="CE235" s="320"/>
      <c r="CF235" s="320"/>
      <c r="CG235" s="320"/>
      <c r="CH235" s="320"/>
      <c r="CI235" s="320"/>
      <c r="CJ235" s="320"/>
      <c r="CK235" s="320"/>
      <c r="CL235" s="320"/>
      <c r="CM235" s="320"/>
      <c r="CN235" s="320"/>
      <c r="CO235" s="320"/>
      <c r="CP235" s="320"/>
      <c r="CQ235" s="320"/>
      <c r="CR235" s="320"/>
      <c r="CS235" s="320"/>
      <c r="CT235" s="320"/>
      <c r="CU235" s="320"/>
      <c r="CV235" s="320"/>
      <c r="CW235" s="320"/>
      <c r="CX235" s="320"/>
      <c r="CY235" s="320"/>
      <c r="CZ235" s="320"/>
      <c r="DA235" s="320"/>
      <c r="DB235" s="320"/>
      <c r="DC235" s="320"/>
      <c r="DD235" s="320"/>
      <c r="DE235" s="320"/>
      <c r="DF235" s="320"/>
      <c r="DG235" s="320"/>
      <c r="DH235" s="320"/>
      <c r="DI235" s="320"/>
      <c r="DJ235" s="320"/>
      <c r="DK235" s="320"/>
      <c r="DL235" s="320"/>
      <c r="DM235" s="320"/>
      <c r="DN235" s="320"/>
      <c r="DO235" s="320"/>
      <c r="DP235" s="320"/>
      <c r="DQ235" s="320"/>
      <c r="DR235" s="320"/>
      <c r="DS235" s="320"/>
      <c r="DT235" s="320"/>
      <c r="DU235" s="320"/>
      <c r="DV235" s="320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</row>
    <row r="236">
      <c r="A236" s="170"/>
      <c r="B236" s="170"/>
      <c r="C236" s="170"/>
      <c r="D236" s="170"/>
      <c r="E236" s="171"/>
      <c r="F236" s="320"/>
      <c r="G236" s="320"/>
      <c r="H236" s="320"/>
      <c r="I236" s="320"/>
      <c r="J236" s="320"/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20"/>
      <c r="W236" s="320"/>
      <c r="X236" s="320"/>
      <c r="Y236" s="320"/>
      <c r="Z236" s="320"/>
      <c r="AA236" s="320"/>
      <c r="AB236" s="320"/>
      <c r="AC236" s="320"/>
      <c r="AD236" s="320"/>
      <c r="AE236" s="320"/>
      <c r="AF236" s="320"/>
      <c r="AG236" s="320"/>
      <c r="AH236" s="320"/>
      <c r="AI236" s="320"/>
      <c r="AJ236" s="320"/>
      <c r="AK236" s="320"/>
      <c r="AL236" s="320"/>
      <c r="AM236" s="320"/>
      <c r="AN236" s="320"/>
      <c r="AO236" s="320"/>
      <c r="AP236" s="320"/>
      <c r="AQ236" s="320"/>
      <c r="AR236" s="320"/>
      <c r="AS236" s="320"/>
      <c r="AT236" s="320"/>
      <c r="AU236" s="320"/>
      <c r="AV236" s="320"/>
      <c r="AW236" s="320"/>
      <c r="AX236" s="320"/>
      <c r="AY236" s="320"/>
      <c r="AZ236" s="320"/>
      <c r="BA236" s="320"/>
      <c r="BB236" s="320"/>
      <c r="BC236" s="320"/>
      <c r="BD236" s="320"/>
      <c r="BE236" s="320"/>
      <c r="BF236" s="320"/>
      <c r="BG236" s="320"/>
      <c r="BH236" s="320"/>
      <c r="BI236" s="320"/>
      <c r="BJ236" s="320"/>
      <c r="BK236" s="320"/>
      <c r="BL236" s="320"/>
      <c r="BM236" s="320"/>
      <c r="BN236" s="320"/>
      <c r="BO236" s="320"/>
      <c r="BP236" s="320"/>
      <c r="BQ236" s="320"/>
      <c r="BR236" s="320"/>
      <c r="BS236" s="320"/>
      <c r="BT236" s="320"/>
      <c r="BU236" s="320"/>
      <c r="BV236" s="320"/>
      <c r="BW236" s="320"/>
      <c r="BX236" s="320"/>
      <c r="BY236" s="320"/>
      <c r="BZ236" s="320"/>
      <c r="CA236" s="320"/>
      <c r="CB236" s="320"/>
      <c r="CC236" s="320"/>
      <c r="CD236" s="320"/>
      <c r="CE236" s="320"/>
      <c r="CF236" s="320"/>
      <c r="CG236" s="320"/>
      <c r="CH236" s="320"/>
      <c r="CI236" s="320"/>
      <c r="CJ236" s="320"/>
      <c r="CK236" s="320"/>
      <c r="CL236" s="320"/>
      <c r="CM236" s="320"/>
      <c r="CN236" s="320"/>
      <c r="CO236" s="320"/>
      <c r="CP236" s="320"/>
      <c r="CQ236" s="320"/>
      <c r="CR236" s="320"/>
      <c r="CS236" s="320"/>
      <c r="CT236" s="320"/>
      <c r="CU236" s="320"/>
      <c r="CV236" s="320"/>
      <c r="CW236" s="320"/>
      <c r="CX236" s="320"/>
      <c r="CY236" s="320"/>
      <c r="CZ236" s="320"/>
      <c r="DA236" s="320"/>
      <c r="DB236" s="320"/>
      <c r="DC236" s="320"/>
      <c r="DD236" s="320"/>
      <c r="DE236" s="320"/>
      <c r="DF236" s="320"/>
      <c r="DG236" s="320"/>
      <c r="DH236" s="320"/>
      <c r="DI236" s="320"/>
      <c r="DJ236" s="320"/>
      <c r="DK236" s="320"/>
      <c r="DL236" s="320"/>
      <c r="DM236" s="320"/>
      <c r="DN236" s="320"/>
      <c r="DO236" s="320"/>
      <c r="DP236" s="320"/>
      <c r="DQ236" s="320"/>
      <c r="DR236" s="320"/>
      <c r="DS236" s="320"/>
      <c r="DT236" s="320"/>
      <c r="DU236" s="320"/>
      <c r="DV236" s="320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</row>
    <row r="237">
      <c r="A237" s="170"/>
      <c r="B237" s="170"/>
      <c r="C237" s="170"/>
      <c r="D237" s="170"/>
      <c r="E237" s="171"/>
      <c r="F237" s="320"/>
      <c r="G237" s="320"/>
      <c r="H237" s="320"/>
      <c r="I237" s="320"/>
      <c r="J237" s="320"/>
      <c r="K237" s="320"/>
      <c r="L237" s="320"/>
      <c r="M237" s="320"/>
      <c r="N237" s="320"/>
      <c r="O237" s="320"/>
      <c r="P237" s="320"/>
      <c r="Q237" s="320"/>
      <c r="R237" s="320"/>
      <c r="S237" s="320"/>
      <c r="T237" s="320"/>
      <c r="U237" s="320"/>
      <c r="V237" s="320"/>
      <c r="W237" s="320"/>
      <c r="X237" s="320"/>
      <c r="Y237" s="320"/>
      <c r="Z237" s="320"/>
      <c r="AA237" s="320"/>
      <c r="AB237" s="320"/>
      <c r="AC237" s="320"/>
      <c r="AD237" s="320"/>
      <c r="AE237" s="320"/>
      <c r="AF237" s="320"/>
      <c r="AG237" s="320"/>
      <c r="AH237" s="320"/>
      <c r="AI237" s="320"/>
      <c r="AJ237" s="320"/>
      <c r="AK237" s="320"/>
      <c r="AL237" s="320"/>
      <c r="AM237" s="320"/>
      <c r="AN237" s="320"/>
      <c r="AO237" s="320"/>
      <c r="AP237" s="320"/>
      <c r="AQ237" s="320"/>
      <c r="AR237" s="320"/>
      <c r="AS237" s="320"/>
      <c r="AT237" s="320"/>
      <c r="AU237" s="320"/>
      <c r="AV237" s="320"/>
      <c r="AW237" s="320"/>
      <c r="AX237" s="320"/>
      <c r="AY237" s="320"/>
      <c r="AZ237" s="320"/>
      <c r="BA237" s="320"/>
      <c r="BB237" s="320"/>
      <c r="BC237" s="320"/>
      <c r="BD237" s="320"/>
      <c r="BE237" s="320"/>
      <c r="BF237" s="320"/>
      <c r="BG237" s="320"/>
      <c r="BH237" s="320"/>
      <c r="BI237" s="320"/>
      <c r="BJ237" s="320"/>
      <c r="BK237" s="320"/>
      <c r="BL237" s="320"/>
      <c r="BM237" s="320"/>
      <c r="BN237" s="320"/>
      <c r="BO237" s="320"/>
      <c r="BP237" s="320"/>
      <c r="BQ237" s="320"/>
      <c r="BR237" s="320"/>
      <c r="BS237" s="320"/>
      <c r="BT237" s="320"/>
      <c r="BU237" s="320"/>
      <c r="BV237" s="320"/>
      <c r="BW237" s="320"/>
      <c r="BX237" s="320"/>
      <c r="BY237" s="320"/>
      <c r="BZ237" s="320"/>
      <c r="CA237" s="320"/>
      <c r="CB237" s="320"/>
      <c r="CC237" s="320"/>
      <c r="CD237" s="320"/>
      <c r="CE237" s="320"/>
      <c r="CF237" s="320"/>
      <c r="CG237" s="320"/>
      <c r="CH237" s="320"/>
      <c r="CI237" s="320"/>
      <c r="CJ237" s="320"/>
      <c r="CK237" s="320"/>
      <c r="CL237" s="320"/>
      <c r="CM237" s="320"/>
      <c r="CN237" s="320"/>
      <c r="CO237" s="320"/>
      <c r="CP237" s="320"/>
      <c r="CQ237" s="320"/>
      <c r="CR237" s="320"/>
      <c r="CS237" s="320"/>
      <c r="CT237" s="320"/>
      <c r="CU237" s="320"/>
      <c r="CV237" s="320"/>
      <c r="CW237" s="320"/>
      <c r="CX237" s="320"/>
      <c r="CY237" s="320"/>
      <c r="CZ237" s="320"/>
      <c r="DA237" s="320"/>
      <c r="DB237" s="320"/>
      <c r="DC237" s="320"/>
      <c r="DD237" s="320"/>
      <c r="DE237" s="320"/>
      <c r="DF237" s="320"/>
      <c r="DG237" s="320"/>
      <c r="DH237" s="320"/>
      <c r="DI237" s="320"/>
      <c r="DJ237" s="320"/>
      <c r="DK237" s="320"/>
      <c r="DL237" s="320"/>
      <c r="DM237" s="320"/>
      <c r="DN237" s="320"/>
      <c r="DO237" s="320"/>
      <c r="DP237" s="320"/>
      <c r="DQ237" s="320"/>
      <c r="DR237" s="320"/>
      <c r="DS237" s="320"/>
      <c r="DT237" s="320"/>
      <c r="DU237" s="320"/>
      <c r="DV237" s="320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</row>
    <row r="238">
      <c r="A238" s="170"/>
      <c r="B238" s="170"/>
      <c r="C238" s="170"/>
      <c r="D238" s="170"/>
      <c r="E238" s="171"/>
      <c r="F238" s="320"/>
      <c r="G238" s="320"/>
      <c r="H238" s="320"/>
      <c r="I238" s="320"/>
      <c r="J238" s="320"/>
      <c r="K238" s="320"/>
      <c r="L238" s="320"/>
      <c r="M238" s="320"/>
      <c r="N238" s="320"/>
      <c r="O238" s="320"/>
      <c r="P238" s="320"/>
      <c r="Q238" s="320"/>
      <c r="R238" s="320"/>
      <c r="S238" s="320"/>
      <c r="T238" s="320"/>
      <c r="U238" s="320"/>
      <c r="V238" s="320"/>
      <c r="W238" s="320"/>
      <c r="X238" s="320"/>
      <c r="Y238" s="320"/>
      <c r="Z238" s="320"/>
      <c r="AA238" s="320"/>
      <c r="AB238" s="320"/>
      <c r="AC238" s="320"/>
      <c r="AD238" s="320"/>
      <c r="AE238" s="320"/>
      <c r="AF238" s="320"/>
      <c r="AG238" s="320"/>
      <c r="AH238" s="320"/>
      <c r="AI238" s="320"/>
      <c r="AJ238" s="320"/>
      <c r="AK238" s="320"/>
      <c r="AL238" s="320"/>
      <c r="AM238" s="320"/>
      <c r="AN238" s="320"/>
      <c r="AO238" s="320"/>
      <c r="AP238" s="320"/>
      <c r="AQ238" s="320"/>
      <c r="AR238" s="320"/>
      <c r="AS238" s="320"/>
      <c r="AT238" s="320"/>
      <c r="AU238" s="320"/>
      <c r="AV238" s="320"/>
      <c r="AW238" s="320"/>
      <c r="AX238" s="320"/>
      <c r="AY238" s="320"/>
      <c r="AZ238" s="320"/>
      <c r="BA238" s="320"/>
      <c r="BB238" s="320"/>
      <c r="BC238" s="320"/>
      <c r="BD238" s="320"/>
      <c r="BE238" s="320"/>
      <c r="BF238" s="320"/>
      <c r="BG238" s="320"/>
      <c r="BH238" s="320"/>
      <c r="BI238" s="320"/>
      <c r="BJ238" s="320"/>
      <c r="BK238" s="320"/>
      <c r="BL238" s="320"/>
      <c r="BM238" s="320"/>
      <c r="BN238" s="320"/>
      <c r="BO238" s="320"/>
      <c r="BP238" s="320"/>
      <c r="BQ238" s="320"/>
      <c r="BR238" s="320"/>
      <c r="BS238" s="320"/>
      <c r="BT238" s="320"/>
      <c r="BU238" s="320"/>
      <c r="BV238" s="320"/>
      <c r="BW238" s="320"/>
      <c r="BX238" s="320"/>
      <c r="BY238" s="320"/>
      <c r="BZ238" s="320"/>
      <c r="CA238" s="320"/>
      <c r="CB238" s="320"/>
      <c r="CC238" s="320"/>
      <c r="CD238" s="320"/>
      <c r="CE238" s="320"/>
      <c r="CF238" s="320"/>
      <c r="CG238" s="320"/>
      <c r="CH238" s="320"/>
      <c r="CI238" s="320"/>
      <c r="CJ238" s="320"/>
      <c r="CK238" s="320"/>
      <c r="CL238" s="320"/>
      <c r="CM238" s="320"/>
      <c r="CN238" s="320"/>
      <c r="CO238" s="320"/>
      <c r="CP238" s="320"/>
      <c r="CQ238" s="320"/>
      <c r="CR238" s="320"/>
      <c r="CS238" s="320"/>
      <c r="CT238" s="320"/>
      <c r="CU238" s="320"/>
      <c r="CV238" s="320"/>
      <c r="CW238" s="320"/>
      <c r="CX238" s="320"/>
      <c r="CY238" s="320"/>
      <c r="CZ238" s="320"/>
      <c r="DA238" s="320"/>
      <c r="DB238" s="320"/>
      <c r="DC238" s="320"/>
      <c r="DD238" s="320"/>
      <c r="DE238" s="320"/>
      <c r="DF238" s="320"/>
      <c r="DG238" s="320"/>
      <c r="DH238" s="320"/>
      <c r="DI238" s="320"/>
      <c r="DJ238" s="320"/>
      <c r="DK238" s="320"/>
      <c r="DL238" s="320"/>
      <c r="DM238" s="320"/>
      <c r="DN238" s="320"/>
      <c r="DO238" s="320"/>
      <c r="DP238" s="320"/>
      <c r="DQ238" s="320"/>
      <c r="DR238" s="320"/>
      <c r="DS238" s="320"/>
      <c r="DT238" s="320"/>
      <c r="DU238" s="320"/>
      <c r="DV238" s="320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</row>
    <row r="239">
      <c r="A239" s="170"/>
      <c r="B239" s="170"/>
      <c r="C239" s="170"/>
      <c r="D239" s="170"/>
      <c r="E239" s="171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0"/>
      <c r="T239" s="320"/>
      <c r="U239" s="320"/>
      <c r="V239" s="320"/>
      <c r="W239" s="320"/>
      <c r="X239" s="320"/>
      <c r="Y239" s="320"/>
      <c r="Z239" s="320"/>
      <c r="AA239" s="320"/>
      <c r="AB239" s="320"/>
      <c r="AC239" s="320"/>
      <c r="AD239" s="320"/>
      <c r="AE239" s="320"/>
      <c r="AF239" s="320"/>
      <c r="AG239" s="320"/>
      <c r="AH239" s="320"/>
      <c r="AI239" s="320"/>
      <c r="AJ239" s="320"/>
      <c r="AK239" s="320"/>
      <c r="AL239" s="320"/>
      <c r="AM239" s="320"/>
      <c r="AN239" s="320"/>
      <c r="AO239" s="320"/>
      <c r="AP239" s="320"/>
      <c r="AQ239" s="320"/>
      <c r="AR239" s="320"/>
      <c r="AS239" s="320"/>
      <c r="AT239" s="320"/>
      <c r="AU239" s="320"/>
      <c r="AV239" s="320"/>
      <c r="AW239" s="320"/>
      <c r="AX239" s="320"/>
      <c r="AY239" s="320"/>
      <c r="AZ239" s="320"/>
      <c r="BA239" s="320"/>
      <c r="BB239" s="320"/>
      <c r="BC239" s="320"/>
      <c r="BD239" s="320"/>
      <c r="BE239" s="320"/>
      <c r="BF239" s="320"/>
      <c r="BG239" s="320"/>
      <c r="BH239" s="320"/>
      <c r="BI239" s="320"/>
      <c r="BJ239" s="320"/>
      <c r="BK239" s="320"/>
      <c r="BL239" s="320"/>
      <c r="BM239" s="320"/>
      <c r="BN239" s="320"/>
      <c r="BO239" s="320"/>
      <c r="BP239" s="320"/>
      <c r="BQ239" s="320"/>
      <c r="BR239" s="320"/>
      <c r="BS239" s="320"/>
      <c r="BT239" s="320"/>
      <c r="BU239" s="320"/>
      <c r="BV239" s="320"/>
      <c r="BW239" s="320"/>
      <c r="BX239" s="320"/>
      <c r="BY239" s="320"/>
      <c r="BZ239" s="320"/>
      <c r="CA239" s="320"/>
      <c r="CB239" s="320"/>
      <c r="CC239" s="320"/>
      <c r="CD239" s="320"/>
      <c r="CE239" s="320"/>
      <c r="CF239" s="320"/>
      <c r="CG239" s="320"/>
      <c r="CH239" s="320"/>
      <c r="CI239" s="320"/>
      <c r="CJ239" s="320"/>
      <c r="CK239" s="320"/>
      <c r="CL239" s="320"/>
      <c r="CM239" s="320"/>
      <c r="CN239" s="320"/>
      <c r="CO239" s="320"/>
      <c r="CP239" s="320"/>
      <c r="CQ239" s="320"/>
      <c r="CR239" s="320"/>
      <c r="CS239" s="320"/>
      <c r="CT239" s="320"/>
      <c r="CU239" s="320"/>
      <c r="CV239" s="320"/>
      <c r="CW239" s="320"/>
      <c r="CX239" s="320"/>
      <c r="CY239" s="320"/>
      <c r="CZ239" s="320"/>
      <c r="DA239" s="320"/>
      <c r="DB239" s="320"/>
      <c r="DC239" s="320"/>
      <c r="DD239" s="320"/>
      <c r="DE239" s="320"/>
      <c r="DF239" s="320"/>
      <c r="DG239" s="320"/>
      <c r="DH239" s="320"/>
      <c r="DI239" s="320"/>
      <c r="DJ239" s="320"/>
      <c r="DK239" s="320"/>
      <c r="DL239" s="320"/>
      <c r="DM239" s="320"/>
      <c r="DN239" s="320"/>
      <c r="DO239" s="320"/>
      <c r="DP239" s="320"/>
      <c r="DQ239" s="320"/>
      <c r="DR239" s="320"/>
      <c r="DS239" s="320"/>
      <c r="DT239" s="320"/>
      <c r="DU239" s="320"/>
      <c r="DV239" s="320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</row>
  </sheetData>
  <mergeCells count="45">
    <mergeCell ref="A1:A2"/>
    <mergeCell ref="B1:B2"/>
    <mergeCell ref="C1:C2"/>
    <mergeCell ref="D1:D2"/>
    <mergeCell ref="E1:E2"/>
    <mergeCell ref="F1:I1"/>
    <mergeCell ref="J1:M1"/>
    <mergeCell ref="N1:Q1"/>
    <mergeCell ref="R1:U1"/>
    <mergeCell ref="V1:Y1"/>
    <mergeCell ref="Z1:AB1"/>
    <mergeCell ref="AC1:AF1"/>
    <mergeCell ref="AG1:AJ1"/>
    <mergeCell ref="AK1:AN1"/>
    <mergeCell ref="AO1:AQ1"/>
    <mergeCell ref="AR1:AU1"/>
    <mergeCell ref="AV1:AY1"/>
    <mergeCell ref="AZ1:BB1"/>
    <mergeCell ref="BC1:BL1"/>
    <mergeCell ref="BM1:BV1"/>
    <mergeCell ref="BW1:BY1"/>
    <mergeCell ref="CN1:CN2"/>
    <mergeCell ref="CO1:CO2"/>
    <mergeCell ref="CP1:CP2"/>
    <mergeCell ref="BZ1:CA1"/>
    <mergeCell ref="CB1:CC1"/>
    <mergeCell ref="CD1:CE1"/>
    <mergeCell ref="CF1:CG1"/>
    <mergeCell ref="CH1:CI1"/>
    <mergeCell ref="CJ1:CK1"/>
    <mergeCell ref="CL1:CM1"/>
    <mergeCell ref="DL1:DN1"/>
    <mergeCell ref="DO1:DP1"/>
    <mergeCell ref="DQ1:DQ2"/>
    <mergeCell ref="DR1:DR2"/>
    <mergeCell ref="DS1:DS2"/>
    <mergeCell ref="DT1:DT2"/>
    <mergeCell ref="DU1:DV1"/>
    <mergeCell ref="CQ1:CS1"/>
    <mergeCell ref="CT1:CV1"/>
    <mergeCell ref="CW1:CY1"/>
    <mergeCell ref="CZ1:DB1"/>
    <mergeCell ref="DC1:DE1"/>
    <mergeCell ref="DF1:DH1"/>
    <mergeCell ref="DI1:DK1"/>
  </mergeCells>
  <conditionalFormatting sqref="DS3:DT38">
    <cfRule type="cellIs" dxfId="0" priority="1" stopIfTrue="1" operator="notEqual">
      <formula>0</formula>
    </cfRule>
  </conditionalFormatting>
  <conditionalFormatting sqref="DS3:DT38">
    <cfRule type="cellIs" dxfId="1" priority="2" stopIfTrue="1" operator="notEqual">
      <formula>0</formula>
    </cfRule>
  </conditionalFormatting>
  <conditionalFormatting sqref="DO3:DO38 DU3:DV38">
    <cfRule type="cellIs" dxfId="2" priority="3" stopIfTrue="1" operator="equal">
      <formula>0</formula>
    </cfRule>
  </conditionalFormatting>
  <conditionalFormatting sqref="DO3:DO38 DU3:DV38">
    <cfRule type="cellIs" dxfId="3" priority="4" stopIfTrue="1" operator="equal">
      <formula>0</formula>
    </cfRule>
  </conditionalFormatting>
  <conditionalFormatting sqref="DP3:DP38 DV3:DV38">
    <cfRule type="cellIs" dxfId="2" priority="5" stopIfTrue="1" operator="equal">
      <formula>0</formula>
    </cfRule>
  </conditionalFormatting>
  <printOptions gridLines="1" horizontalCentered="1"/>
  <pageMargins bottom="0.33" footer="0.0" header="0.0" left="0.4" right="0.4" top="0.41"/>
  <pageSetup fitToWidth="0" paperSize="5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5.57"/>
    <col customWidth="1" min="2" max="2" width="25.29"/>
    <col customWidth="1" min="3" max="3" width="7.29"/>
    <col customWidth="1" min="4" max="4" width="10.14"/>
    <col customWidth="1" min="5" max="5" width="7.71"/>
    <col customWidth="1" min="6" max="54" width="7.29"/>
    <col customWidth="1" min="55" max="93" width="8.57"/>
    <col customWidth="1" min="94" max="94" width="10.71"/>
    <col customWidth="1" min="95" max="120" width="8.57"/>
    <col customWidth="1" min="121" max="124" width="13.0"/>
    <col customWidth="1" min="125" max="126" width="8.57"/>
  </cols>
  <sheetData>
    <row r="1" ht="60.75" customHeight="1">
      <c r="A1" s="330" t="s">
        <v>0</v>
      </c>
      <c r="B1" s="175" t="s">
        <v>1</v>
      </c>
      <c r="C1" s="176" t="s">
        <v>2</v>
      </c>
      <c r="D1" s="177" t="s">
        <v>3</v>
      </c>
      <c r="E1" s="178" t="s">
        <v>4</v>
      </c>
      <c r="F1" s="179" t="s">
        <v>5</v>
      </c>
      <c r="G1" s="7"/>
      <c r="H1" s="7"/>
      <c r="I1" s="8"/>
      <c r="J1" s="179" t="s">
        <v>6</v>
      </c>
      <c r="K1" s="7"/>
      <c r="L1" s="7"/>
      <c r="M1" s="8"/>
      <c r="N1" s="179" t="s">
        <v>7</v>
      </c>
      <c r="O1" s="7"/>
      <c r="P1" s="7"/>
      <c r="Q1" s="8"/>
      <c r="R1" s="179" t="s">
        <v>8</v>
      </c>
      <c r="S1" s="7"/>
      <c r="T1" s="7"/>
      <c r="U1" s="8"/>
      <c r="V1" s="180" t="s">
        <v>9</v>
      </c>
      <c r="W1" s="7"/>
      <c r="X1" s="7"/>
      <c r="Y1" s="8"/>
      <c r="Z1" s="179" t="s">
        <v>10</v>
      </c>
      <c r="AA1" s="7"/>
      <c r="AB1" s="8"/>
      <c r="AC1" s="179" t="s">
        <v>11</v>
      </c>
      <c r="AD1" s="7"/>
      <c r="AE1" s="7"/>
      <c r="AF1" s="8"/>
      <c r="AG1" s="179" t="s">
        <v>12</v>
      </c>
      <c r="AH1" s="7"/>
      <c r="AI1" s="7"/>
      <c r="AJ1" s="8"/>
      <c r="AK1" s="179" t="s">
        <v>13</v>
      </c>
      <c r="AL1" s="7"/>
      <c r="AM1" s="7"/>
      <c r="AN1" s="8"/>
      <c r="AO1" s="179" t="s">
        <v>14</v>
      </c>
      <c r="AP1" s="7"/>
      <c r="AQ1" s="8"/>
      <c r="AR1" s="179" t="s">
        <v>15</v>
      </c>
      <c r="AS1" s="7"/>
      <c r="AT1" s="7"/>
      <c r="AU1" s="8"/>
      <c r="AV1" s="179" t="s">
        <v>16</v>
      </c>
      <c r="AW1" s="7"/>
      <c r="AX1" s="7"/>
      <c r="AY1" s="8"/>
      <c r="AZ1" s="179" t="s">
        <v>17</v>
      </c>
      <c r="BA1" s="7"/>
      <c r="BB1" s="8"/>
      <c r="BC1" s="179" t="s">
        <v>18</v>
      </c>
      <c r="BD1" s="7"/>
      <c r="BE1" s="7"/>
      <c r="BF1" s="7"/>
      <c r="BG1" s="7"/>
      <c r="BH1" s="7"/>
      <c r="BI1" s="7"/>
      <c r="BJ1" s="7"/>
      <c r="BK1" s="7"/>
      <c r="BL1" s="8"/>
      <c r="BM1" s="179" t="s">
        <v>19</v>
      </c>
      <c r="BN1" s="7"/>
      <c r="BO1" s="7"/>
      <c r="BP1" s="7"/>
      <c r="BQ1" s="7"/>
      <c r="BR1" s="7"/>
      <c r="BS1" s="7"/>
      <c r="BT1" s="7"/>
      <c r="BU1" s="7"/>
      <c r="BV1" s="8"/>
      <c r="BW1" s="181" t="s">
        <v>20</v>
      </c>
      <c r="BX1" s="7"/>
      <c r="BY1" s="8"/>
      <c r="BZ1" s="179" t="s">
        <v>21</v>
      </c>
      <c r="CA1" s="8"/>
      <c r="CB1" s="179" t="s">
        <v>22</v>
      </c>
      <c r="CC1" s="8"/>
      <c r="CD1" s="179" t="s">
        <v>23</v>
      </c>
      <c r="CE1" s="8"/>
      <c r="CF1" s="179" t="s">
        <v>24</v>
      </c>
      <c r="CG1" s="8"/>
      <c r="CH1" s="179" t="s">
        <v>25</v>
      </c>
      <c r="CI1" s="8"/>
      <c r="CJ1" s="179" t="s">
        <v>26</v>
      </c>
      <c r="CK1" s="8"/>
      <c r="CL1" s="179" t="s">
        <v>27</v>
      </c>
      <c r="CM1" s="8"/>
      <c r="CN1" s="182" t="s">
        <v>28</v>
      </c>
      <c r="CO1" s="182" t="s">
        <v>29</v>
      </c>
      <c r="CP1" s="183" t="s">
        <v>30</v>
      </c>
      <c r="CQ1" s="184" t="s">
        <v>31</v>
      </c>
      <c r="CR1" s="7"/>
      <c r="CS1" s="8"/>
      <c r="CT1" s="179" t="s">
        <v>32</v>
      </c>
      <c r="CU1" s="7"/>
      <c r="CV1" s="8"/>
      <c r="CW1" s="179" t="s">
        <v>33</v>
      </c>
      <c r="CX1" s="7"/>
      <c r="CY1" s="8"/>
      <c r="CZ1" s="179" t="s">
        <v>34</v>
      </c>
      <c r="DA1" s="7"/>
      <c r="DB1" s="8"/>
      <c r="DC1" s="179" t="s">
        <v>35</v>
      </c>
      <c r="DD1" s="7"/>
      <c r="DE1" s="8"/>
      <c r="DF1" s="179" t="s">
        <v>36</v>
      </c>
      <c r="DG1" s="7"/>
      <c r="DH1" s="8"/>
      <c r="DI1" s="179" t="s">
        <v>37</v>
      </c>
      <c r="DJ1" s="7"/>
      <c r="DK1" s="8"/>
      <c r="DL1" s="179" t="s">
        <v>38</v>
      </c>
      <c r="DM1" s="7"/>
      <c r="DN1" s="8"/>
      <c r="DO1" s="179" t="s">
        <v>39</v>
      </c>
      <c r="DP1" s="8"/>
      <c r="DQ1" s="183" t="s">
        <v>40</v>
      </c>
      <c r="DR1" s="183" t="s">
        <v>41</v>
      </c>
      <c r="DS1" s="183" t="s">
        <v>42</v>
      </c>
      <c r="DT1" s="183" t="s">
        <v>43</v>
      </c>
      <c r="DU1" s="179" t="s">
        <v>44</v>
      </c>
      <c r="DV1" s="8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</row>
    <row r="2" ht="65.25" customHeight="1">
      <c r="A2" s="16"/>
      <c r="B2" s="17"/>
      <c r="C2" s="17"/>
      <c r="D2" s="17"/>
      <c r="E2" s="17"/>
      <c r="F2" s="185" t="s">
        <v>45</v>
      </c>
      <c r="G2" s="185" t="s">
        <v>28</v>
      </c>
      <c r="H2" s="185" t="s">
        <v>29</v>
      </c>
      <c r="I2" s="185" t="s">
        <v>46</v>
      </c>
      <c r="J2" s="185" t="s">
        <v>45</v>
      </c>
      <c r="K2" s="185" t="s">
        <v>28</v>
      </c>
      <c r="L2" s="185" t="s">
        <v>29</v>
      </c>
      <c r="M2" s="185" t="s">
        <v>46</v>
      </c>
      <c r="N2" s="185" t="s">
        <v>45</v>
      </c>
      <c r="O2" s="185" t="s">
        <v>28</v>
      </c>
      <c r="P2" s="185" t="s">
        <v>29</v>
      </c>
      <c r="Q2" s="185" t="s">
        <v>46</v>
      </c>
      <c r="R2" s="185" t="s">
        <v>45</v>
      </c>
      <c r="S2" s="185" t="s">
        <v>28</v>
      </c>
      <c r="T2" s="185" t="s">
        <v>29</v>
      </c>
      <c r="U2" s="185" t="s">
        <v>46</v>
      </c>
      <c r="V2" s="185" t="s">
        <v>45</v>
      </c>
      <c r="W2" s="185" t="s">
        <v>28</v>
      </c>
      <c r="X2" s="185" t="s">
        <v>29</v>
      </c>
      <c r="Y2" s="185" t="s">
        <v>46</v>
      </c>
      <c r="Z2" s="185" t="s">
        <v>47</v>
      </c>
      <c r="AA2" s="185" t="s">
        <v>48</v>
      </c>
      <c r="AB2" s="185" t="s">
        <v>46</v>
      </c>
      <c r="AC2" s="185" t="s">
        <v>45</v>
      </c>
      <c r="AD2" s="185" t="s">
        <v>28</v>
      </c>
      <c r="AE2" s="185" t="s">
        <v>29</v>
      </c>
      <c r="AF2" s="185" t="s">
        <v>46</v>
      </c>
      <c r="AG2" s="185" t="s">
        <v>45</v>
      </c>
      <c r="AH2" s="185" t="s">
        <v>28</v>
      </c>
      <c r="AI2" s="186" t="s">
        <v>29</v>
      </c>
      <c r="AJ2" s="185" t="s">
        <v>46</v>
      </c>
      <c r="AK2" s="185" t="s">
        <v>45</v>
      </c>
      <c r="AL2" s="185" t="s">
        <v>28</v>
      </c>
      <c r="AM2" s="186" t="s">
        <v>29</v>
      </c>
      <c r="AN2" s="185" t="s">
        <v>46</v>
      </c>
      <c r="AO2" s="185" t="s">
        <v>47</v>
      </c>
      <c r="AP2" s="185" t="s">
        <v>48</v>
      </c>
      <c r="AQ2" s="185" t="s">
        <v>46</v>
      </c>
      <c r="AR2" s="185" t="s">
        <v>45</v>
      </c>
      <c r="AS2" s="185" t="s">
        <v>28</v>
      </c>
      <c r="AT2" s="186" t="s">
        <v>29</v>
      </c>
      <c r="AU2" s="185" t="s">
        <v>46</v>
      </c>
      <c r="AV2" s="185" t="s">
        <v>45</v>
      </c>
      <c r="AW2" s="185" t="s">
        <v>28</v>
      </c>
      <c r="AX2" s="186" t="s">
        <v>29</v>
      </c>
      <c r="AY2" s="185" t="s">
        <v>46</v>
      </c>
      <c r="AZ2" s="185" t="s">
        <v>47</v>
      </c>
      <c r="BA2" s="185" t="s">
        <v>48</v>
      </c>
      <c r="BB2" s="185" t="s">
        <v>46</v>
      </c>
      <c r="BC2" s="185" t="s">
        <v>49</v>
      </c>
      <c r="BD2" s="186" t="s">
        <v>50</v>
      </c>
      <c r="BE2" s="185" t="s">
        <v>51</v>
      </c>
      <c r="BF2" s="186" t="s">
        <v>52</v>
      </c>
      <c r="BG2" s="185" t="s">
        <v>53</v>
      </c>
      <c r="BH2" s="186" t="s">
        <v>54</v>
      </c>
      <c r="BI2" s="185" t="s">
        <v>46</v>
      </c>
      <c r="BJ2" s="185" t="s">
        <v>28</v>
      </c>
      <c r="BK2" s="186" t="s">
        <v>29</v>
      </c>
      <c r="BL2" s="185" t="s">
        <v>46</v>
      </c>
      <c r="BM2" s="185" t="s">
        <v>49</v>
      </c>
      <c r="BN2" s="186" t="s">
        <v>50</v>
      </c>
      <c r="BO2" s="185" t="s">
        <v>51</v>
      </c>
      <c r="BP2" s="186" t="s">
        <v>52</v>
      </c>
      <c r="BQ2" s="185" t="s">
        <v>53</v>
      </c>
      <c r="BR2" s="186" t="s">
        <v>54</v>
      </c>
      <c r="BS2" s="185" t="s">
        <v>46</v>
      </c>
      <c r="BT2" s="185" t="s">
        <v>28</v>
      </c>
      <c r="BU2" s="186" t="s">
        <v>29</v>
      </c>
      <c r="BV2" s="185" t="s">
        <v>46</v>
      </c>
      <c r="BW2" s="185" t="s">
        <v>47</v>
      </c>
      <c r="BX2" s="185" t="s">
        <v>48</v>
      </c>
      <c r="BY2" s="185" t="s">
        <v>46</v>
      </c>
      <c r="BZ2" s="185" t="s">
        <v>55</v>
      </c>
      <c r="CA2" s="186" t="s">
        <v>48</v>
      </c>
      <c r="CB2" s="185" t="s">
        <v>55</v>
      </c>
      <c r="CC2" s="186" t="s">
        <v>48</v>
      </c>
      <c r="CD2" s="185" t="s">
        <v>55</v>
      </c>
      <c r="CE2" s="186" t="s">
        <v>48</v>
      </c>
      <c r="CF2" s="185" t="s">
        <v>55</v>
      </c>
      <c r="CG2" s="186" t="s">
        <v>48</v>
      </c>
      <c r="CH2" s="185" t="s">
        <v>55</v>
      </c>
      <c r="CI2" s="186" t="s">
        <v>48</v>
      </c>
      <c r="CJ2" s="185" t="s">
        <v>55</v>
      </c>
      <c r="CK2" s="186" t="s">
        <v>48</v>
      </c>
      <c r="CL2" s="185" t="s">
        <v>55</v>
      </c>
      <c r="CM2" s="186" t="s">
        <v>48</v>
      </c>
      <c r="CN2" s="17"/>
      <c r="CO2" s="17"/>
      <c r="CP2" s="17"/>
      <c r="CQ2" s="185" t="s">
        <v>47</v>
      </c>
      <c r="CR2" s="185" t="s">
        <v>48</v>
      </c>
      <c r="CS2" s="185" t="s">
        <v>46</v>
      </c>
      <c r="CT2" s="185" t="s">
        <v>47</v>
      </c>
      <c r="CU2" s="185" t="s">
        <v>48</v>
      </c>
      <c r="CV2" s="185" t="s">
        <v>46</v>
      </c>
      <c r="CW2" s="185" t="s">
        <v>47</v>
      </c>
      <c r="CX2" s="185" t="s">
        <v>48</v>
      </c>
      <c r="CY2" s="185" t="s">
        <v>46</v>
      </c>
      <c r="CZ2" s="185" t="s">
        <v>47</v>
      </c>
      <c r="DA2" s="185" t="s">
        <v>48</v>
      </c>
      <c r="DB2" s="185" t="s">
        <v>46</v>
      </c>
      <c r="DC2" s="185" t="s">
        <v>47</v>
      </c>
      <c r="DD2" s="185" t="s">
        <v>48</v>
      </c>
      <c r="DE2" s="185" t="s">
        <v>46</v>
      </c>
      <c r="DF2" s="185" t="s">
        <v>47</v>
      </c>
      <c r="DG2" s="185" t="s">
        <v>48</v>
      </c>
      <c r="DH2" s="185" t="s">
        <v>46</v>
      </c>
      <c r="DI2" s="185" t="s">
        <v>47</v>
      </c>
      <c r="DJ2" s="185" t="s">
        <v>48</v>
      </c>
      <c r="DK2" s="185" t="s">
        <v>46</v>
      </c>
      <c r="DL2" s="185" t="s">
        <v>47</v>
      </c>
      <c r="DM2" s="185" t="s">
        <v>48</v>
      </c>
      <c r="DN2" s="185" t="s">
        <v>46</v>
      </c>
      <c r="DO2" s="185" t="s">
        <v>47</v>
      </c>
      <c r="DP2" s="185" t="s">
        <v>48</v>
      </c>
      <c r="DQ2" s="17"/>
      <c r="DR2" s="17"/>
      <c r="DS2" s="17"/>
      <c r="DT2" s="17"/>
      <c r="DU2" s="185" t="s">
        <v>47</v>
      </c>
      <c r="DV2" s="185" t="s">
        <v>48</v>
      </c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</row>
    <row r="3" ht="19.5" customHeight="1">
      <c r="A3" s="186">
        <v>1.0</v>
      </c>
      <c r="B3" s="188" t="s">
        <v>56</v>
      </c>
      <c r="C3" s="189">
        <v>1542.0</v>
      </c>
      <c r="D3" s="190" t="s">
        <v>57</v>
      </c>
      <c r="E3" s="191" t="s">
        <v>58</v>
      </c>
      <c r="F3" s="375">
        <v>2.0</v>
      </c>
      <c r="G3" s="376">
        <v>0.0</v>
      </c>
      <c r="H3" s="226">
        <v>0.0</v>
      </c>
      <c r="I3" s="217">
        <f t="shared" ref="I3:I38" si="9">SUM(G3:H3)</f>
        <v>0</v>
      </c>
      <c r="J3" s="377">
        <v>2.0</v>
      </c>
      <c r="K3" s="225">
        <v>50.0</v>
      </c>
      <c r="L3" s="226">
        <v>50.0</v>
      </c>
      <c r="M3" s="217">
        <f t="shared" ref="M3:M38" si="10">SUM(K3:L3)</f>
        <v>100</v>
      </c>
      <c r="N3" s="377">
        <v>2.0</v>
      </c>
      <c r="O3" s="225">
        <v>59.0</v>
      </c>
      <c r="P3" s="226">
        <v>47.0</v>
      </c>
      <c r="Q3" s="217">
        <f t="shared" ref="Q3:Q38" si="11">SUM(O3:P3)</f>
        <v>106</v>
      </c>
      <c r="R3" s="377">
        <v>2.0</v>
      </c>
      <c r="S3" s="225">
        <v>43.0</v>
      </c>
      <c r="T3" s="226">
        <v>42.0</v>
      </c>
      <c r="U3" s="217">
        <f t="shared" ref="U3:U38" si="12">SUM(S3:T3)</f>
        <v>85</v>
      </c>
      <c r="V3" s="377">
        <v>2.0</v>
      </c>
      <c r="W3" s="225">
        <v>52.0</v>
      </c>
      <c r="X3" s="226">
        <v>46.0</v>
      </c>
      <c r="Y3" s="217">
        <f t="shared" ref="Y3:Y38" si="13">SUM(W3:X3)</f>
        <v>98</v>
      </c>
      <c r="Z3" s="219">
        <f t="shared" ref="Z3:AA3" si="1">SUM(G3,K3,O3,S3,W3)</f>
        <v>204</v>
      </c>
      <c r="AA3" s="219">
        <f t="shared" si="1"/>
        <v>185</v>
      </c>
      <c r="AB3" s="217">
        <f t="shared" ref="AB3:AB19" si="15">SUM(Z3:AA3)</f>
        <v>389</v>
      </c>
      <c r="AC3" s="377">
        <v>2.0</v>
      </c>
      <c r="AD3" s="225">
        <v>39.0</v>
      </c>
      <c r="AE3" s="226">
        <v>46.0</v>
      </c>
      <c r="AF3" s="217">
        <f t="shared" ref="AF3:AF38" si="16">SUM(AD3:AE3)</f>
        <v>85</v>
      </c>
      <c r="AG3" s="377">
        <v>2.0</v>
      </c>
      <c r="AH3" s="225">
        <v>54.0</v>
      </c>
      <c r="AI3" s="226">
        <v>46.0</v>
      </c>
      <c r="AJ3" s="217">
        <f t="shared" ref="AJ3:AJ38" si="17">SUM(AH3:AI3)</f>
        <v>100</v>
      </c>
      <c r="AK3" s="377">
        <v>2.0</v>
      </c>
      <c r="AL3" s="225">
        <v>63.0</v>
      </c>
      <c r="AM3" s="226">
        <v>37.0</v>
      </c>
      <c r="AN3" s="217">
        <f t="shared" ref="AN3:AN38" si="18">SUM(AL3:AM3)</f>
        <v>100</v>
      </c>
      <c r="AO3" s="219">
        <f t="shared" ref="AO3:AP3" si="2">SUM(AD3,AH3,AL3)</f>
        <v>156</v>
      </c>
      <c r="AP3" s="220">
        <f t="shared" si="2"/>
        <v>129</v>
      </c>
      <c r="AQ3" s="217">
        <f t="shared" ref="AQ3:AQ38" si="20">SUM(AO3:AP3)</f>
        <v>285</v>
      </c>
      <c r="AR3" s="377">
        <v>2.0</v>
      </c>
      <c r="AS3" s="225">
        <v>61.0</v>
      </c>
      <c r="AT3" s="226">
        <v>32.0</v>
      </c>
      <c r="AU3" s="217">
        <f t="shared" ref="AU3:AU38" si="21">SUM(AS3:AT3)</f>
        <v>93</v>
      </c>
      <c r="AV3" s="377">
        <v>2.0</v>
      </c>
      <c r="AW3" s="225">
        <v>59.0</v>
      </c>
      <c r="AX3" s="226">
        <v>37.0</v>
      </c>
      <c r="AY3" s="217">
        <f t="shared" ref="AY3:AY38" si="22">SUM(AW3:AX3)</f>
        <v>96</v>
      </c>
      <c r="AZ3" s="342">
        <f t="shared" ref="AZ3:AZ38" si="23">Sum(AS3, AW3)</f>
        <v>120</v>
      </c>
      <c r="BA3" s="343">
        <f t="shared" ref="BA3:BA38" si="24">sum(AT3, AX3)</f>
        <v>69</v>
      </c>
      <c r="BB3" s="217">
        <f t="shared" ref="BB3:BB38" si="25">SUM(AZ3:BA3)</f>
        <v>189</v>
      </c>
      <c r="BC3" s="377">
        <v>1.0</v>
      </c>
      <c r="BD3" s="226">
        <v>0.0</v>
      </c>
      <c r="BE3" s="377">
        <v>1.0</v>
      </c>
      <c r="BF3" s="226">
        <v>0.0</v>
      </c>
      <c r="BG3" s="377">
        <v>1.0</v>
      </c>
      <c r="BH3" s="226">
        <v>0.0</v>
      </c>
      <c r="BI3" s="344">
        <f t="shared" ref="BI3:BI9" si="26">SUM(BD3,BF3,BH3)</f>
        <v>0</v>
      </c>
      <c r="BJ3" s="225">
        <v>0.0</v>
      </c>
      <c r="BK3" s="226">
        <v>0.0</v>
      </c>
      <c r="BL3" s="344">
        <f t="shared" ref="BL3:BL27" si="27">SUM(BJ3:BK3)</f>
        <v>0</v>
      </c>
      <c r="BM3" s="377">
        <v>1.0</v>
      </c>
      <c r="BN3" s="226">
        <v>38.0</v>
      </c>
      <c r="BO3" s="377">
        <v>1.0</v>
      </c>
      <c r="BP3" s="226">
        <v>41.0</v>
      </c>
      <c r="BQ3" s="377">
        <v>0.0</v>
      </c>
      <c r="BR3" s="226">
        <v>0.0</v>
      </c>
      <c r="BS3" s="344">
        <f t="shared" ref="BS3:BS38" si="28">SUM(BN3,BP3,BR3)</f>
        <v>79</v>
      </c>
      <c r="BT3" s="225">
        <v>46.0</v>
      </c>
      <c r="BU3" s="226">
        <v>33.0</v>
      </c>
      <c r="BV3" s="344">
        <f t="shared" ref="BV3:BV38" si="29">SUM(BT3:BU3)</f>
        <v>79</v>
      </c>
      <c r="BW3" s="219">
        <f t="shared" ref="BW3:BX3" si="3">SUM(BJ3,BT3)</f>
        <v>46</v>
      </c>
      <c r="BX3" s="220">
        <f t="shared" si="3"/>
        <v>33</v>
      </c>
      <c r="BY3" s="217">
        <f t="shared" ref="BY3:BY38" si="31">SUM(BI3,BS3)</f>
        <v>79</v>
      </c>
      <c r="BZ3" s="378">
        <v>249.0</v>
      </c>
      <c r="CA3" s="226">
        <v>169.0</v>
      </c>
      <c r="CB3" s="378">
        <v>27.0</v>
      </c>
      <c r="CC3" s="226">
        <v>31.0</v>
      </c>
      <c r="CD3" s="378">
        <v>123.0</v>
      </c>
      <c r="CE3" s="226">
        <v>92.0</v>
      </c>
      <c r="CF3" s="378">
        <v>1.0</v>
      </c>
      <c r="CG3" s="226">
        <v>1.0</v>
      </c>
      <c r="CH3" s="378">
        <v>79.0</v>
      </c>
      <c r="CI3" s="226">
        <v>72.0</v>
      </c>
      <c r="CJ3" s="378">
        <v>15.0</v>
      </c>
      <c r="CK3" s="226">
        <v>11.0</v>
      </c>
      <c r="CL3" s="378">
        <v>32.0</v>
      </c>
      <c r="CM3" s="226">
        <v>40.0</v>
      </c>
      <c r="CN3" s="207">
        <f t="shared" ref="CN3:CO3" si="4">SUM(BZ3,CB3,CD3,CF3,CH3,CJ3,CL3)</f>
        <v>526</v>
      </c>
      <c r="CO3" s="207">
        <f t="shared" si="4"/>
        <v>416</v>
      </c>
      <c r="CP3" s="206">
        <f t="shared" ref="CP3:CP38" si="33">SUM(CN3:CO3)</f>
        <v>942</v>
      </c>
      <c r="CQ3" s="207">
        <f t="shared" ref="CQ3:CR3" si="5">SUM(Z3,AO3,AZ3,BW3)</f>
        <v>526</v>
      </c>
      <c r="CR3" s="207">
        <f t="shared" si="5"/>
        <v>416</v>
      </c>
      <c r="CS3" s="185">
        <f t="shared" ref="CS3:CS38" si="35">SUM(I3,M3,Q3,U3,Y3,AF3,AJ3,AN3,AU3,AY3,BI3,BS3)</f>
        <v>942</v>
      </c>
      <c r="CT3" s="212">
        <v>67.0</v>
      </c>
      <c r="CU3" s="213">
        <v>39.0</v>
      </c>
      <c r="CV3" s="214">
        <f t="shared" ref="CV3:CV38" si="36">SUM(CT3+CU3)</f>
        <v>106</v>
      </c>
      <c r="CW3" s="212">
        <v>14.0</v>
      </c>
      <c r="CX3" s="213">
        <v>25.0</v>
      </c>
      <c r="CY3" s="214">
        <f t="shared" ref="CY3:CY38" si="37">SUM(CW3+CX3)</f>
        <v>39</v>
      </c>
      <c r="CZ3" s="212">
        <v>206.0</v>
      </c>
      <c r="DA3" s="213">
        <v>188.0</v>
      </c>
      <c r="DB3" s="214">
        <f t="shared" ref="DB3:DB38" si="38">SUM(CZ3+DA3)</f>
        <v>394</v>
      </c>
      <c r="DC3" s="212">
        <v>20.0</v>
      </c>
      <c r="DD3" s="213">
        <v>11.0</v>
      </c>
      <c r="DE3" s="214">
        <f t="shared" ref="DE3:DE38" si="39">SUM(DC3+DD3)</f>
        <v>31</v>
      </c>
      <c r="DF3" s="212">
        <v>219.0</v>
      </c>
      <c r="DG3" s="213">
        <v>153.0</v>
      </c>
      <c r="DH3" s="214">
        <f t="shared" ref="DH3:DH38" si="40">SUM(DF3+DG3)</f>
        <v>372</v>
      </c>
      <c r="DI3" s="212">
        <v>0.0</v>
      </c>
      <c r="DJ3" s="213">
        <v>0.0</v>
      </c>
      <c r="DK3" s="214">
        <f t="shared" ref="DK3:DK38" si="41">SUM(DI3+DJ3)</f>
        <v>0</v>
      </c>
      <c r="DL3" s="215">
        <f t="shared" ref="DL3:DM3" si="6">SUM(CT3+CW3+CZ3+DC3+DF3+DI3)</f>
        <v>526</v>
      </c>
      <c r="DM3" s="216">
        <f t="shared" si="6"/>
        <v>416</v>
      </c>
      <c r="DN3" s="217">
        <f t="shared" ref="DN3:DN38" si="43">SUM(DL3:DM3)</f>
        <v>942</v>
      </c>
      <c r="DO3" s="218">
        <f t="shared" ref="DO3:DP3" si="7">SUM(CQ3-DL3)</f>
        <v>0</v>
      </c>
      <c r="DP3" s="218">
        <f t="shared" si="7"/>
        <v>0</v>
      </c>
      <c r="DQ3" s="215">
        <f t="shared" ref="DQ3:DQ38" si="45">SUM(CS3)</f>
        <v>942</v>
      </c>
      <c r="DR3" s="219">
        <f t="shared" ref="DR3:DR38" si="46">SUM(CP3)</f>
        <v>942</v>
      </c>
      <c r="DS3" s="220">
        <f t="shared" ref="DS3:DS38" si="47">SUM(CP3-CS3)</f>
        <v>0</v>
      </c>
      <c r="DT3" s="220">
        <f t="shared" ref="DT3:DT38" si="48">SUM(CP3-DN3)</f>
        <v>0</v>
      </c>
      <c r="DU3" s="217">
        <f t="shared" ref="DU3:DV3" si="8">SUM(CN3-CQ3)</f>
        <v>0</v>
      </c>
      <c r="DV3" s="217">
        <f t="shared" si="8"/>
        <v>0</v>
      </c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</row>
    <row r="4" ht="19.5" customHeight="1">
      <c r="A4" s="186">
        <v>2.0</v>
      </c>
      <c r="B4" s="188" t="s">
        <v>59</v>
      </c>
      <c r="C4" s="221">
        <v>1546.0</v>
      </c>
      <c r="D4" s="190" t="s">
        <v>57</v>
      </c>
      <c r="E4" s="191" t="s">
        <v>58</v>
      </c>
      <c r="F4" s="222">
        <v>2.0</v>
      </c>
      <c r="G4" s="223">
        <v>0.0</v>
      </c>
      <c r="H4" s="224">
        <v>0.0</v>
      </c>
      <c r="I4" s="217">
        <f t="shared" si="9"/>
        <v>0</v>
      </c>
      <c r="J4" s="222">
        <v>2.0</v>
      </c>
      <c r="K4" s="223">
        <v>44.0</v>
      </c>
      <c r="L4" s="224">
        <v>48.0</v>
      </c>
      <c r="M4" s="217">
        <f t="shared" si="10"/>
        <v>92</v>
      </c>
      <c r="N4" s="222">
        <v>2.0</v>
      </c>
      <c r="O4" s="223">
        <v>40.0</v>
      </c>
      <c r="P4" s="224">
        <v>51.0</v>
      </c>
      <c r="Q4" s="217">
        <f t="shared" si="11"/>
        <v>91</v>
      </c>
      <c r="R4" s="222">
        <v>2.0</v>
      </c>
      <c r="S4" s="223">
        <v>49.0</v>
      </c>
      <c r="T4" s="224">
        <v>47.0</v>
      </c>
      <c r="U4" s="217">
        <f t="shared" si="12"/>
        <v>96</v>
      </c>
      <c r="V4" s="222">
        <v>2.0</v>
      </c>
      <c r="W4" s="223">
        <v>49.0</v>
      </c>
      <c r="X4" s="224">
        <v>42.0</v>
      </c>
      <c r="Y4" s="217">
        <f t="shared" si="13"/>
        <v>91</v>
      </c>
      <c r="Z4" s="219">
        <f t="shared" ref="Z4:AA4" si="14">SUM(G4,K4,O4,S4,W4)</f>
        <v>182</v>
      </c>
      <c r="AA4" s="219">
        <f t="shared" si="14"/>
        <v>188</v>
      </c>
      <c r="AB4" s="217">
        <f t="shared" si="15"/>
        <v>370</v>
      </c>
      <c r="AC4" s="222">
        <v>2.0</v>
      </c>
      <c r="AD4" s="223">
        <v>49.0</v>
      </c>
      <c r="AE4" s="224">
        <v>51.0</v>
      </c>
      <c r="AF4" s="217">
        <f t="shared" si="16"/>
        <v>100</v>
      </c>
      <c r="AG4" s="222">
        <v>2.0</v>
      </c>
      <c r="AH4" s="223">
        <v>32.0</v>
      </c>
      <c r="AI4" s="224">
        <v>62.0</v>
      </c>
      <c r="AJ4" s="217">
        <f t="shared" si="17"/>
        <v>94</v>
      </c>
      <c r="AK4" s="222">
        <v>2.0</v>
      </c>
      <c r="AL4" s="223">
        <v>50.0</v>
      </c>
      <c r="AM4" s="224">
        <v>49.0</v>
      </c>
      <c r="AN4" s="217">
        <f t="shared" si="18"/>
        <v>99</v>
      </c>
      <c r="AO4" s="219">
        <f t="shared" ref="AO4:AP4" si="19">SUM(AD4,AH4,AL4)</f>
        <v>131</v>
      </c>
      <c r="AP4" s="220">
        <f t="shared" si="19"/>
        <v>162</v>
      </c>
      <c r="AQ4" s="217">
        <f t="shared" si="20"/>
        <v>293</v>
      </c>
      <c r="AR4" s="222">
        <v>2.0</v>
      </c>
      <c r="AS4" s="223">
        <v>47.0</v>
      </c>
      <c r="AT4" s="224">
        <v>47.0</v>
      </c>
      <c r="AU4" s="217">
        <f t="shared" si="21"/>
        <v>94</v>
      </c>
      <c r="AV4" s="222">
        <v>2.0</v>
      </c>
      <c r="AW4" s="223">
        <v>45.0</v>
      </c>
      <c r="AX4" s="224">
        <v>53.0</v>
      </c>
      <c r="AY4" s="217">
        <f t="shared" si="22"/>
        <v>98</v>
      </c>
      <c r="AZ4" s="342">
        <f t="shared" si="23"/>
        <v>92</v>
      </c>
      <c r="BA4" s="343">
        <f t="shared" si="24"/>
        <v>100</v>
      </c>
      <c r="BB4" s="217">
        <f t="shared" si="25"/>
        <v>192</v>
      </c>
      <c r="BC4" s="222">
        <v>1.0</v>
      </c>
      <c r="BD4" s="224">
        <v>0.0</v>
      </c>
      <c r="BE4" s="222">
        <v>1.0</v>
      </c>
      <c r="BF4" s="224">
        <v>0.0</v>
      </c>
      <c r="BG4" s="222">
        <v>0.0</v>
      </c>
      <c r="BH4" s="224">
        <v>0.0</v>
      </c>
      <c r="BI4" s="344">
        <f t="shared" si="26"/>
        <v>0</v>
      </c>
      <c r="BJ4" s="225">
        <v>0.0</v>
      </c>
      <c r="BK4" s="226">
        <v>0.0</v>
      </c>
      <c r="BL4" s="344">
        <f t="shared" si="27"/>
        <v>0</v>
      </c>
      <c r="BM4" s="222">
        <v>1.0</v>
      </c>
      <c r="BN4" s="224">
        <v>41.0</v>
      </c>
      <c r="BO4" s="222">
        <v>1.0</v>
      </c>
      <c r="BP4" s="224">
        <v>31.0</v>
      </c>
      <c r="BQ4" s="222">
        <v>0.0</v>
      </c>
      <c r="BR4" s="224">
        <v>0.0</v>
      </c>
      <c r="BS4" s="344">
        <f t="shared" si="28"/>
        <v>72</v>
      </c>
      <c r="BT4" s="223">
        <v>30.0</v>
      </c>
      <c r="BU4" s="224">
        <v>42.0</v>
      </c>
      <c r="BV4" s="344">
        <f t="shared" si="29"/>
        <v>72</v>
      </c>
      <c r="BW4" s="219">
        <f t="shared" ref="BW4:BX4" si="30">SUM(BJ4,BT4)</f>
        <v>30</v>
      </c>
      <c r="BX4" s="220">
        <f t="shared" si="30"/>
        <v>42</v>
      </c>
      <c r="BY4" s="217">
        <f t="shared" si="31"/>
        <v>72</v>
      </c>
      <c r="BZ4" s="227">
        <v>170.0</v>
      </c>
      <c r="CA4" s="224">
        <v>186.0</v>
      </c>
      <c r="CB4" s="227">
        <v>87.0</v>
      </c>
      <c r="CC4" s="224">
        <v>98.0</v>
      </c>
      <c r="CD4" s="227">
        <v>35.0</v>
      </c>
      <c r="CE4" s="224">
        <v>29.0</v>
      </c>
      <c r="CF4" s="227">
        <v>2.0</v>
      </c>
      <c r="CG4" s="224">
        <v>0.0</v>
      </c>
      <c r="CH4" s="227">
        <v>122.0</v>
      </c>
      <c r="CI4" s="224">
        <v>154.0</v>
      </c>
      <c r="CJ4" s="227">
        <v>13.0</v>
      </c>
      <c r="CK4" s="224">
        <v>11.0</v>
      </c>
      <c r="CL4" s="227">
        <v>6.0</v>
      </c>
      <c r="CM4" s="224">
        <v>14.0</v>
      </c>
      <c r="CN4" s="207">
        <f t="shared" ref="CN4:CO4" si="32">SUM(BZ4,CB4,CD4,CF4,CH4,CJ4,CL4)</f>
        <v>435</v>
      </c>
      <c r="CO4" s="207">
        <f t="shared" si="32"/>
        <v>492</v>
      </c>
      <c r="CP4" s="206">
        <f t="shared" si="33"/>
        <v>927</v>
      </c>
      <c r="CQ4" s="207">
        <f t="shared" ref="CQ4:CR4" si="34">SUM(Z4,AO4,AZ4,BW4)</f>
        <v>435</v>
      </c>
      <c r="CR4" s="207">
        <f t="shared" si="34"/>
        <v>492</v>
      </c>
      <c r="CS4" s="185">
        <f t="shared" si="35"/>
        <v>927</v>
      </c>
      <c r="CT4" s="228">
        <v>281.0</v>
      </c>
      <c r="CU4" s="229">
        <v>274.0</v>
      </c>
      <c r="CV4" s="214">
        <f t="shared" si="36"/>
        <v>555</v>
      </c>
      <c r="CW4" s="228">
        <v>5.0</v>
      </c>
      <c r="CX4" s="229">
        <v>15.0</v>
      </c>
      <c r="CY4" s="214">
        <f t="shared" si="37"/>
        <v>20</v>
      </c>
      <c r="CZ4" s="228">
        <v>24.0</v>
      </c>
      <c r="DA4" s="229">
        <v>27.0</v>
      </c>
      <c r="DB4" s="214">
        <f t="shared" si="38"/>
        <v>51</v>
      </c>
      <c r="DC4" s="228">
        <v>15.0</v>
      </c>
      <c r="DD4" s="229">
        <v>17.0</v>
      </c>
      <c r="DE4" s="214">
        <f t="shared" si="39"/>
        <v>32</v>
      </c>
      <c r="DF4" s="228">
        <v>110.0</v>
      </c>
      <c r="DG4" s="229">
        <v>159.0</v>
      </c>
      <c r="DH4" s="214">
        <f t="shared" si="40"/>
        <v>269</v>
      </c>
      <c r="DI4" s="228">
        <v>0.0</v>
      </c>
      <c r="DJ4" s="229">
        <v>0.0</v>
      </c>
      <c r="DK4" s="214">
        <f t="shared" si="41"/>
        <v>0</v>
      </c>
      <c r="DL4" s="215">
        <f t="shared" ref="DL4:DM4" si="42">SUM(CT4+CW4+CZ4+DC4+DF4+DI4)</f>
        <v>435</v>
      </c>
      <c r="DM4" s="216">
        <f t="shared" si="42"/>
        <v>492</v>
      </c>
      <c r="DN4" s="217">
        <f t="shared" si="43"/>
        <v>927</v>
      </c>
      <c r="DO4" s="218">
        <f t="shared" ref="DO4:DP4" si="44">SUM(CQ4-DL4)</f>
        <v>0</v>
      </c>
      <c r="DP4" s="218">
        <f t="shared" si="44"/>
        <v>0</v>
      </c>
      <c r="DQ4" s="215">
        <f t="shared" si="45"/>
        <v>927</v>
      </c>
      <c r="DR4" s="219">
        <f t="shared" si="46"/>
        <v>927</v>
      </c>
      <c r="DS4" s="220">
        <f t="shared" si="47"/>
        <v>0</v>
      </c>
      <c r="DT4" s="220">
        <f t="shared" si="48"/>
        <v>0</v>
      </c>
      <c r="DU4" s="217">
        <f t="shared" ref="DU4:DV4" si="49">SUM(CN4-CQ4)</f>
        <v>0</v>
      </c>
      <c r="DV4" s="217">
        <f t="shared" si="49"/>
        <v>0</v>
      </c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</row>
    <row r="5" ht="19.5" customHeight="1">
      <c r="A5" s="186">
        <v>3.0</v>
      </c>
      <c r="B5" s="230" t="s">
        <v>60</v>
      </c>
      <c r="C5" s="221">
        <v>1548.0</v>
      </c>
      <c r="D5" s="190" t="s">
        <v>57</v>
      </c>
      <c r="E5" s="191" t="s">
        <v>58</v>
      </c>
      <c r="F5" s="222">
        <v>4.0</v>
      </c>
      <c r="G5" s="223">
        <v>0.0</v>
      </c>
      <c r="H5" s="224">
        <v>0.0</v>
      </c>
      <c r="I5" s="217">
        <f t="shared" si="9"/>
        <v>0</v>
      </c>
      <c r="J5" s="222">
        <v>4.0</v>
      </c>
      <c r="K5" s="223">
        <v>78.0</v>
      </c>
      <c r="L5" s="224">
        <v>102.0</v>
      </c>
      <c r="M5" s="217">
        <f t="shared" si="10"/>
        <v>180</v>
      </c>
      <c r="N5" s="222">
        <v>4.0</v>
      </c>
      <c r="O5" s="223">
        <v>90.0</v>
      </c>
      <c r="P5" s="224">
        <v>80.0</v>
      </c>
      <c r="Q5" s="217">
        <f t="shared" si="11"/>
        <v>170</v>
      </c>
      <c r="R5" s="222">
        <v>4.0</v>
      </c>
      <c r="S5" s="223">
        <v>83.0</v>
      </c>
      <c r="T5" s="224">
        <v>111.0</v>
      </c>
      <c r="U5" s="217">
        <f t="shared" si="12"/>
        <v>194</v>
      </c>
      <c r="V5" s="222">
        <v>4.0</v>
      </c>
      <c r="W5" s="223">
        <v>93.0</v>
      </c>
      <c r="X5" s="224">
        <v>93.0</v>
      </c>
      <c r="Y5" s="217">
        <f t="shared" si="13"/>
        <v>186</v>
      </c>
      <c r="Z5" s="219">
        <f t="shared" ref="Z5:AA5" si="50">SUM(G5,K5,O5,S5,W5)</f>
        <v>344</v>
      </c>
      <c r="AA5" s="219">
        <f t="shared" si="50"/>
        <v>386</v>
      </c>
      <c r="AB5" s="217">
        <f t="shared" si="15"/>
        <v>730</v>
      </c>
      <c r="AC5" s="222">
        <v>4.0</v>
      </c>
      <c r="AD5" s="223">
        <v>109.0</v>
      </c>
      <c r="AE5" s="224">
        <v>86.0</v>
      </c>
      <c r="AF5" s="217">
        <f t="shared" si="16"/>
        <v>195</v>
      </c>
      <c r="AG5" s="222">
        <v>4.0</v>
      </c>
      <c r="AH5" s="223">
        <v>104.0</v>
      </c>
      <c r="AI5" s="224">
        <v>100.0</v>
      </c>
      <c r="AJ5" s="217">
        <f t="shared" si="17"/>
        <v>204</v>
      </c>
      <c r="AK5" s="222">
        <v>3.0</v>
      </c>
      <c r="AL5" s="223">
        <v>81.0</v>
      </c>
      <c r="AM5" s="224">
        <v>82.0</v>
      </c>
      <c r="AN5" s="217">
        <f t="shared" si="18"/>
        <v>163</v>
      </c>
      <c r="AO5" s="219">
        <f t="shared" ref="AO5:AP5" si="51">SUM(AD5,AH5,AL5)</f>
        <v>294</v>
      </c>
      <c r="AP5" s="220">
        <f t="shared" si="51"/>
        <v>268</v>
      </c>
      <c r="AQ5" s="217">
        <f t="shared" si="20"/>
        <v>562</v>
      </c>
      <c r="AR5" s="222">
        <v>3.0</v>
      </c>
      <c r="AS5" s="223">
        <v>81.0</v>
      </c>
      <c r="AT5" s="224">
        <v>76.0</v>
      </c>
      <c r="AU5" s="217">
        <f t="shared" si="21"/>
        <v>157</v>
      </c>
      <c r="AV5" s="222">
        <v>3.0</v>
      </c>
      <c r="AW5" s="223">
        <v>79.0</v>
      </c>
      <c r="AX5" s="224">
        <v>86.0</v>
      </c>
      <c r="AY5" s="217">
        <f t="shared" si="22"/>
        <v>165</v>
      </c>
      <c r="AZ5" s="342">
        <f t="shared" si="23"/>
        <v>160</v>
      </c>
      <c r="BA5" s="343">
        <f t="shared" si="24"/>
        <v>162</v>
      </c>
      <c r="BB5" s="217">
        <f t="shared" si="25"/>
        <v>322</v>
      </c>
      <c r="BC5" s="222">
        <v>2.0</v>
      </c>
      <c r="BD5" s="224">
        <v>0.0</v>
      </c>
      <c r="BE5" s="222">
        <v>1.0</v>
      </c>
      <c r="BF5" s="224">
        <v>0.0</v>
      </c>
      <c r="BG5" s="222">
        <v>1.0</v>
      </c>
      <c r="BH5" s="224">
        <v>0.0</v>
      </c>
      <c r="BI5" s="344">
        <f t="shared" si="26"/>
        <v>0</v>
      </c>
      <c r="BJ5" s="223">
        <v>0.0</v>
      </c>
      <c r="BK5" s="224">
        <v>0.0</v>
      </c>
      <c r="BL5" s="344">
        <f t="shared" si="27"/>
        <v>0</v>
      </c>
      <c r="BM5" s="222">
        <v>2.0</v>
      </c>
      <c r="BN5" s="224">
        <v>81.0</v>
      </c>
      <c r="BO5" s="222">
        <v>1.0</v>
      </c>
      <c r="BP5" s="224">
        <v>42.0</v>
      </c>
      <c r="BQ5" s="222">
        <v>1.0</v>
      </c>
      <c r="BR5" s="224">
        <v>38.0</v>
      </c>
      <c r="BS5" s="344">
        <f t="shared" si="28"/>
        <v>161</v>
      </c>
      <c r="BT5" s="223">
        <v>86.0</v>
      </c>
      <c r="BU5" s="224">
        <v>75.0</v>
      </c>
      <c r="BV5" s="344">
        <f t="shared" si="29"/>
        <v>161</v>
      </c>
      <c r="BW5" s="219">
        <f t="shared" ref="BW5:BX5" si="52">SUM(BJ5,BT5)</f>
        <v>86</v>
      </c>
      <c r="BX5" s="220">
        <f t="shared" si="52"/>
        <v>75</v>
      </c>
      <c r="BY5" s="217">
        <f t="shared" si="31"/>
        <v>161</v>
      </c>
      <c r="BZ5" s="227">
        <v>353.0</v>
      </c>
      <c r="CA5" s="224">
        <v>329.0</v>
      </c>
      <c r="CB5" s="227">
        <v>165.0</v>
      </c>
      <c r="CC5" s="224">
        <v>169.0</v>
      </c>
      <c r="CD5" s="227">
        <v>75.0</v>
      </c>
      <c r="CE5" s="224">
        <v>75.0</v>
      </c>
      <c r="CF5" s="227">
        <v>5.0</v>
      </c>
      <c r="CG5" s="224">
        <v>3.0</v>
      </c>
      <c r="CH5" s="227">
        <v>231.0</v>
      </c>
      <c r="CI5" s="224">
        <v>254.0</v>
      </c>
      <c r="CJ5" s="227">
        <v>21.0</v>
      </c>
      <c r="CK5" s="224">
        <v>23.0</v>
      </c>
      <c r="CL5" s="227">
        <v>34.0</v>
      </c>
      <c r="CM5" s="224">
        <v>38.0</v>
      </c>
      <c r="CN5" s="207">
        <f t="shared" ref="CN5:CO5" si="53">SUM(BZ5,CB5,CD5,CF5,CH5,CJ5,CL5)</f>
        <v>884</v>
      </c>
      <c r="CO5" s="207">
        <f t="shared" si="53"/>
        <v>891</v>
      </c>
      <c r="CP5" s="206">
        <f t="shared" si="33"/>
        <v>1775</v>
      </c>
      <c r="CQ5" s="207">
        <f t="shared" ref="CQ5:CR5" si="54">SUM(Z5,AO5,AZ5,BW5)</f>
        <v>884</v>
      </c>
      <c r="CR5" s="207">
        <f t="shared" si="54"/>
        <v>891</v>
      </c>
      <c r="CS5" s="185">
        <f t="shared" si="35"/>
        <v>1775</v>
      </c>
      <c r="CT5" s="228">
        <v>641.0</v>
      </c>
      <c r="CU5" s="229">
        <v>644.0</v>
      </c>
      <c r="CV5" s="214">
        <f t="shared" si="36"/>
        <v>1285</v>
      </c>
      <c r="CW5" s="228">
        <v>20.0</v>
      </c>
      <c r="CX5" s="229">
        <v>25.0</v>
      </c>
      <c r="CY5" s="214">
        <f t="shared" si="37"/>
        <v>45</v>
      </c>
      <c r="CZ5" s="228">
        <v>58.0</v>
      </c>
      <c r="DA5" s="229">
        <v>63.0</v>
      </c>
      <c r="DB5" s="214">
        <f t="shared" si="38"/>
        <v>121</v>
      </c>
      <c r="DC5" s="228">
        <v>2.0</v>
      </c>
      <c r="DD5" s="229">
        <v>10.0</v>
      </c>
      <c r="DE5" s="214">
        <f t="shared" si="39"/>
        <v>12</v>
      </c>
      <c r="DF5" s="228">
        <v>163.0</v>
      </c>
      <c r="DG5" s="229">
        <v>149.0</v>
      </c>
      <c r="DH5" s="214">
        <f t="shared" si="40"/>
        <v>312</v>
      </c>
      <c r="DI5" s="228"/>
      <c r="DJ5" s="229"/>
      <c r="DK5" s="214">
        <f t="shared" si="41"/>
        <v>0</v>
      </c>
      <c r="DL5" s="215">
        <f t="shared" ref="DL5:DM5" si="55">SUM(CT5+CW5+CZ5+DC5+DF5+DI5)</f>
        <v>884</v>
      </c>
      <c r="DM5" s="216">
        <f t="shared" si="55"/>
        <v>891</v>
      </c>
      <c r="DN5" s="217">
        <f t="shared" si="43"/>
        <v>1775</v>
      </c>
      <c r="DO5" s="218">
        <f t="shared" ref="DO5:DP5" si="56">SUM(CQ5-DL5)</f>
        <v>0</v>
      </c>
      <c r="DP5" s="218">
        <f t="shared" si="56"/>
        <v>0</v>
      </c>
      <c r="DQ5" s="215">
        <f t="shared" si="45"/>
        <v>1775</v>
      </c>
      <c r="DR5" s="219">
        <f t="shared" si="46"/>
        <v>1775</v>
      </c>
      <c r="DS5" s="220">
        <f t="shared" si="47"/>
        <v>0</v>
      </c>
      <c r="DT5" s="220">
        <f t="shared" si="48"/>
        <v>0</v>
      </c>
      <c r="DU5" s="217">
        <f t="shared" ref="DU5:DV5" si="57">SUM(CN5-CQ5)</f>
        <v>0</v>
      </c>
      <c r="DV5" s="217">
        <f t="shared" si="57"/>
        <v>0</v>
      </c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</row>
    <row r="6" ht="19.5" customHeight="1">
      <c r="A6" s="186">
        <v>4.0</v>
      </c>
      <c r="B6" s="230" t="s">
        <v>61</v>
      </c>
      <c r="C6" s="189">
        <v>1552.0</v>
      </c>
      <c r="D6" s="190" t="s">
        <v>57</v>
      </c>
      <c r="E6" s="191" t="s">
        <v>58</v>
      </c>
      <c r="F6" s="231">
        <v>1.0</v>
      </c>
      <c r="G6" s="232">
        <v>0.0</v>
      </c>
      <c r="H6" s="233">
        <v>0.0</v>
      </c>
      <c r="I6" s="217">
        <f t="shared" si="9"/>
        <v>0</v>
      </c>
      <c r="J6" s="234">
        <v>1.0</v>
      </c>
      <c r="K6" s="235">
        <v>14.0</v>
      </c>
      <c r="L6" s="233">
        <v>18.0</v>
      </c>
      <c r="M6" s="217">
        <f t="shared" si="10"/>
        <v>32</v>
      </c>
      <c r="N6" s="236">
        <v>1.0</v>
      </c>
      <c r="O6" s="235">
        <v>18.0</v>
      </c>
      <c r="P6" s="233">
        <v>22.0</v>
      </c>
      <c r="Q6" s="217">
        <f t="shared" si="11"/>
        <v>40</v>
      </c>
      <c r="R6" s="236">
        <v>1.0</v>
      </c>
      <c r="S6" s="235">
        <v>19.0</v>
      </c>
      <c r="T6" s="233">
        <v>18.0</v>
      </c>
      <c r="U6" s="217">
        <f t="shared" si="12"/>
        <v>37</v>
      </c>
      <c r="V6" s="236">
        <v>1.0</v>
      </c>
      <c r="W6" s="235">
        <v>18.0</v>
      </c>
      <c r="X6" s="233">
        <v>22.0</v>
      </c>
      <c r="Y6" s="217">
        <f t="shared" si="13"/>
        <v>40</v>
      </c>
      <c r="Z6" s="219">
        <f t="shared" ref="Z6:AA6" si="58">SUM(G6,K6,O6,S6,W6)</f>
        <v>69</v>
      </c>
      <c r="AA6" s="219">
        <f t="shared" si="58"/>
        <v>80</v>
      </c>
      <c r="AB6" s="217">
        <f t="shared" si="15"/>
        <v>149</v>
      </c>
      <c r="AC6" s="236">
        <v>1.0</v>
      </c>
      <c r="AD6" s="235">
        <v>21.0</v>
      </c>
      <c r="AE6" s="233">
        <v>17.0</v>
      </c>
      <c r="AF6" s="217">
        <f t="shared" si="16"/>
        <v>38</v>
      </c>
      <c r="AG6" s="236">
        <v>1.0</v>
      </c>
      <c r="AH6" s="235">
        <v>26.0</v>
      </c>
      <c r="AI6" s="233">
        <v>13.0</v>
      </c>
      <c r="AJ6" s="217">
        <f t="shared" si="17"/>
        <v>39</v>
      </c>
      <c r="AK6" s="236">
        <v>1.0</v>
      </c>
      <c r="AL6" s="235">
        <v>19.0</v>
      </c>
      <c r="AM6" s="233">
        <v>21.0</v>
      </c>
      <c r="AN6" s="217">
        <f t="shared" si="18"/>
        <v>40</v>
      </c>
      <c r="AO6" s="219">
        <f t="shared" ref="AO6:AP6" si="59">SUM(AD6,AH6,AL6)</f>
        <v>66</v>
      </c>
      <c r="AP6" s="220">
        <f t="shared" si="59"/>
        <v>51</v>
      </c>
      <c r="AQ6" s="217">
        <f t="shared" si="20"/>
        <v>117</v>
      </c>
      <c r="AR6" s="236">
        <v>1.0</v>
      </c>
      <c r="AS6" s="235">
        <v>23.0</v>
      </c>
      <c r="AT6" s="233">
        <v>22.0</v>
      </c>
      <c r="AU6" s="217">
        <f t="shared" si="21"/>
        <v>45</v>
      </c>
      <c r="AV6" s="236">
        <v>1.0</v>
      </c>
      <c r="AW6" s="235">
        <v>23.0</v>
      </c>
      <c r="AX6" s="233">
        <v>16.0</v>
      </c>
      <c r="AY6" s="217">
        <f t="shared" si="22"/>
        <v>39</v>
      </c>
      <c r="AZ6" s="342">
        <f t="shared" si="23"/>
        <v>46</v>
      </c>
      <c r="BA6" s="343">
        <f t="shared" si="24"/>
        <v>38</v>
      </c>
      <c r="BB6" s="217">
        <f t="shared" si="25"/>
        <v>84</v>
      </c>
      <c r="BC6" s="236">
        <v>1.0</v>
      </c>
      <c r="BD6" s="233">
        <v>0.0</v>
      </c>
      <c r="BE6" s="236">
        <v>0.0</v>
      </c>
      <c r="BF6" s="233">
        <v>0.0</v>
      </c>
      <c r="BG6" s="236">
        <v>0.0</v>
      </c>
      <c r="BH6" s="233">
        <v>0.0</v>
      </c>
      <c r="BI6" s="344">
        <f t="shared" si="26"/>
        <v>0</v>
      </c>
      <c r="BJ6" s="235">
        <v>0.0</v>
      </c>
      <c r="BK6" s="233">
        <v>0.0</v>
      </c>
      <c r="BL6" s="344">
        <f t="shared" si="27"/>
        <v>0</v>
      </c>
      <c r="BM6" s="236">
        <v>1.0</v>
      </c>
      <c r="BN6" s="233">
        <v>39.0</v>
      </c>
      <c r="BO6" s="236">
        <v>1.0</v>
      </c>
      <c r="BP6" s="233">
        <v>28.0</v>
      </c>
      <c r="BQ6" s="236">
        <v>0.0</v>
      </c>
      <c r="BR6" s="233">
        <v>0.0</v>
      </c>
      <c r="BS6" s="344">
        <f t="shared" si="28"/>
        <v>67</v>
      </c>
      <c r="BT6" s="235">
        <v>27.0</v>
      </c>
      <c r="BU6" s="233">
        <v>40.0</v>
      </c>
      <c r="BV6" s="344">
        <f t="shared" si="29"/>
        <v>67</v>
      </c>
      <c r="BW6" s="219">
        <f t="shared" ref="BW6:BX6" si="60">SUM(BJ6,BT6)</f>
        <v>27</v>
      </c>
      <c r="BX6" s="220">
        <f t="shared" si="60"/>
        <v>40</v>
      </c>
      <c r="BY6" s="217">
        <f t="shared" si="31"/>
        <v>67</v>
      </c>
      <c r="BZ6" s="237">
        <v>73.0</v>
      </c>
      <c r="CA6" s="233">
        <v>86.0</v>
      </c>
      <c r="CB6" s="237">
        <v>14.0</v>
      </c>
      <c r="CC6" s="233">
        <v>13.0</v>
      </c>
      <c r="CD6" s="237">
        <v>61.0</v>
      </c>
      <c r="CE6" s="233">
        <v>56.0</v>
      </c>
      <c r="CF6" s="237">
        <v>0.0</v>
      </c>
      <c r="CG6" s="233">
        <v>0.0</v>
      </c>
      <c r="CH6" s="237">
        <v>57.0</v>
      </c>
      <c r="CI6" s="233">
        <v>53.0</v>
      </c>
      <c r="CJ6" s="237">
        <v>3.0</v>
      </c>
      <c r="CK6" s="233">
        <v>1.0</v>
      </c>
      <c r="CL6" s="237">
        <v>0.0</v>
      </c>
      <c r="CM6" s="233">
        <v>0.0</v>
      </c>
      <c r="CN6" s="207">
        <f t="shared" ref="CN6:CO6" si="61">SUM(BZ6,CB6,CD6,CF6,CH6,CJ6,CL6)</f>
        <v>208</v>
      </c>
      <c r="CO6" s="207">
        <f t="shared" si="61"/>
        <v>209</v>
      </c>
      <c r="CP6" s="206">
        <f t="shared" si="33"/>
        <v>417</v>
      </c>
      <c r="CQ6" s="207">
        <f t="shared" ref="CQ6:CR6" si="62">SUM(Z6,AO6,AZ6,BW6)</f>
        <v>208</v>
      </c>
      <c r="CR6" s="207">
        <f t="shared" si="62"/>
        <v>209</v>
      </c>
      <c r="CS6" s="185">
        <f t="shared" si="35"/>
        <v>417</v>
      </c>
      <c r="CT6" s="238">
        <v>4.0</v>
      </c>
      <c r="CU6" s="239">
        <v>17.0</v>
      </c>
      <c r="CV6" s="214">
        <f t="shared" si="36"/>
        <v>21</v>
      </c>
      <c r="CW6" s="238">
        <v>5.0</v>
      </c>
      <c r="CX6" s="239">
        <v>7.0</v>
      </c>
      <c r="CY6" s="214">
        <f t="shared" si="37"/>
        <v>12</v>
      </c>
      <c r="CZ6" s="238">
        <v>101.0</v>
      </c>
      <c r="DA6" s="239">
        <v>94.0</v>
      </c>
      <c r="DB6" s="214">
        <f t="shared" si="38"/>
        <v>195</v>
      </c>
      <c r="DC6" s="238">
        <v>4.0</v>
      </c>
      <c r="DD6" s="239">
        <v>5.0</v>
      </c>
      <c r="DE6" s="214">
        <f t="shared" si="39"/>
        <v>9</v>
      </c>
      <c r="DF6" s="238">
        <v>94.0</v>
      </c>
      <c r="DG6" s="239">
        <v>86.0</v>
      </c>
      <c r="DH6" s="214">
        <f t="shared" si="40"/>
        <v>180</v>
      </c>
      <c r="DI6" s="212">
        <v>0.0</v>
      </c>
      <c r="DJ6" s="213">
        <v>0.0</v>
      </c>
      <c r="DK6" s="214">
        <f t="shared" si="41"/>
        <v>0</v>
      </c>
      <c r="DL6" s="215">
        <f t="shared" ref="DL6:DM6" si="63">SUM(CT6+CW6+CZ6+DC6+DF6+DI6)</f>
        <v>208</v>
      </c>
      <c r="DM6" s="216">
        <f t="shared" si="63"/>
        <v>209</v>
      </c>
      <c r="DN6" s="217">
        <f t="shared" si="43"/>
        <v>417</v>
      </c>
      <c r="DO6" s="218">
        <f t="shared" ref="DO6:DP6" si="64">SUM(CQ6-DL6)</f>
        <v>0</v>
      </c>
      <c r="DP6" s="218">
        <f t="shared" si="64"/>
        <v>0</v>
      </c>
      <c r="DQ6" s="215">
        <f t="shared" si="45"/>
        <v>417</v>
      </c>
      <c r="DR6" s="219">
        <f t="shared" si="46"/>
        <v>417</v>
      </c>
      <c r="DS6" s="220">
        <f t="shared" si="47"/>
        <v>0</v>
      </c>
      <c r="DT6" s="220">
        <f t="shared" si="48"/>
        <v>0</v>
      </c>
      <c r="DU6" s="217">
        <f t="shared" ref="DU6:DV6" si="65">SUM(CN6-CQ6)</f>
        <v>0</v>
      </c>
      <c r="DV6" s="217">
        <f t="shared" si="65"/>
        <v>0</v>
      </c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</row>
    <row r="7" ht="19.5" customHeight="1">
      <c r="A7" s="186">
        <v>5.0</v>
      </c>
      <c r="B7" s="230" t="s">
        <v>62</v>
      </c>
      <c r="C7" s="189">
        <v>1555.0</v>
      </c>
      <c r="D7" s="190" t="s">
        <v>57</v>
      </c>
      <c r="E7" s="191" t="s">
        <v>58</v>
      </c>
      <c r="F7" s="222">
        <v>2.0</v>
      </c>
      <c r="G7" s="223">
        <v>0.0</v>
      </c>
      <c r="H7" s="224">
        <v>0.0</v>
      </c>
      <c r="I7" s="217">
        <f t="shared" si="9"/>
        <v>0</v>
      </c>
      <c r="J7" s="222">
        <v>2.0</v>
      </c>
      <c r="K7" s="223">
        <v>36.0</v>
      </c>
      <c r="L7" s="224">
        <v>50.0</v>
      </c>
      <c r="M7" s="217">
        <f t="shared" si="10"/>
        <v>86</v>
      </c>
      <c r="N7" s="222">
        <v>2.0</v>
      </c>
      <c r="O7" s="223">
        <v>45.0</v>
      </c>
      <c r="P7" s="224">
        <v>37.0</v>
      </c>
      <c r="Q7" s="217">
        <f t="shared" si="11"/>
        <v>82</v>
      </c>
      <c r="R7" s="222">
        <v>2.0</v>
      </c>
      <c r="S7" s="223">
        <v>39.0</v>
      </c>
      <c r="T7" s="224">
        <v>42.0</v>
      </c>
      <c r="U7" s="217">
        <f t="shared" si="12"/>
        <v>81</v>
      </c>
      <c r="V7" s="222">
        <v>2.0</v>
      </c>
      <c r="W7" s="223">
        <v>43.0</v>
      </c>
      <c r="X7" s="224">
        <v>42.0</v>
      </c>
      <c r="Y7" s="217">
        <f t="shared" si="13"/>
        <v>85</v>
      </c>
      <c r="Z7" s="219">
        <f t="shared" ref="Z7:AA7" si="66">SUM(G7,K7,O7,S7,W7)</f>
        <v>163</v>
      </c>
      <c r="AA7" s="219">
        <f t="shared" si="66"/>
        <v>171</v>
      </c>
      <c r="AB7" s="217">
        <f t="shared" si="15"/>
        <v>334</v>
      </c>
      <c r="AC7" s="222">
        <v>2.0</v>
      </c>
      <c r="AD7" s="223">
        <v>43.0</v>
      </c>
      <c r="AE7" s="224">
        <v>37.0</v>
      </c>
      <c r="AF7" s="217">
        <f t="shared" si="16"/>
        <v>80</v>
      </c>
      <c r="AG7" s="222">
        <v>2.0</v>
      </c>
      <c r="AH7" s="223">
        <v>48.0</v>
      </c>
      <c r="AI7" s="224">
        <v>34.0</v>
      </c>
      <c r="AJ7" s="217">
        <f t="shared" si="17"/>
        <v>82</v>
      </c>
      <c r="AK7" s="222">
        <v>2.0</v>
      </c>
      <c r="AL7" s="223">
        <v>38.0</v>
      </c>
      <c r="AM7" s="224">
        <v>43.0</v>
      </c>
      <c r="AN7" s="217">
        <f t="shared" si="18"/>
        <v>81</v>
      </c>
      <c r="AO7" s="219">
        <f t="shared" ref="AO7:AP7" si="67">SUM(AD7,AH7,AL7)</f>
        <v>129</v>
      </c>
      <c r="AP7" s="220">
        <f t="shared" si="67"/>
        <v>114</v>
      </c>
      <c r="AQ7" s="217">
        <f t="shared" si="20"/>
        <v>243</v>
      </c>
      <c r="AR7" s="222">
        <v>2.0</v>
      </c>
      <c r="AS7" s="223">
        <v>43.0</v>
      </c>
      <c r="AT7" s="224">
        <v>39.0</v>
      </c>
      <c r="AU7" s="217">
        <f t="shared" si="21"/>
        <v>82</v>
      </c>
      <c r="AV7" s="222">
        <v>2.0</v>
      </c>
      <c r="AW7" s="223">
        <v>46.0</v>
      </c>
      <c r="AX7" s="224">
        <v>35.0</v>
      </c>
      <c r="AY7" s="217">
        <f t="shared" si="22"/>
        <v>81</v>
      </c>
      <c r="AZ7" s="342">
        <f t="shared" si="23"/>
        <v>89</v>
      </c>
      <c r="BA7" s="343">
        <f t="shared" si="24"/>
        <v>74</v>
      </c>
      <c r="BB7" s="217">
        <f t="shared" si="25"/>
        <v>163</v>
      </c>
      <c r="BC7" s="222">
        <v>1.0</v>
      </c>
      <c r="BD7" s="224">
        <v>0.0</v>
      </c>
      <c r="BE7" s="222">
        <v>1.0</v>
      </c>
      <c r="BF7" s="224">
        <v>0.0</v>
      </c>
      <c r="BG7" s="222">
        <v>0.0</v>
      </c>
      <c r="BH7" s="224">
        <v>0.0</v>
      </c>
      <c r="BI7" s="344">
        <f t="shared" si="26"/>
        <v>0</v>
      </c>
      <c r="BJ7" s="223">
        <v>0.0</v>
      </c>
      <c r="BK7" s="224">
        <v>0.0</v>
      </c>
      <c r="BL7" s="344">
        <f t="shared" si="27"/>
        <v>0</v>
      </c>
      <c r="BM7" s="222">
        <v>1.0</v>
      </c>
      <c r="BN7" s="224">
        <v>42.0</v>
      </c>
      <c r="BO7" s="222">
        <v>1.0</v>
      </c>
      <c r="BP7" s="224">
        <v>26.0</v>
      </c>
      <c r="BQ7" s="222">
        <v>0.0</v>
      </c>
      <c r="BR7" s="224">
        <v>0.0</v>
      </c>
      <c r="BS7" s="344">
        <f t="shared" si="28"/>
        <v>68</v>
      </c>
      <c r="BT7" s="223">
        <v>39.0</v>
      </c>
      <c r="BU7" s="224">
        <v>29.0</v>
      </c>
      <c r="BV7" s="344">
        <f t="shared" si="29"/>
        <v>68</v>
      </c>
      <c r="BW7" s="219">
        <f t="shared" ref="BW7:BX7" si="68">SUM(BJ7,BT7)</f>
        <v>39</v>
      </c>
      <c r="BX7" s="220">
        <f t="shared" si="68"/>
        <v>29</v>
      </c>
      <c r="BY7" s="217">
        <f t="shared" si="31"/>
        <v>68</v>
      </c>
      <c r="BZ7" s="227">
        <v>140.0</v>
      </c>
      <c r="CA7" s="224">
        <v>135.0</v>
      </c>
      <c r="CB7" s="227">
        <v>74.0</v>
      </c>
      <c r="CC7" s="224">
        <v>70.0</v>
      </c>
      <c r="CD7" s="227">
        <v>42.0</v>
      </c>
      <c r="CE7" s="224">
        <v>37.0</v>
      </c>
      <c r="CF7" s="227">
        <v>0.0</v>
      </c>
      <c r="CG7" s="224">
        <v>1.0</v>
      </c>
      <c r="CH7" s="227">
        <v>157.0</v>
      </c>
      <c r="CI7" s="224">
        <v>138.0</v>
      </c>
      <c r="CJ7" s="227">
        <v>7.0</v>
      </c>
      <c r="CK7" s="224">
        <v>4.0</v>
      </c>
      <c r="CL7" s="227">
        <v>0.0</v>
      </c>
      <c r="CM7" s="224">
        <v>3.0</v>
      </c>
      <c r="CN7" s="207">
        <f t="shared" ref="CN7:CO7" si="69">SUM(BZ7,CB7,CD7,CF7,CH7,CJ7,CL7)</f>
        <v>420</v>
      </c>
      <c r="CO7" s="207">
        <f t="shared" si="69"/>
        <v>388</v>
      </c>
      <c r="CP7" s="206">
        <f t="shared" si="33"/>
        <v>808</v>
      </c>
      <c r="CQ7" s="207">
        <f t="shared" ref="CQ7:CR7" si="70">SUM(Z7,AO7,AZ7,BW7)</f>
        <v>420</v>
      </c>
      <c r="CR7" s="207">
        <f t="shared" si="70"/>
        <v>388</v>
      </c>
      <c r="CS7" s="185">
        <f t="shared" si="35"/>
        <v>808</v>
      </c>
      <c r="CT7" s="228">
        <v>71.0</v>
      </c>
      <c r="CU7" s="229">
        <v>78.0</v>
      </c>
      <c r="CV7" s="214">
        <f t="shared" si="36"/>
        <v>149</v>
      </c>
      <c r="CW7" s="228">
        <v>9.0</v>
      </c>
      <c r="CX7" s="229">
        <v>9.0</v>
      </c>
      <c r="CY7" s="214">
        <f t="shared" si="37"/>
        <v>18</v>
      </c>
      <c r="CZ7" s="228">
        <v>134.0</v>
      </c>
      <c r="DA7" s="229">
        <v>113.0</v>
      </c>
      <c r="DB7" s="214">
        <f t="shared" si="38"/>
        <v>247</v>
      </c>
      <c r="DC7" s="228">
        <v>29.0</v>
      </c>
      <c r="DD7" s="229">
        <v>28.0</v>
      </c>
      <c r="DE7" s="214">
        <f t="shared" si="39"/>
        <v>57</v>
      </c>
      <c r="DF7" s="228">
        <v>177.0</v>
      </c>
      <c r="DG7" s="229">
        <v>160.0</v>
      </c>
      <c r="DH7" s="214">
        <f t="shared" si="40"/>
        <v>337</v>
      </c>
      <c r="DI7" s="228">
        <v>0.0</v>
      </c>
      <c r="DJ7" s="229">
        <v>0.0</v>
      </c>
      <c r="DK7" s="214">
        <f t="shared" si="41"/>
        <v>0</v>
      </c>
      <c r="DL7" s="215">
        <f t="shared" ref="DL7:DM7" si="71">SUM(CT7+CW7+CZ7+DC7+DF7+DI7)</f>
        <v>420</v>
      </c>
      <c r="DM7" s="216">
        <f t="shared" si="71"/>
        <v>388</v>
      </c>
      <c r="DN7" s="217">
        <f t="shared" si="43"/>
        <v>808</v>
      </c>
      <c r="DO7" s="218">
        <f t="shared" ref="DO7:DP7" si="72">SUM(CQ7-DL7)</f>
        <v>0</v>
      </c>
      <c r="DP7" s="218">
        <f t="shared" si="72"/>
        <v>0</v>
      </c>
      <c r="DQ7" s="215">
        <f t="shared" si="45"/>
        <v>808</v>
      </c>
      <c r="DR7" s="219">
        <f t="shared" si="46"/>
        <v>808</v>
      </c>
      <c r="DS7" s="220">
        <f t="shared" si="47"/>
        <v>0</v>
      </c>
      <c r="DT7" s="220">
        <f t="shared" si="48"/>
        <v>0</v>
      </c>
      <c r="DU7" s="217">
        <f t="shared" ref="DU7:DV7" si="73">SUM(CN7-CQ7)</f>
        <v>0</v>
      </c>
      <c r="DV7" s="217">
        <f t="shared" si="73"/>
        <v>0</v>
      </c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</row>
    <row r="8" ht="19.5" customHeight="1">
      <c r="A8" s="186">
        <v>6.0</v>
      </c>
      <c r="B8" s="188" t="s">
        <v>63</v>
      </c>
      <c r="C8" s="189">
        <v>1547.0</v>
      </c>
      <c r="D8" s="190" t="s">
        <v>57</v>
      </c>
      <c r="E8" s="191" t="s">
        <v>58</v>
      </c>
      <c r="F8" s="240">
        <v>4.0</v>
      </c>
      <c r="G8" s="322">
        <v>0.0</v>
      </c>
      <c r="H8" s="323">
        <v>0.0</v>
      </c>
      <c r="I8" s="217">
        <f t="shared" si="9"/>
        <v>0</v>
      </c>
      <c r="J8" s="240">
        <v>4.0</v>
      </c>
      <c r="K8" s="322">
        <v>100.0</v>
      </c>
      <c r="L8" s="323">
        <v>89.0</v>
      </c>
      <c r="M8" s="217">
        <f t="shared" si="10"/>
        <v>189</v>
      </c>
      <c r="N8" s="240">
        <v>4.0</v>
      </c>
      <c r="O8" s="322">
        <v>97.0</v>
      </c>
      <c r="P8" s="323">
        <v>102.0</v>
      </c>
      <c r="Q8" s="217">
        <f t="shared" si="11"/>
        <v>199</v>
      </c>
      <c r="R8" s="240">
        <v>4.0</v>
      </c>
      <c r="S8" s="322">
        <v>100.0</v>
      </c>
      <c r="T8" s="323">
        <v>90.0</v>
      </c>
      <c r="U8" s="217">
        <f t="shared" si="12"/>
        <v>190</v>
      </c>
      <c r="V8" s="240">
        <v>4.0</v>
      </c>
      <c r="W8" s="322">
        <v>110.0</v>
      </c>
      <c r="X8" s="323">
        <v>93.0</v>
      </c>
      <c r="Y8" s="217">
        <f t="shared" si="13"/>
        <v>203</v>
      </c>
      <c r="Z8" s="219">
        <f t="shared" ref="Z8:AA8" si="74">SUM(G8,K8,O8,S8,W8)</f>
        <v>407</v>
      </c>
      <c r="AA8" s="219">
        <f t="shared" si="74"/>
        <v>374</v>
      </c>
      <c r="AB8" s="217">
        <f t="shared" si="15"/>
        <v>781</v>
      </c>
      <c r="AC8" s="240">
        <v>4.0</v>
      </c>
      <c r="AD8" s="322">
        <v>103.0</v>
      </c>
      <c r="AE8" s="323">
        <v>98.0</v>
      </c>
      <c r="AF8" s="217">
        <f t="shared" si="16"/>
        <v>201</v>
      </c>
      <c r="AG8" s="240">
        <v>4.0</v>
      </c>
      <c r="AH8" s="322">
        <v>100.0</v>
      </c>
      <c r="AI8" s="323">
        <v>100.0</v>
      </c>
      <c r="AJ8" s="217">
        <f t="shared" si="17"/>
        <v>200</v>
      </c>
      <c r="AK8" s="240">
        <v>4.0</v>
      </c>
      <c r="AL8" s="322">
        <v>113.0</v>
      </c>
      <c r="AM8" s="323">
        <v>101.0</v>
      </c>
      <c r="AN8" s="217">
        <f t="shared" si="18"/>
        <v>214</v>
      </c>
      <c r="AO8" s="219">
        <f t="shared" ref="AO8:AP8" si="75">SUM(AD8,AH8,AL8)</f>
        <v>316</v>
      </c>
      <c r="AP8" s="220">
        <f t="shared" si="75"/>
        <v>299</v>
      </c>
      <c r="AQ8" s="217">
        <f t="shared" si="20"/>
        <v>615</v>
      </c>
      <c r="AR8" s="240">
        <v>4.0</v>
      </c>
      <c r="AS8" s="322">
        <v>94.0</v>
      </c>
      <c r="AT8" s="323">
        <v>87.0</v>
      </c>
      <c r="AU8" s="217">
        <f t="shared" si="21"/>
        <v>181</v>
      </c>
      <c r="AV8" s="240">
        <v>4.0</v>
      </c>
      <c r="AW8" s="322">
        <v>124.0</v>
      </c>
      <c r="AX8" s="323">
        <v>95.0</v>
      </c>
      <c r="AY8" s="217">
        <f t="shared" si="22"/>
        <v>219</v>
      </c>
      <c r="AZ8" s="342">
        <f t="shared" si="23"/>
        <v>218</v>
      </c>
      <c r="BA8" s="343">
        <f t="shared" si="24"/>
        <v>182</v>
      </c>
      <c r="BB8" s="217">
        <f t="shared" si="25"/>
        <v>400</v>
      </c>
      <c r="BC8" s="240">
        <v>2.0</v>
      </c>
      <c r="BD8" s="323">
        <v>0.0</v>
      </c>
      <c r="BE8" s="240">
        <v>2.0</v>
      </c>
      <c r="BF8" s="323">
        <v>0.0</v>
      </c>
      <c r="BG8" s="240">
        <v>1.0</v>
      </c>
      <c r="BH8" s="323">
        <v>0.0</v>
      </c>
      <c r="BI8" s="344">
        <f t="shared" si="26"/>
        <v>0</v>
      </c>
      <c r="BJ8" s="322">
        <v>0.0</v>
      </c>
      <c r="BK8" s="323">
        <v>0.0</v>
      </c>
      <c r="BL8" s="344">
        <f t="shared" si="27"/>
        <v>0</v>
      </c>
      <c r="BM8" s="240">
        <v>2.0</v>
      </c>
      <c r="BN8" s="323">
        <v>97.0</v>
      </c>
      <c r="BO8" s="240">
        <v>2.0</v>
      </c>
      <c r="BP8" s="323">
        <v>58.0</v>
      </c>
      <c r="BQ8" s="240">
        <v>1.0</v>
      </c>
      <c r="BR8" s="323">
        <v>35.0</v>
      </c>
      <c r="BS8" s="344">
        <f t="shared" si="28"/>
        <v>190</v>
      </c>
      <c r="BT8" s="322">
        <v>95.0</v>
      </c>
      <c r="BU8" s="323">
        <v>95.0</v>
      </c>
      <c r="BV8" s="344">
        <f t="shared" si="29"/>
        <v>190</v>
      </c>
      <c r="BW8" s="219">
        <f t="shared" ref="BW8:BX8" si="76">SUM(BJ8,BT8)</f>
        <v>95</v>
      </c>
      <c r="BX8" s="220">
        <f t="shared" si="76"/>
        <v>95</v>
      </c>
      <c r="BY8" s="217">
        <f t="shared" si="31"/>
        <v>190</v>
      </c>
      <c r="BZ8" s="324">
        <v>397.0</v>
      </c>
      <c r="CA8" s="323">
        <v>405.0</v>
      </c>
      <c r="CB8" s="324">
        <v>142.0</v>
      </c>
      <c r="CC8" s="323">
        <v>128.0</v>
      </c>
      <c r="CD8" s="324">
        <v>95.0</v>
      </c>
      <c r="CE8" s="323">
        <v>91.0</v>
      </c>
      <c r="CF8" s="324">
        <v>4.0</v>
      </c>
      <c r="CG8" s="323">
        <v>4.0</v>
      </c>
      <c r="CH8" s="324">
        <v>337.0</v>
      </c>
      <c r="CI8" s="323">
        <v>272.0</v>
      </c>
      <c r="CJ8" s="324">
        <v>42.0</v>
      </c>
      <c r="CK8" s="323">
        <v>28.0</v>
      </c>
      <c r="CL8" s="324">
        <v>19.0</v>
      </c>
      <c r="CM8" s="323">
        <v>22.0</v>
      </c>
      <c r="CN8" s="207">
        <f t="shared" ref="CN8:CO8" si="77">SUM(BZ8,CB8,CD8,CF8,CH8,CJ8,CL8)</f>
        <v>1036</v>
      </c>
      <c r="CO8" s="207">
        <f t="shared" si="77"/>
        <v>950</v>
      </c>
      <c r="CP8" s="206">
        <f t="shared" si="33"/>
        <v>1986</v>
      </c>
      <c r="CQ8" s="207">
        <f t="shared" ref="CQ8:CR8" si="78">SUM(Z8,AO8,AZ8,BW8)</f>
        <v>1036</v>
      </c>
      <c r="CR8" s="207">
        <f t="shared" si="78"/>
        <v>950</v>
      </c>
      <c r="CS8" s="185">
        <f t="shared" si="35"/>
        <v>1986</v>
      </c>
      <c r="CT8" s="325">
        <v>471.0</v>
      </c>
      <c r="CU8" s="326">
        <v>407.0</v>
      </c>
      <c r="CV8" s="214">
        <f t="shared" si="36"/>
        <v>878</v>
      </c>
      <c r="CW8" s="325">
        <v>36.0</v>
      </c>
      <c r="CX8" s="326">
        <v>50.0</v>
      </c>
      <c r="CY8" s="214">
        <f t="shared" si="37"/>
        <v>86</v>
      </c>
      <c r="CZ8" s="325">
        <v>223.0</v>
      </c>
      <c r="DA8" s="326">
        <v>224.0</v>
      </c>
      <c r="DB8" s="214">
        <f t="shared" si="38"/>
        <v>447</v>
      </c>
      <c r="DC8" s="325">
        <v>39.0</v>
      </c>
      <c r="DD8" s="326">
        <v>41.0</v>
      </c>
      <c r="DE8" s="214">
        <f t="shared" si="39"/>
        <v>80</v>
      </c>
      <c r="DF8" s="325">
        <v>267.0</v>
      </c>
      <c r="DG8" s="326">
        <v>228.0</v>
      </c>
      <c r="DH8" s="214">
        <f t="shared" si="40"/>
        <v>495</v>
      </c>
      <c r="DI8" s="228">
        <v>0.0</v>
      </c>
      <c r="DJ8" s="229">
        <v>0.0</v>
      </c>
      <c r="DK8" s="214">
        <f t="shared" si="41"/>
        <v>0</v>
      </c>
      <c r="DL8" s="215">
        <f t="shared" ref="DL8:DM8" si="79">SUM(CT8+CW8+CZ8+DC8+DF8+DI8)</f>
        <v>1036</v>
      </c>
      <c r="DM8" s="216">
        <f t="shared" si="79"/>
        <v>950</v>
      </c>
      <c r="DN8" s="217">
        <f t="shared" si="43"/>
        <v>1986</v>
      </c>
      <c r="DO8" s="218">
        <f t="shared" ref="DO8:DP8" si="80">SUM(CQ8-DL8)</f>
        <v>0</v>
      </c>
      <c r="DP8" s="218">
        <f t="shared" si="80"/>
        <v>0</v>
      </c>
      <c r="DQ8" s="215">
        <f t="shared" si="45"/>
        <v>1986</v>
      </c>
      <c r="DR8" s="219">
        <f t="shared" si="46"/>
        <v>1986</v>
      </c>
      <c r="DS8" s="220">
        <f t="shared" si="47"/>
        <v>0</v>
      </c>
      <c r="DT8" s="220">
        <f t="shared" si="48"/>
        <v>0</v>
      </c>
      <c r="DU8" s="217">
        <f t="shared" ref="DU8:DV8" si="81">SUM(CN8-CQ8)</f>
        <v>0</v>
      </c>
      <c r="DV8" s="217">
        <f t="shared" si="81"/>
        <v>0</v>
      </c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</row>
    <row r="9" ht="19.5" customHeight="1">
      <c r="A9" s="186">
        <v>7.0</v>
      </c>
      <c r="B9" s="230" t="s">
        <v>64</v>
      </c>
      <c r="C9" s="189">
        <v>1564.0</v>
      </c>
      <c r="D9" s="190" t="s">
        <v>57</v>
      </c>
      <c r="E9" s="191" t="s">
        <v>58</v>
      </c>
      <c r="F9" s="222">
        <v>3.0</v>
      </c>
      <c r="G9" s="223">
        <v>0.0</v>
      </c>
      <c r="H9" s="224">
        <v>0.0</v>
      </c>
      <c r="I9" s="217">
        <f t="shared" si="9"/>
        <v>0</v>
      </c>
      <c r="J9" s="222">
        <v>3.0</v>
      </c>
      <c r="K9" s="223">
        <v>58.0</v>
      </c>
      <c r="L9" s="224">
        <v>69.0</v>
      </c>
      <c r="M9" s="217">
        <f t="shared" si="10"/>
        <v>127</v>
      </c>
      <c r="N9" s="222">
        <v>3.0</v>
      </c>
      <c r="O9" s="223">
        <v>68.0</v>
      </c>
      <c r="P9" s="224">
        <v>54.0</v>
      </c>
      <c r="Q9" s="217">
        <f t="shared" si="11"/>
        <v>122</v>
      </c>
      <c r="R9" s="222">
        <v>3.0</v>
      </c>
      <c r="S9" s="223">
        <v>67.0</v>
      </c>
      <c r="T9" s="224">
        <v>60.0</v>
      </c>
      <c r="U9" s="217">
        <f t="shared" si="12"/>
        <v>127</v>
      </c>
      <c r="V9" s="222">
        <v>3.0</v>
      </c>
      <c r="W9" s="223">
        <v>57.0</v>
      </c>
      <c r="X9" s="224">
        <v>67.0</v>
      </c>
      <c r="Y9" s="217">
        <f t="shared" si="13"/>
        <v>124</v>
      </c>
      <c r="Z9" s="219">
        <f t="shared" ref="Z9:AA9" si="82">SUM(G9,K9,O9,S9,W9)</f>
        <v>250</v>
      </c>
      <c r="AA9" s="219">
        <f t="shared" si="82"/>
        <v>250</v>
      </c>
      <c r="AB9" s="217">
        <f t="shared" si="15"/>
        <v>500</v>
      </c>
      <c r="AC9" s="222">
        <v>3.0</v>
      </c>
      <c r="AD9" s="223">
        <v>69.0</v>
      </c>
      <c r="AE9" s="224">
        <v>55.0</v>
      </c>
      <c r="AF9" s="217">
        <f t="shared" si="16"/>
        <v>124</v>
      </c>
      <c r="AG9" s="222">
        <v>3.0</v>
      </c>
      <c r="AH9" s="223">
        <v>65.0</v>
      </c>
      <c r="AI9" s="224">
        <v>56.0</v>
      </c>
      <c r="AJ9" s="217">
        <f t="shared" si="17"/>
        <v>121</v>
      </c>
      <c r="AK9" s="222">
        <v>3.0</v>
      </c>
      <c r="AL9" s="223">
        <v>51.0</v>
      </c>
      <c r="AM9" s="224">
        <v>68.0</v>
      </c>
      <c r="AN9" s="217">
        <f t="shared" si="18"/>
        <v>119</v>
      </c>
      <c r="AO9" s="219">
        <f t="shared" ref="AO9:AP9" si="83">SUM(AD9,AH9,AL9)</f>
        <v>185</v>
      </c>
      <c r="AP9" s="220">
        <f t="shared" si="83"/>
        <v>179</v>
      </c>
      <c r="AQ9" s="217">
        <f t="shared" si="20"/>
        <v>364</v>
      </c>
      <c r="AR9" s="222">
        <v>3.0</v>
      </c>
      <c r="AS9" s="223">
        <v>66.0</v>
      </c>
      <c r="AT9" s="224">
        <v>57.0</v>
      </c>
      <c r="AU9" s="217">
        <f t="shared" si="21"/>
        <v>123</v>
      </c>
      <c r="AV9" s="222">
        <v>3.0</v>
      </c>
      <c r="AW9" s="223">
        <v>50.0</v>
      </c>
      <c r="AX9" s="224">
        <v>63.0</v>
      </c>
      <c r="AY9" s="217">
        <f t="shared" si="22"/>
        <v>113</v>
      </c>
      <c r="AZ9" s="342">
        <f t="shared" si="23"/>
        <v>116</v>
      </c>
      <c r="BA9" s="343">
        <f t="shared" si="24"/>
        <v>120</v>
      </c>
      <c r="BB9" s="217">
        <f t="shared" si="25"/>
        <v>236</v>
      </c>
      <c r="BC9" s="222">
        <v>1.0</v>
      </c>
      <c r="BD9" s="224">
        <v>0.0</v>
      </c>
      <c r="BE9" s="222">
        <v>1.0</v>
      </c>
      <c r="BF9" s="224">
        <v>0.0</v>
      </c>
      <c r="BG9" s="222">
        <v>0.0</v>
      </c>
      <c r="BH9" s="224">
        <v>0.0</v>
      </c>
      <c r="BI9" s="344">
        <f t="shared" si="26"/>
        <v>0</v>
      </c>
      <c r="BJ9" s="223">
        <v>0.0</v>
      </c>
      <c r="BK9" s="224">
        <v>0.0</v>
      </c>
      <c r="BL9" s="344">
        <f t="shared" si="27"/>
        <v>0</v>
      </c>
      <c r="BM9" s="222">
        <v>1.0</v>
      </c>
      <c r="BN9" s="224">
        <v>35.0</v>
      </c>
      <c r="BO9" s="222">
        <v>1.0</v>
      </c>
      <c r="BP9" s="224">
        <v>47.0</v>
      </c>
      <c r="BQ9" s="222">
        <v>0.0</v>
      </c>
      <c r="BR9" s="224">
        <v>0.0</v>
      </c>
      <c r="BS9" s="344">
        <f t="shared" si="28"/>
        <v>82</v>
      </c>
      <c r="BT9" s="223">
        <v>48.0</v>
      </c>
      <c r="BU9" s="224">
        <v>34.0</v>
      </c>
      <c r="BV9" s="344">
        <f t="shared" si="29"/>
        <v>82</v>
      </c>
      <c r="BW9" s="219">
        <f t="shared" ref="BW9:BX9" si="84">SUM(BJ9,BT9)</f>
        <v>48</v>
      </c>
      <c r="BX9" s="220">
        <f t="shared" si="84"/>
        <v>34</v>
      </c>
      <c r="BY9" s="217">
        <f t="shared" si="31"/>
        <v>82</v>
      </c>
      <c r="BZ9" s="227">
        <v>247.0</v>
      </c>
      <c r="CA9" s="224">
        <v>241.0</v>
      </c>
      <c r="CB9" s="227">
        <v>72.0</v>
      </c>
      <c r="CC9" s="224">
        <v>69.0</v>
      </c>
      <c r="CD9" s="227">
        <v>138.0</v>
      </c>
      <c r="CE9" s="224">
        <v>119.0</v>
      </c>
      <c r="CF9" s="227">
        <v>2.0</v>
      </c>
      <c r="CG9" s="224">
        <v>2.0</v>
      </c>
      <c r="CH9" s="227">
        <v>118.0</v>
      </c>
      <c r="CI9" s="224">
        <v>115.0</v>
      </c>
      <c r="CJ9" s="227">
        <v>19.0</v>
      </c>
      <c r="CK9" s="224">
        <v>26.0</v>
      </c>
      <c r="CL9" s="227">
        <v>3.0</v>
      </c>
      <c r="CM9" s="224">
        <v>11.0</v>
      </c>
      <c r="CN9" s="207">
        <f t="shared" ref="CN9:CO9" si="85">SUM(BZ9,CB9,CD9,CF9,CH9,CJ9,CL9)</f>
        <v>599</v>
      </c>
      <c r="CO9" s="207">
        <f t="shared" si="85"/>
        <v>583</v>
      </c>
      <c r="CP9" s="206">
        <f t="shared" si="33"/>
        <v>1182</v>
      </c>
      <c r="CQ9" s="207">
        <f t="shared" ref="CQ9:CR9" si="86">SUM(Z9,AO9,AZ9,BW9)</f>
        <v>599</v>
      </c>
      <c r="CR9" s="207">
        <f t="shared" si="86"/>
        <v>583</v>
      </c>
      <c r="CS9" s="185">
        <f t="shared" si="35"/>
        <v>1182</v>
      </c>
      <c r="CT9" s="228">
        <v>67.0</v>
      </c>
      <c r="CU9" s="224">
        <v>62.0</v>
      </c>
      <c r="CV9" s="214">
        <f t="shared" si="36"/>
        <v>129</v>
      </c>
      <c r="CW9" s="228">
        <v>17.0</v>
      </c>
      <c r="CX9" s="224">
        <v>30.0</v>
      </c>
      <c r="CY9" s="214">
        <f t="shared" si="37"/>
        <v>47</v>
      </c>
      <c r="CZ9" s="228">
        <v>294.0</v>
      </c>
      <c r="DA9" s="224">
        <v>271.0</v>
      </c>
      <c r="DB9" s="214">
        <f t="shared" si="38"/>
        <v>565</v>
      </c>
      <c r="DC9" s="228">
        <v>22.0</v>
      </c>
      <c r="DD9" s="224">
        <v>22.0</v>
      </c>
      <c r="DE9" s="214">
        <f t="shared" si="39"/>
        <v>44</v>
      </c>
      <c r="DF9" s="228">
        <v>199.0</v>
      </c>
      <c r="DG9" s="224">
        <v>198.0</v>
      </c>
      <c r="DH9" s="214">
        <f t="shared" si="40"/>
        <v>397</v>
      </c>
      <c r="DI9" s="228">
        <v>0.0</v>
      </c>
      <c r="DJ9" s="224">
        <v>0.0</v>
      </c>
      <c r="DK9" s="214">
        <f t="shared" si="41"/>
        <v>0</v>
      </c>
      <c r="DL9" s="215">
        <f t="shared" ref="DL9:DM9" si="87">SUM(CT9+CW9+CZ9+DC9+DF9+DI9)</f>
        <v>599</v>
      </c>
      <c r="DM9" s="216">
        <f t="shared" si="87"/>
        <v>583</v>
      </c>
      <c r="DN9" s="217">
        <f t="shared" si="43"/>
        <v>1182</v>
      </c>
      <c r="DO9" s="218">
        <f t="shared" ref="DO9:DP9" si="88">SUM(CQ9-DL9)</f>
        <v>0</v>
      </c>
      <c r="DP9" s="218">
        <f t="shared" si="88"/>
        <v>0</v>
      </c>
      <c r="DQ9" s="215">
        <f t="shared" si="45"/>
        <v>1182</v>
      </c>
      <c r="DR9" s="219">
        <f t="shared" si="46"/>
        <v>1182</v>
      </c>
      <c r="DS9" s="220">
        <f t="shared" si="47"/>
        <v>0</v>
      </c>
      <c r="DT9" s="220">
        <f t="shared" si="48"/>
        <v>0</v>
      </c>
      <c r="DU9" s="217">
        <f t="shared" ref="DU9:DV9" si="89">SUM(CN9-CQ9)</f>
        <v>0</v>
      </c>
      <c r="DV9" s="217">
        <f t="shared" si="89"/>
        <v>0</v>
      </c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</row>
    <row r="10" ht="19.5" customHeight="1">
      <c r="A10" s="186">
        <v>8.0</v>
      </c>
      <c r="B10" s="230" t="s">
        <v>65</v>
      </c>
      <c r="C10" s="189">
        <v>2288.0</v>
      </c>
      <c r="D10" s="190" t="s">
        <v>57</v>
      </c>
      <c r="E10" s="191" t="s">
        <v>58</v>
      </c>
      <c r="F10" s="222">
        <v>2.0</v>
      </c>
      <c r="G10" s="223">
        <v>0.0</v>
      </c>
      <c r="H10" s="224">
        <v>0.0</v>
      </c>
      <c r="I10" s="217">
        <f t="shared" si="9"/>
        <v>0</v>
      </c>
      <c r="J10" s="222">
        <v>2.0</v>
      </c>
      <c r="K10" s="223">
        <v>43.0</v>
      </c>
      <c r="L10" s="224">
        <v>55.0</v>
      </c>
      <c r="M10" s="217">
        <f t="shared" si="10"/>
        <v>98</v>
      </c>
      <c r="N10" s="222">
        <v>2.0</v>
      </c>
      <c r="O10" s="223">
        <v>52.0</v>
      </c>
      <c r="P10" s="224">
        <v>49.0</v>
      </c>
      <c r="Q10" s="217">
        <f t="shared" si="11"/>
        <v>101</v>
      </c>
      <c r="R10" s="222">
        <v>2.0</v>
      </c>
      <c r="S10" s="223">
        <v>57.0</v>
      </c>
      <c r="T10" s="224">
        <v>40.0</v>
      </c>
      <c r="U10" s="217">
        <f t="shared" si="12"/>
        <v>97</v>
      </c>
      <c r="V10" s="222">
        <v>2.0</v>
      </c>
      <c r="W10" s="223">
        <v>49.0</v>
      </c>
      <c r="X10" s="224">
        <v>50.0</v>
      </c>
      <c r="Y10" s="217">
        <f t="shared" si="13"/>
        <v>99</v>
      </c>
      <c r="Z10" s="219">
        <f t="shared" ref="Z10:AA10" si="90">SUM(G10,K10,O10,S10,W10)</f>
        <v>201</v>
      </c>
      <c r="AA10" s="219">
        <f t="shared" si="90"/>
        <v>194</v>
      </c>
      <c r="AB10" s="217">
        <f t="shared" si="15"/>
        <v>395</v>
      </c>
      <c r="AC10" s="222">
        <v>2.0</v>
      </c>
      <c r="AD10" s="223">
        <v>51.0</v>
      </c>
      <c r="AE10" s="224">
        <v>39.0</v>
      </c>
      <c r="AF10" s="217">
        <f t="shared" si="16"/>
        <v>90</v>
      </c>
      <c r="AG10" s="222">
        <v>2.0</v>
      </c>
      <c r="AH10" s="223">
        <v>54.0</v>
      </c>
      <c r="AI10" s="224">
        <v>33.0</v>
      </c>
      <c r="AJ10" s="217">
        <f t="shared" si="17"/>
        <v>87</v>
      </c>
      <c r="AK10" s="222">
        <v>2.0</v>
      </c>
      <c r="AL10" s="223">
        <v>46.0</v>
      </c>
      <c r="AM10" s="224">
        <v>40.0</v>
      </c>
      <c r="AN10" s="217">
        <f t="shared" si="18"/>
        <v>86</v>
      </c>
      <c r="AO10" s="219">
        <f t="shared" ref="AO10:AP10" si="91">SUM(AD10,AH10,AL10)</f>
        <v>151</v>
      </c>
      <c r="AP10" s="220">
        <f t="shared" si="91"/>
        <v>112</v>
      </c>
      <c r="AQ10" s="217">
        <f t="shared" si="20"/>
        <v>263</v>
      </c>
      <c r="AR10" s="222">
        <v>2.0</v>
      </c>
      <c r="AS10" s="223">
        <v>47.0</v>
      </c>
      <c r="AT10" s="224">
        <v>39.0</v>
      </c>
      <c r="AU10" s="217">
        <f t="shared" si="21"/>
        <v>86</v>
      </c>
      <c r="AV10" s="222">
        <v>2.0</v>
      </c>
      <c r="AW10" s="223">
        <v>49.0</v>
      </c>
      <c r="AX10" s="224">
        <v>41.0</v>
      </c>
      <c r="AY10" s="217">
        <f t="shared" si="22"/>
        <v>90</v>
      </c>
      <c r="AZ10" s="342">
        <f t="shared" si="23"/>
        <v>96</v>
      </c>
      <c r="BA10" s="343">
        <f t="shared" si="24"/>
        <v>80</v>
      </c>
      <c r="BB10" s="217">
        <f t="shared" si="25"/>
        <v>176</v>
      </c>
      <c r="BC10" s="222">
        <v>1.0</v>
      </c>
      <c r="BD10" s="224">
        <v>0.0</v>
      </c>
      <c r="BE10" s="222">
        <v>1.0</v>
      </c>
      <c r="BF10" s="224">
        <v>0.0</v>
      </c>
      <c r="BG10" s="222">
        <v>0.0</v>
      </c>
      <c r="BH10" s="224">
        <v>0.0</v>
      </c>
      <c r="BI10" s="364">
        <v>0.0</v>
      </c>
      <c r="BJ10" s="223">
        <v>0.0</v>
      </c>
      <c r="BK10" s="224">
        <v>0.0</v>
      </c>
      <c r="BL10" s="344">
        <f t="shared" si="27"/>
        <v>0</v>
      </c>
      <c r="BM10" s="222">
        <v>1.0</v>
      </c>
      <c r="BN10" s="224">
        <v>49.0</v>
      </c>
      <c r="BO10" s="222">
        <v>1.0</v>
      </c>
      <c r="BP10" s="224">
        <v>23.0</v>
      </c>
      <c r="BQ10" s="222">
        <v>0.0</v>
      </c>
      <c r="BR10" s="224">
        <v>0.0</v>
      </c>
      <c r="BS10" s="344">
        <f t="shared" si="28"/>
        <v>72</v>
      </c>
      <c r="BT10" s="223">
        <v>38.0</v>
      </c>
      <c r="BU10" s="224">
        <v>34.0</v>
      </c>
      <c r="BV10" s="344">
        <f t="shared" si="29"/>
        <v>72</v>
      </c>
      <c r="BW10" s="219">
        <f t="shared" ref="BW10:BX10" si="92">SUM(BJ10,BT10)</f>
        <v>38</v>
      </c>
      <c r="BX10" s="220">
        <f t="shared" si="92"/>
        <v>34</v>
      </c>
      <c r="BY10" s="217">
        <f t="shared" si="31"/>
        <v>72</v>
      </c>
      <c r="BZ10" s="227">
        <v>131.0</v>
      </c>
      <c r="CA10" s="224">
        <v>114.0</v>
      </c>
      <c r="CB10" s="227">
        <v>105.0</v>
      </c>
      <c r="CC10" s="224">
        <v>88.0</v>
      </c>
      <c r="CD10" s="227">
        <v>42.0</v>
      </c>
      <c r="CE10" s="224">
        <v>35.0</v>
      </c>
      <c r="CF10" s="227">
        <v>0.0</v>
      </c>
      <c r="CG10" s="224">
        <v>0.0</v>
      </c>
      <c r="CH10" s="227">
        <v>208.0</v>
      </c>
      <c r="CI10" s="224">
        <v>183.0</v>
      </c>
      <c r="CJ10" s="227">
        <v>0.0</v>
      </c>
      <c r="CK10" s="224">
        <v>0.0</v>
      </c>
      <c r="CL10" s="227">
        <v>0.0</v>
      </c>
      <c r="CM10" s="224">
        <v>0.0</v>
      </c>
      <c r="CN10" s="207">
        <f t="shared" ref="CN10:CO10" si="93">SUM(BZ10,CB10,CD10,CF10,CH10,CJ10,CL10)</f>
        <v>486</v>
      </c>
      <c r="CO10" s="207">
        <f t="shared" si="93"/>
        <v>420</v>
      </c>
      <c r="CP10" s="206">
        <f t="shared" si="33"/>
        <v>906</v>
      </c>
      <c r="CQ10" s="207">
        <f t="shared" ref="CQ10:CR10" si="94">SUM(Z10,AO10,AZ10,BW10)</f>
        <v>486</v>
      </c>
      <c r="CR10" s="207">
        <f t="shared" si="94"/>
        <v>420</v>
      </c>
      <c r="CS10" s="185">
        <f t="shared" si="35"/>
        <v>906</v>
      </c>
      <c r="CT10" s="228">
        <v>89.0</v>
      </c>
      <c r="CU10" s="229">
        <v>97.0</v>
      </c>
      <c r="CV10" s="214">
        <f t="shared" si="36"/>
        <v>186</v>
      </c>
      <c r="CW10" s="228">
        <v>9.0</v>
      </c>
      <c r="CX10" s="229">
        <v>10.0</v>
      </c>
      <c r="CY10" s="214">
        <f t="shared" si="37"/>
        <v>19</v>
      </c>
      <c r="CZ10" s="228">
        <v>262.0</v>
      </c>
      <c r="DA10" s="229">
        <v>219.0</v>
      </c>
      <c r="DB10" s="214">
        <f t="shared" si="38"/>
        <v>481</v>
      </c>
      <c r="DC10" s="228">
        <v>36.0</v>
      </c>
      <c r="DD10" s="229">
        <v>31.0</v>
      </c>
      <c r="DE10" s="214">
        <f t="shared" si="39"/>
        <v>67</v>
      </c>
      <c r="DF10" s="228">
        <v>90.0</v>
      </c>
      <c r="DG10" s="229">
        <v>63.0</v>
      </c>
      <c r="DH10" s="214">
        <f t="shared" si="40"/>
        <v>153</v>
      </c>
      <c r="DI10" s="228">
        <v>0.0</v>
      </c>
      <c r="DJ10" s="229">
        <v>0.0</v>
      </c>
      <c r="DK10" s="214">
        <f t="shared" si="41"/>
        <v>0</v>
      </c>
      <c r="DL10" s="215">
        <f t="shared" ref="DL10:DM10" si="95">SUM(CT10+CW10+CZ10+DC10+DF10+DI10)</f>
        <v>486</v>
      </c>
      <c r="DM10" s="216">
        <f t="shared" si="95"/>
        <v>420</v>
      </c>
      <c r="DN10" s="217">
        <f t="shared" si="43"/>
        <v>906</v>
      </c>
      <c r="DO10" s="218">
        <f t="shared" ref="DO10:DP10" si="96">SUM(CQ10-DL10)</f>
        <v>0</v>
      </c>
      <c r="DP10" s="218">
        <f t="shared" si="96"/>
        <v>0</v>
      </c>
      <c r="DQ10" s="215">
        <f t="shared" si="45"/>
        <v>906</v>
      </c>
      <c r="DR10" s="219">
        <f t="shared" si="46"/>
        <v>906</v>
      </c>
      <c r="DS10" s="220">
        <f t="shared" si="47"/>
        <v>0</v>
      </c>
      <c r="DT10" s="220">
        <f t="shared" si="48"/>
        <v>0</v>
      </c>
      <c r="DU10" s="217">
        <f t="shared" ref="DU10:DV10" si="97">SUM(CN10-CQ10)</f>
        <v>0</v>
      </c>
      <c r="DV10" s="217">
        <f t="shared" si="97"/>
        <v>0</v>
      </c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</row>
    <row r="11" ht="20.25" customHeight="1">
      <c r="A11" s="186">
        <v>9.0</v>
      </c>
      <c r="B11" s="253" t="s">
        <v>66</v>
      </c>
      <c r="C11" s="189">
        <v>1576.0</v>
      </c>
      <c r="D11" s="254" t="s">
        <v>57</v>
      </c>
      <c r="E11" s="191" t="s">
        <v>58</v>
      </c>
      <c r="F11" s="222">
        <v>2.0</v>
      </c>
      <c r="G11" s="223">
        <v>0.0</v>
      </c>
      <c r="H11" s="224">
        <v>0.0</v>
      </c>
      <c r="I11" s="217">
        <f t="shared" si="9"/>
        <v>0</v>
      </c>
      <c r="J11" s="222">
        <v>2.0</v>
      </c>
      <c r="K11" s="223">
        <v>48.0</v>
      </c>
      <c r="L11" s="224">
        <v>39.0</v>
      </c>
      <c r="M11" s="217">
        <f t="shared" si="10"/>
        <v>87</v>
      </c>
      <c r="N11" s="222">
        <v>2.0</v>
      </c>
      <c r="O11" s="223">
        <v>54.0</v>
      </c>
      <c r="P11" s="224">
        <v>38.0</v>
      </c>
      <c r="Q11" s="217">
        <f t="shared" si="11"/>
        <v>92</v>
      </c>
      <c r="R11" s="222">
        <v>2.0</v>
      </c>
      <c r="S11" s="223">
        <v>40.0</v>
      </c>
      <c r="T11" s="224">
        <v>58.0</v>
      </c>
      <c r="U11" s="217">
        <f t="shared" si="12"/>
        <v>98</v>
      </c>
      <c r="V11" s="222">
        <v>2.0</v>
      </c>
      <c r="W11" s="223">
        <v>50.0</v>
      </c>
      <c r="X11" s="224">
        <v>43.0</v>
      </c>
      <c r="Y11" s="217">
        <f t="shared" si="13"/>
        <v>93</v>
      </c>
      <c r="Z11" s="219">
        <f t="shared" ref="Z11:AA11" si="98">SUM(G11,K11,O11,S11,W11)</f>
        <v>192</v>
      </c>
      <c r="AA11" s="219">
        <f t="shared" si="98"/>
        <v>178</v>
      </c>
      <c r="AB11" s="217">
        <f t="shared" si="15"/>
        <v>370</v>
      </c>
      <c r="AC11" s="222">
        <v>2.0</v>
      </c>
      <c r="AD11" s="223">
        <v>49.0</v>
      </c>
      <c r="AE11" s="224">
        <v>47.0</v>
      </c>
      <c r="AF11" s="217">
        <f t="shared" si="16"/>
        <v>96</v>
      </c>
      <c r="AG11" s="222">
        <v>2.0</v>
      </c>
      <c r="AH11" s="223">
        <v>47.0</v>
      </c>
      <c r="AI11" s="224">
        <v>46.0</v>
      </c>
      <c r="AJ11" s="217">
        <f t="shared" si="17"/>
        <v>93</v>
      </c>
      <c r="AK11" s="222">
        <v>2.0</v>
      </c>
      <c r="AL11" s="223">
        <v>46.0</v>
      </c>
      <c r="AM11" s="224">
        <v>50.0</v>
      </c>
      <c r="AN11" s="217">
        <f t="shared" si="18"/>
        <v>96</v>
      </c>
      <c r="AO11" s="219">
        <f t="shared" ref="AO11:AP11" si="99">SUM(AD11,AH11,AL11)</f>
        <v>142</v>
      </c>
      <c r="AP11" s="220">
        <f t="shared" si="99"/>
        <v>143</v>
      </c>
      <c r="AQ11" s="217">
        <f t="shared" si="20"/>
        <v>285</v>
      </c>
      <c r="AR11" s="222">
        <v>2.0</v>
      </c>
      <c r="AS11" s="223">
        <v>43.0</v>
      </c>
      <c r="AT11" s="224">
        <v>47.0</v>
      </c>
      <c r="AU11" s="217">
        <f t="shared" si="21"/>
        <v>90</v>
      </c>
      <c r="AV11" s="222">
        <v>2.0</v>
      </c>
      <c r="AW11" s="223">
        <v>53.0</v>
      </c>
      <c r="AX11" s="224">
        <v>40.0</v>
      </c>
      <c r="AY11" s="217">
        <f t="shared" si="22"/>
        <v>93</v>
      </c>
      <c r="AZ11" s="342">
        <f t="shared" si="23"/>
        <v>96</v>
      </c>
      <c r="BA11" s="343">
        <f t="shared" si="24"/>
        <v>87</v>
      </c>
      <c r="BB11" s="217">
        <f t="shared" si="25"/>
        <v>183</v>
      </c>
      <c r="BC11" s="222">
        <v>1.0</v>
      </c>
      <c r="BD11" s="224">
        <v>0.0</v>
      </c>
      <c r="BE11" s="222">
        <v>1.0</v>
      </c>
      <c r="BF11" s="224">
        <v>0.0</v>
      </c>
      <c r="BG11" s="222">
        <v>0.0</v>
      </c>
      <c r="BH11" s="224">
        <v>0.0</v>
      </c>
      <c r="BI11" s="344">
        <f t="shared" ref="BI11:BI19" si="108">SUM(BD11,BF11,BH11)</f>
        <v>0</v>
      </c>
      <c r="BJ11" s="223">
        <v>0.0</v>
      </c>
      <c r="BK11" s="224">
        <v>0.0</v>
      </c>
      <c r="BL11" s="344">
        <f t="shared" si="27"/>
        <v>0</v>
      </c>
      <c r="BM11" s="222">
        <v>1.0</v>
      </c>
      <c r="BN11" s="224">
        <v>42.0</v>
      </c>
      <c r="BO11" s="222">
        <v>1.0</v>
      </c>
      <c r="BP11" s="224">
        <v>39.0</v>
      </c>
      <c r="BQ11" s="222">
        <v>0.0</v>
      </c>
      <c r="BR11" s="224">
        <v>0.0</v>
      </c>
      <c r="BS11" s="344">
        <f t="shared" si="28"/>
        <v>81</v>
      </c>
      <c r="BT11" s="223">
        <v>49.0</v>
      </c>
      <c r="BU11" s="224">
        <v>32.0</v>
      </c>
      <c r="BV11" s="344">
        <f t="shared" si="29"/>
        <v>81</v>
      </c>
      <c r="BW11" s="219">
        <f t="shared" ref="BW11:BX11" si="100">SUM(BJ11,BT11)</f>
        <v>49</v>
      </c>
      <c r="BX11" s="220">
        <f t="shared" si="100"/>
        <v>32</v>
      </c>
      <c r="BY11" s="217">
        <f t="shared" si="31"/>
        <v>81</v>
      </c>
      <c r="BZ11" s="227">
        <v>78.0</v>
      </c>
      <c r="CA11" s="224">
        <v>69.0</v>
      </c>
      <c r="CB11" s="227">
        <v>87.0</v>
      </c>
      <c r="CC11" s="224">
        <v>67.0</v>
      </c>
      <c r="CD11" s="227">
        <v>63.0</v>
      </c>
      <c r="CE11" s="224">
        <v>50.0</v>
      </c>
      <c r="CF11" s="227">
        <v>1.0</v>
      </c>
      <c r="CG11" s="224">
        <v>1.0</v>
      </c>
      <c r="CH11" s="227">
        <v>242.0</v>
      </c>
      <c r="CI11" s="224">
        <v>243.0</v>
      </c>
      <c r="CJ11" s="227">
        <v>4.0</v>
      </c>
      <c r="CK11" s="224">
        <v>8.0</v>
      </c>
      <c r="CL11" s="227">
        <v>4.0</v>
      </c>
      <c r="CM11" s="224">
        <v>2.0</v>
      </c>
      <c r="CN11" s="207">
        <f t="shared" ref="CN11:CO11" si="101">SUM(BZ11,CB11,CD11,CF11,CH11,CJ11,CL11)</f>
        <v>479</v>
      </c>
      <c r="CO11" s="207">
        <f t="shared" si="101"/>
        <v>440</v>
      </c>
      <c r="CP11" s="206">
        <f t="shared" si="33"/>
        <v>919</v>
      </c>
      <c r="CQ11" s="207">
        <f t="shared" ref="CQ11:CR11" si="102">SUM(Z11,AO11,AZ11,BW11)</f>
        <v>479</v>
      </c>
      <c r="CR11" s="207">
        <f t="shared" si="102"/>
        <v>440</v>
      </c>
      <c r="CS11" s="185">
        <f t="shared" si="35"/>
        <v>919</v>
      </c>
      <c r="CT11" s="228">
        <v>77.0</v>
      </c>
      <c r="CU11" s="229">
        <v>72.0</v>
      </c>
      <c r="CV11" s="214">
        <f t="shared" si="36"/>
        <v>149</v>
      </c>
      <c r="CW11" s="228">
        <v>14.0</v>
      </c>
      <c r="CX11" s="229">
        <v>6.0</v>
      </c>
      <c r="CY11" s="214">
        <f t="shared" si="37"/>
        <v>20</v>
      </c>
      <c r="CZ11" s="228">
        <v>207.0</v>
      </c>
      <c r="DA11" s="229">
        <v>187.0</v>
      </c>
      <c r="DB11" s="214">
        <f t="shared" si="38"/>
        <v>394</v>
      </c>
      <c r="DC11" s="228">
        <v>63.0</v>
      </c>
      <c r="DD11" s="229">
        <v>63.0</v>
      </c>
      <c r="DE11" s="214">
        <f t="shared" si="39"/>
        <v>126</v>
      </c>
      <c r="DF11" s="228">
        <v>118.0</v>
      </c>
      <c r="DG11" s="229">
        <v>112.0</v>
      </c>
      <c r="DH11" s="214">
        <f t="shared" si="40"/>
        <v>230</v>
      </c>
      <c r="DI11" s="228">
        <v>0.0</v>
      </c>
      <c r="DJ11" s="229">
        <v>0.0</v>
      </c>
      <c r="DK11" s="214">
        <f t="shared" si="41"/>
        <v>0</v>
      </c>
      <c r="DL11" s="215">
        <f t="shared" ref="DL11:DM11" si="103">SUM(CT11+CW11+CZ11+DC11+DF11+DI11)</f>
        <v>479</v>
      </c>
      <c r="DM11" s="216">
        <f t="shared" si="103"/>
        <v>440</v>
      </c>
      <c r="DN11" s="217">
        <f t="shared" si="43"/>
        <v>919</v>
      </c>
      <c r="DO11" s="218">
        <f t="shared" ref="DO11:DP11" si="104">SUM(CQ11-DL11)</f>
        <v>0</v>
      </c>
      <c r="DP11" s="218">
        <f t="shared" si="104"/>
        <v>0</v>
      </c>
      <c r="DQ11" s="215">
        <f t="shared" si="45"/>
        <v>919</v>
      </c>
      <c r="DR11" s="219">
        <f t="shared" si="46"/>
        <v>919</v>
      </c>
      <c r="DS11" s="220">
        <f t="shared" si="47"/>
        <v>0</v>
      </c>
      <c r="DT11" s="220">
        <f t="shared" si="48"/>
        <v>0</v>
      </c>
      <c r="DU11" s="217">
        <f t="shared" ref="DU11:DV11" si="105">SUM(CN11-CQ11)</f>
        <v>0</v>
      </c>
      <c r="DV11" s="217">
        <f t="shared" si="105"/>
        <v>0</v>
      </c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</row>
    <row r="12" ht="19.5" customHeight="1">
      <c r="A12" s="186">
        <v>10.0</v>
      </c>
      <c r="B12" s="230" t="s">
        <v>67</v>
      </c>
      <c r="C12" s="189">
        <v>1578.0</v>
      </c>
      <c r="D12" s="190" t="s">
        <v>57</v>
      </c>
      <c r="E12" s="191" t="s">
        <v>58</v>
      </c>
      <c r="F12" s="256">
        <v>1.0</v>
      </c>
      <c r="G12" s="223">
        <v>0.0</v>
      </c>
      <c r="H12" s="224">
        <v>0.0</v>
      </c>
      <c r="I12" s="217">
        <f t="shared" si="9"/>
        <v>0</v>
      </c>
      <c r="J12" s="222">
        <v>1.0</v>
      </c>
      <c r="K12" s="223">
        <v>16.0</v>
      </c>
      <c r="L12" s="224">
        <v>23.0</v>
      </c>
      <c r="M12" s="217">
        <f t="shared" si="10"/>
        <v>39</v>
      </c>
      <c r="N12" s="222">
        <v>1.0</v>
      </c>
      <c r="O12" s="223">
        <v>18.0</v>
      </c>
      <c r="P12" s="224">
        <v>20.0</v>
      </c>
      <c r="Q12" s="217">
        <f t="shared" si="11"/>
        <v>38</v>
      </c>
      <c r="R12" s="222">
        <v>1.0</v>
      </c>
      <c r="S12" s="223">
        <v>24.0</v>
      </c>
      <c r="T12" s="224">
        <v>18.0</v>
      </c>
      <c r="U12" s="217">
        <f t="shared" si="12"/>
        <v>42</v>
      </c>
      <c r="V12" s="222">
        <v>1.0</v>
      </c>
      <c r="W12" s="223">
        <v>21.0</v>
      </c>
      <c r="X12" s="224">
        <v>18.0</v>
      </c>
      <c r="Y12" s="217">
        <f t="shared" si="13"/>
        <v>39</v>
      </c>
      <c r="Z12" s="219">
        <f t="shared" ref="Z12:AA12" si="106">SUM(G12,K12,O12,S12,W12)</f>
        <v>79</v>
      </c>
      <c r="AA12" s="219">
        <f t="shared" si="106"/>
        <v>79</v>
      </c>
      <c r="AB12" s="217">
        <f t="shared" si="15"/>
        <v>158</v>
      </c>
      <c r="AC12" s="222">
        <v>1.0</v>
      </c>
      <c r="AD12" s="223">
        <v>17.0</v>
      </c>
      <c r="AE12" s="224">
        <v>22.0</v>
      </c>
      <c r="AF12" s="217">
        <f t="shared" si="16"/>
        <v>39</v>
      </c>
      <c r="AG12" s="222">
        <v>1.0</v>
      </c>
      <c r="AH12" s="223">
        <v>15.0</v>
      </c>
      <c r="AI12" s="224">
        <v>27.0</v>
      </c>
      <c r="AJ12" s="217">
        <f t="shared" si="17"/>
        <v>42</v>
      </c>
      <c r="AK12" s="222">
        <v>1.0</v>
      </c>
      <c r="AL12" s="223">
        <v>24.0</v>
      </c>
      <c r="AM12" s="224">
        <v>17.0</v>
      </c>
      <c r="AN12" s="217">
        <f t="shared" si="18"/>
        <v>41</v>
      </c>
      <c r="AO12" s="219">
        <f t="shared" ref="AO12:AP12" si="107">SUM(AD12,AH12,AL12)</f>
        <v>56</v>
      </c>
      <c r="AP12" s="220">
        <f t="shared" si="107"/>
        <v>66</v>
      </c>
      <c r="AQ12" s="217">
        <f t="shared" si="20"/>
        <v>122</v>
      </c>
      <c r="AR12" s="222">
        <v>1.0</v>
      </c>
      <c r="AS12" s="223">
        <v>24.0</v>
      </c>
      <c r="AT12" s="224">
        <v>18.0</v>
      </c>
      <c r="AU12" s="217">
        <f t="shared" si="21"/>
        <v>42</v>
      </c>
      <c r="AV12" s="222">
        <v>1.0</v>
      </c>
      <c r="AW12" s="223">
        <v>20.0</v>
      </c>
      <c r="AX12" s="224">
        <v>18.0</v>
      </c>
      <c r="AY12" s="217">
        <f t="shared" si="22"/>
        <v>38</v>
      </c>
      <c r="AZ12" s="342">
        <f t="shared" si="23"/>
        <v>44</v>
      </c>
      <c r="BA12" s="343">
        <f t="shared" si="24"/>
        <v>36</v>
      </c>
      <c r="BB12" s="217">
        <f t="shared" si="25"/>
        <v>80</v>
      </c>
      <c r="BC12" s="222">
        <v>1.0</v>
      </c>
      <c r="BD12" s="224">
        <v>0.0</v>
      </c>
      <c r="BE12" s="222">
        <v>0.0</v>
      </c>
      <c r="BF12" s="224">
        <v>0.0</v>
      </c>
      <c r="BG12" s="222">
        <v>0.0</v>
      </c>
      <c r="BH12" s="224">
        <v>0.0</v>
      </c>
      <c r="BI12" s="344">
        <f t="shared" si="108"/>
        <v>0</v>
      </c>
      <c r="BJ12" s="223">
        <v>0.0</v>
      </c>
      <c r="BK12" s="224">
        <v>0.0</v>
      </c>
      <c r="BL12" s="344">
        <f t="shared" si="27"/>
        <v>0</v>
      </c>
      <c r="BM12" s="222">
        <v>1.0</v>
      </c>
      <c r="BN12" s="224">
        <v>33.0</v>
      </c>
      <c r="BO12" s="222">
        <v>0.0</v>
      </c>
      <c r="BP12" s="224">
        <v>0.0</v>
      </c>
      <c r="BQ12" s="222">
        <v>0.0</v>
      </c>
      <c r="BR12" s="224">
        <v>0.0</v>
      </c>
      <c r="BS12" s="344">
        <f t="shared" si="28"/>
        <v>33</v>
      </c>
      <c r="BT12" s="223">
        <v>16.0</v>
      </c>
      <c r="BU12" s="224">
        <v>17.0</v>
      </c>
      <c r="BV12" s="344">
        <f t="shared" si="29"/>
        <v>33</v>
      </c>
      <c r="BW12" s="219">
        <f t="shared" ref="BW12:BX12" si="109">SUM(BJ12,BT12)</f>
        <v>16</v>
      </c>
      <c r="BX12" s="220">
        <f t="shared" si="109"/>
        <v>17</v>
      </c>
      <c r="BY12" s="217">
        <f t="shared" si="31"/>
        <v>33</v>
      </c>
      <c r="BZ12" s="227">
        <v>85.0</v>
      </c>
      <c r="CA12" s="224">
        <v>105.0</v>
      </c>
      <c r="CB12" s="227">
        <v>24.0</v>
      </c>
      <c r="CC12" s="224">
        <v>17.0</v>
      </c>
      <c r="CD12" s="227">
        <v>11.0</v>
      </c>
      <c r="CE12" s="224">
        <v>16.0</v>
      </c>
      <c r="CF12" s="227">
        <v>0.0</v>
      </c>
      <c r="CG12" s="224">
        <v>0.0</v>
      </c>
      <c r="CH12" s="227">
        <v>40.0</v>
      </c>
      <c r="CI12" s="224">
        <v>38.0</v>
      </c>
      <c r="CJ12" s="227">
        <v>27.0</v>
      </c>
      <c r="CK12" s="224">
        <v>17.0</v>
      </c>
      <c r="CL12" s="227">
        <v>8.0</v>
      </c>
      <c r="CM12" s="224">
        <v>5.0</v>
      </c>
      <c r="CN12" s="207">
        <f t="shared" ref="CN12:CO12" si="110">SUM(BZ12,CB12,CD12,CF12,CH12,CJ12,CL12)</f>
        <v>195</v>
      </c>
      <c r="CO12" s="207">
        <f t="shared" si="110"/>
        <v>198</v>
      </c>
      <c r="CP12" s="206">
        <f t="shared" si="33"/>
        <v>393</v>
      </c>
      <c r="CQ12" s="207">
        <f t="shared" ref="CQ12:CR12" si="111">SUM(Z12,AO12,AZ12,BW12)</f>
        <v>195</v>
      </c>
      <c r="CR12" s="207">
        <f t="shared" si="111"/>
        <v>198</v>
      </c>
      <c r="CS12" s="185">
        <f t="shared" si="35"/>
        <v>393</v>
      </c>
      <c r="CT12" s="228">
        <v>35.0</v>
      </c>
      <c r="CU12" s="229">
        <v>56.0</v>
      </c>
      <c r="CV12" s="214">
        <f t="shared" si="36"/>
        <v>91</v>
      </c>
      <c r="CW12" s="228">
        <v>3.0</v>
      </c>
      <c r="CX12" s="229">
        <v>4.0</v>
      </c>
      <c r="CY12" s="214">
        <f t="shared" si="37"/>
        <v>7</v>
      </c>
      <c r="CZ12" s="228">
        <v>53.0</v>
      </c>
      <c r="DA12" s="229">
        <v>41.0</v>
      </c>
      <c r="DB12" s="214">
        <f t="shared" si="38"/>
        <v>94</v>
      </c>
      <c r="DC12" s="228">
        <v>3.0</v>
      </c>
      <c r="DD12" s="229">
        <v>6.0</v>
      </c>
      <c r="DE12" s="214">
        <f t="shared" si="39"/>
        <v>9</v>
      </c>
      <c r="DF12" s="228">
        <v>101.0</v>
      </c>
      <c r="DG12" s="229">
        <v>91.0</v>
      </c>
      <c r="DH12" s="214">
        <f t="shared" si="40"/>
        <v>192</v>
      </c>
      <c r="DI12" s="228">
        <v>0.0</v>
      </c>
      <c r="DJ12" s="229">
        <v>0.0</v>
      </c>
      <c r="DK12" s="214">
        <f t="shared" si="41"/>
        <v>0</v>
      </c>
      <c r="DL12" s="215">
        <f t="shared" ref="DL12:DM12" si="112">SUM(CT12+CW12+CZ12+DC12+DF12+DI12)</f>
        <v>195</v>
      </c>
      <c r="DM12" s="216">
        <f t="shared" si="112"/>
        <v>198</v>
      </c>
      <c r="DN12" s="217">
        <f t="shared" si="43"/>
        <v>393</v>
      </c>
      <c r="DO12" s="218">
        <f t="shared" ref="DO12:DP12" si="113">SUM(CQ12-DL12)</f>
        <v>0</v>
      </c>
      <c r="DP12" s="218">
        <f t="shared" si="113"/>
        <v>0</v>
      </c>
      <c r="DQ12" s="215">
        <f t="shared" si="45"/>
        <v>393</v>
      </c>
      <c r="DR12" s="219">
        <f t="shared" si="46"/>
        <v>393</v>
      </c>
      <c r="DS12" s="220">
        <f t="shared" si="47"/>
        <v>0</v>
      </c>
      <c r="DT12" s="220">
        <f t="shared" si="48"/>
        <v>0</v>
      </c>
      <c r="DU12" s="217">
        <f t="shared" ref="DU12:DV12" si="114">SUM(CN12-CQ12)</f>
        <v>0</v>
      </c>
      <c r="DV12" s="217">
        <f t="shared" si="114"/>
        <v>0</v>
      </c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</row>
    <row r="13" ht="19.5" customHeight="1">
      <c r="A13" s="186">
        <v>11.0</v>
      </c>
      <c r="B13" s="230" t="s">
        <v>68</v>
      </c>
      <c r="C13" s="189">
        <v>1581.0</v>
      </c>
      <c r="D13" s="190" t="s">
        <v>57</v>
      </c>
      <c r="E13" s="191" t="s">
        <v>58</v>
      </c>
      <c r="F13" s="222">
        <v>2.0</v>
      </c>
      <c r="G13" s="223">
        <v>0.0</v>
      </c>
      <c r="H13" s="224">
        <v>0.0</v>
      </c>
      <c r="I13" s="217">
        <f t="shared" si="9"/>
        <v>0</v>
      </c>
      <c r="J13" s="222">
        <v>2.0</v>
      </c>
      <c r="K13" s="223">
        <v>59.0</v>
      </c>
      <c r="L13" s="224">
        <v>44.0</v>
      </c>
      <c r="M13" s="217">
        <f t="shared" si="10"/>
        <v>103</v>
      </c>
      <c r="N13" s="222">
        <v>2.0</v>
      </c>
      <c r="O13" s="223">
        <v>49.0</v>
      </c>
      <c r="P13" s="224">
        <v>39.0</v>
      </c>
      <c r="Q13" s="217">
        <f t="shared" si="11"/>
        <v>88</v>
      </c>
      <c r="R13" s="222">
        <v>2.0</v>
      </c>
      <c r="S13" s="223">
        <v>52.0</v>
      </c>
      <c r="T13" s="224">
        <v>33.0</v>
      </c>
      <c r="U13" s="217">
        <f t="shared" si="12"/>
        <v>85</v>
      </c>
      <c r="V13" s="222">
        <v>2.0</v>
      </c>
      <c r="W13" s="223">
        <v>45.0</v>
      </c>
      <c r="X13" s="224">
        <v>43.0</v>
      </c>
      <c r="Y13" s="217">
        <f t="shared" si="13"/>
        <v>88</v>
      </c>
      <c r="Z13" s="219">
        <f t="shared" ref="Z13:AA13" si="115">SUM(G13,K13,O13,S13,W13)</f>
        <v>205</v>
      </c>
      <c r="AA13" s="219">
        <f t="shared" si="115"/>
        <v>159</v>
      </c>
      <c r="AB13" s="217">
        <f t="shared" si="15"/>
        <v>364</v>
      </c>
      <c r="AC13" s="222">
        <v>2.0</v>
      </c>
      <c r="AD13" s="223">
        <v>48.0</v>
      </c>
      <c r="AE13" s="224">
        <v>51.0</v>
      </c>
      <c r="AF13" s="217">
        <f t="shared" si="16"/>
        <v>99</v>
      </c>
      <c r="AG13" s="222">
        <v>2.0</v>
      </c>
      <c r="AH13" s="223">
        <v>52.0</v>
      </c>
      <c r="AI13" s="224">
        <v>35.0</v>
      </c>
      <c r="AJ13" s="217">
        <f t="shared" si="17"/>
        <v>87</v>
      </c>
      <c r="AK13" s="222">
        <v>2.0</v>
      </c>
      <c r="AL13" s="223">
        <v>54.0</v>
      </c>
      <c r="AM13" s="224">
        <v>38.0</v>
      </c>
      <c r="AN13" s="217">
        <f t="shared" si="18"/>
        <v>92</v>
      </c>
      <c r="AO13" s="219">
        <f t="shared" ref="AO13:AP13" si="116">SUM(AD13,AH13,AL13)</f>
        <v>154</v>
      </c>
      <c r="AP13" s="220">
        <f t="shared" si="116"/>
        <v>124</v>
      </c>
      <c r="AQ13" s="217">
        <f t="shared" si="20"/>
        <v>278</v>
      </c>
      <c r="AR13" s="222">
        <v>2.0</v>
      </c>
      <c r="AS13" s="223">
        <v>56.0</v>
      </c>
      <c r="AT13" s="224">
        <v>34.0</v>
      </c>
      <c r="AU13" s="217">
        <f t="shared" si="21"/>
        <v>90</v>
      </c>
      <c r="AV13" s="222">
        <v>2.0</v>
      </c>
      <c r="AW13" s="223">
        <v>54.0</v>
      </c>
      <c r="AX13" s="224">
        <v>39.0</v>
      </c>
      <c r="AY13" s="217">
        <f t="shared" si="22"/>
        <v>93</v>
      </c>
      <c r="AZ13" s="342">
        <f t="shared" si="23"/>
        <v>110</v>
      </c>
      <c r="BA13" s="343">
        <f t="shared" si="24"/>
        <v>73</v>
      </c>
      <c r="BB13" s="217">
        <f t="shared" si="25"/>
        <v>183</v>
      </c>
      <c r="BC13" s="222">
        <v>1.0</v>
      </c>
      <c r="BD13" s="224">
        <v>0.0</v>
      </c>
      <c r="BE13" s="222">
        <v>1.0</v>
      </c>
      <c r="BF13" s="224">
        <v>0.0</v>
      </c>
      <c r="BG13" s="222">
        <v>0.0</v>
      </c>
      <c r="BH13" s="224">
        <v>0.0</v>
      </c>
      <c r="BI13" s="344">
        <f t="shared" si="108"/>
        <v>0</v>
      </c>
      <c r="BJ13" s="223">
        <v>0.0</v>
      </c>
      <c r="BK13" s="224">
        <v>0.0</v>
      </c>
      <c r="BL13" s="344">
        <f t="shared" si="27"/>
        <v>0</v>
      </c>
      <c r="BM13" s="222">
        <v>1.0</v>
      </c>
      <c r="BN13" s="224">
        <v>42.0</v>
      </c>
      <c r="BO13" s="222">
        <v>1.0</v>
      </c>
      <c r="BP13" s="224">
        <v>39.0</v>
      </c>
      <c r="BQ13" s="222">
        <v>0.0</v>
      </c>
      <c r="BR13" s="224">
        <v>0.0</v>
      </c>
      <c r="BS13" s="344">
        <f t="shared" si="28"/>
        <v>81</v>
      </c>
      <c r="BT13" s="223">
        <v>41.0</v>
      </c>
      <c r="BU13" s="224">
        <v>40.0</v>
      </c>
      <c r="BV13" s="344">
        <f t="shared" si="29"/>
        <v>81</v>
      </c>
      <c r="BW13" s="219">
        <f t="shared" ref="BW13:BX13" si="117">SUM(BJ13,BT13)</f>
        <v>41</v>
      </c>
      <c r="BX13" s="220">
        <f t="shared" si="117"/>
        <v>40</v>
      </c>
      <c r="BY13" s="217">
        <f t="shared" si="31"/>
        <v>81</v>
      </c>
      <c r="BZ13" s="227">
        <v>137.0</v>
      </c>
      <c r="CA13" s="224">
        <v>116.0</v>
      </c>
      <c r="CB13" s="227">
        <v>85.0</v>
      </c>
      <c r="CC13" s="224">
        <v>70.0</v>
      </c>
      <c r="CD13" s="227">
        <v>77.0</v>
      </c>
      <c r="CE13" s="224">
        <v>57.0</v>
      </c>
      <c r="CF13" s="227">
        <v>5.0</v>
      </c>
      <c r="CG13" s="224">
        <v>2.0</v>
      </c>
      <c r="CH13" s="227">
        <v>187.0</v>
      </c>
      <c r="CI13" s="224">
        <v>134.0</v>
      </c>
      <c r="CJ13" s="227">
        <v>9.0</v>
      </c>
      <c r="CK13" s="224">
        <v>9.0</v>
      </c>
      <c r="CL13" s="227">
        <v>10.0</v>
      </c>
      <c r="CM13" s="224">
        <v>8.0</v>
      </c>
      <c r="CN13" s="207">
        <f t="shared" ref="CN13:CO13" si="118">SUM(BZ13,CB13,CD13,CF13,CH13,CJ13,CL13)</f>
        <v>510</v>
      </c>
      <c r="CO13" s="207">
        <f t="shared" si="118"/>
        <v>396</v>
      </c>
      <c r="CP13" s="206">
        <f t="shared" si="33"/>
        <v>906</v>
      </c>
      <c r="CQ13" s="207">
        <f t="shared" ref="CQ13:CR13" si="119">SUM(Z13,AO13,AZ13,BW13)</f>
        <v>510</v>
      </c>
      <c r="CR13" s="207">
        <f t="shared" si="119"/>
        <v>396</v>
      </c>
      <c r="CS13" s="185">
        <f t="shared" si="35"/>
        <v>906</v>
      </c>
      <c r="CT13" s="228">
        <v>119.0</v>
      </c>
      <c r="CU13" s="224">
        <v>93.0</v>
      </c>
      <c r="CV13" s="214">
        <f t="shared" si="36"/>
        <v>212</v>
      </c>
      <c r="CW13" s="228">
        <v>24.0</v>
      </c>
      <c r="CX13" s="224">
        <v>17.0</v>
      </c>
      <c r="CY13" s="214">
        <f t="shared" si="37"/>
        <v>41</v>
      </c>
      <c r="CZ13" s="228">
        <v>141.0</v>
      </c>
      <c r="DA13" s="224">
        <v>123.0</v>
      </c>
      <c r="DB13" s="214">
        <f t="shared" si="38"/>
        <v>264</v>
      </c>
      <c r="DC13" s="228">
        <v>49.0</v>
      </c>
      <c r="DD13" s="224">
        <v>38.0</v>
      </c>
      <c r="DE13" s="214">
        <f t="shared" si="39"/>
        <v>87</v>
      </c>
      <c r="DF13" s="228">
        <v>177.0</v>
      </c>
      <c r="DG13" s="224">
        <v>125.0</v>
      </c>
      <c r="DH13" s="214">
        <f t="shared" si="40"/>
        <v>302</v>
      </c>
      <c r="DI13" s="228">
        <v>0.0</v>
      </c>
      <c r="DJ13" s="224">
        <v>0.0</v>
      </c>
      <c r="DK13" s="214">
        <f t="shared" si="41"/>
        <v>0</v>
      </c>
      <c r="DL13" s="215">
        <f t="shared" ref="DL13:DM13" si="120">SUM(CT13+CW13+CZ13+DC13+DF13+DI13)</f>
        <v>510</v>
      </c>
      <c r="DM13" s="216">
        <f t="shared" si="120"/>
        <v>396</v>
      </c>
      <c r="DN13" s="217">
        <f t="shared" si="43"/>
        <v>906</v>
      </c>
      <c r="DO13" s="218">
        <f t="shared" ref="DO13:DP13" si="121">SUM(CQ13-DL13)</f>
        <v>0</v>
      </c>
      <c r="DP13" s="218">
        <f t="shared" si="121"/>
        <v>0</v>
      </c>
      <c r="DQ13" s="215">
        <f t="shared" si="45"/>
        <v>906</v>
      </c>
      <c r="DR13" s="219">
        <f t="shared" si="46"/>
        <v>906</v>
      </c>
      <c r="DS13" s="220">
        <f t="shared" si="47"/>
        <v>0</v>
      </c>
      <c r="DT13" s="220">
        <f t="shared" si="48"/>
        <v>0</v>
      </c>
      <c r="DU13" s="217">
        <f t="shared" ref="DU13:DV13" si="122">SUM(CN13-CQ13)</f>
        <v>0</v>
      </c>
      <c r="DV13" s="217">
        <f t="shared" si="122"/>
        <v>0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</row>
    <row r="14" ht="19.5" customHeight="1">
      <c r="A14" s="257">
        <v>12.0</v>
      </c>
      <c r="B14" s="230" t="s">
        <v>69</v>
      </c>
      <c r="C14" s="189">
        <v>1582.0</v>
      </c>
      <c r="D14" s="190" t="s">
        <v>57</v>
      </c>
      <c r="E14" s="191" t="s">
        <v>58</v>
      </c>
      <c r="F14" s="231">
        <v>8.0</v>
      </c>
      <c r="G14" s="258">
        <v>0.0</v>
      </c>
      <c r="H14" s="259">
        <v>0.0</v>
      </c>
      <c r="I14" s="217">
        <f t="shared" si="9"/>
        <v>0</v>
      </c>
      <c r="J14" s="231">
        <v>8.0</v>
      </c>
      <c r="K14" s="258">
        <f>89+83</f>
        <v>172</v>
      </c>
      <c r="L14" s="259">
        <f>83+83</f>
        <v>166</v>
      </c>
      <c r="M14" s="217">
        <f t="shared" si="10"/>
        <v>338</v>
      </c>
      <c r="N14" s="231">
        <v>8.0</v>
      </c>
      <c r="O14" s="258">
        <f>71+95</f>
        <v>166</v>
      </c>
      <c r="P14" s="259">
        <f>77+74</f>
        <v>151</v>
      </c>
      <c r="Q14" s="217">
        <f t="shared" si="11"/>
        <v>317</v>
      </c>
      <c r="R14" s="231">
        <v>8.0</v>
      </c>
      <c r="S14" s="258">
        <f>93+81</f>
        <v>174</v>
      </c>
      <c r="T14" s="259">
        <f>70+86</f>
        <v>156</v>
      </c>
      <c r="U14" s="217">
        <f t="shared" si="12"/>
        <v>330</v>
      </c>
      <c r="V14" s="231">
        <v>8.0</v>
      </c>
      <c r="W14" s="258">
        <f>83+79</f>
        <v>162</v>
      </c>
      <c r="X14" s="259">
        <f>82+92</f>
        <v>174</v>
      </c>
      <c r="Y14" s="217">
        <f t="shared" si="13"/>
        <v>336</v>
      </c>
      <c r="Z14" s="219">
        <f t="shared" ref="Z14:AA14" si="123">SUM(G14,K14,O14,S14,W14)</f>
        <v>674</v>
      </c>
      <c r="AA14" s="219">
        <f t="shared" si="123"/>
        <v>647</v>
      </c>
      <c r="AB14" s="217">
        <f t="shared" si="15"/>
        <v>1321</v>
      </c>
      <c r="AC14" s="231">
        <v>8.0</v>
      </c>
      <c r="AD14" s="258">
        <f>92+96</f>
        <v>188</v>
      </c>
      <c r="AE14" s="259">
        <f>72+76</f>
        <v>148</v>
      </c>
      <c r="AF14" s="217">
        <f t="shared" si="16"/>
        <v>336</v>
      </c>
      <c r="AG14" s="231">
        <v>8.0</v>
      </c>
      <c r="AH14" s="258">
        <f>98+80</f>
        <v>178</v>
      </c>
      <c r="AI14" s="259">
        <f>63+81</f>
        <v>144</v>
      </c>
      <c r="AJ14" s="217">
        <f t="shared" si="17"/>
        <v>322</v>
      </c>
      <c r="AK14" s="231">
        <v>8.0</v>
      </c>
      <c r="AL14" s="258">
        <f>85+83</f>
        <v>168</v>
      </c>
      <c r="AM14" s="259">
        <f>78+99</f>
        <v>177</v>
      </c>
      <c r="AN14" s="217">
        <f t="shared" si="18"/>
        <v>345</v>
      </c>
      <c r="AO14" s="219">
        <f t="shared" ref="AO14:AP14" si="124">SUM(AD14,AH14,AL14)</f>
        <v>534</v>
      </c>
      <c r="AP14" s="220">
        <f t="shared" si="124"/>
        <v>469</v>
      </c>
      <c r="AQ14" s="217">
        <f t="shared" si="20"/>
        <v>1003</v>
      </c>
      <c r="AR14" s="231">
        <v>7.0</v>
      </c>
      <c r="AS14" s="259">
        <f>90+68</f>
        <v>158</v>
      </c>
      <c r="AT14" s="259">
        <f>81+91</f>
        <v>172</v>
      </c>
      <c r="AU14" s="217">
        <f t="shared" si="21"/>
        <v>330</v>
      </c>
      <c r="AV14" s="231">
        <v>7.0</v>
      </c>
      <c r="AW14" s="258">
        <f>87+84</f>
        <v>171</v>
      </c>
      <c r="AX14" s="259">
        <f>56+97</f>
        <v>153</v>
      </c>
      <c r="AY14" s="217">
        <f t="shared" si="22"/>
        <v>324</v>
      </c>
      <c r="AZ14" s="342">
        <f t="shared" si="23"/>
        <v>329</v>
      </c>
      <c r="BA14" s="343">
        <f t="shared" si="24"/>
        <v>325</v>
      </c>
      <c r="BB14" s="217">
        <f t="shared" si="25"/>
        <v>654</v>
      </c>
      <c r="BC14" s="231">
        <v>3.0</v>
      </c>
      <c r="BD14" s="259">
        <v>0.0</v>
      </c>
      <c r="BE14" s="260">
        <v>2.0</v>
      </c>
      <c r="BF14" s="259">
        <v>0.0</v>
      </c>
      <c r="BG14" s="260">
        <v>1.0</v>
      </c>
      <c r="BH14" s="259">
        <v>0.0</v>
      </c>
      <c r="BI14" s="344">
        <f t="shared" si="108"/>
        <v>0</v>
      </c>
      <c r="BJ14" s="261">
        <v>0.0</v>
      </c>
      <c r="BK14" s="259">
        <v>0.0</v>
      </c>
      <c r="BL14" s="344">
        <f t="shared" si="27"/>
        <v>0</v>
      </c>
      <c r="BM14" s="231">
        <v>3.0</v>
      </c>
      <c r="BN14" s="259">
        <f>53+112</f>
        <v>165</v>
      </c>
      <c r="BO14" s="260">
        <v>2.0</v>
      </c>
      <c r="BP14" s="259">
        <f>32+42</f>
        <v>74</v>
      </c>
      <c r="BQ14" s="260">
        <v>1.0</v>
      </c>
      <c r="BR14" s="259">
        <v>60.0</v>
      </c>
      <c r="BS14" s="344">
        <f t="shared" si="28"/>
        <v>299</v>
      </c>
      <c r="BT14" s="261">
        <f>73+82</f>
        <v>155</v>
      </c>
      <c r="BU14" s="259">
        <f>72+72</f>
        <v>144</v>
      </c>
      <c r="BV14" s="344">
        <f t="shared" si="29"/>
        <v>299</v>
      </c>
      <c r="BW14" s="219">
        <f t="shared" ref="BW14:BX14" si="125">SUM(BJ14,BT14)</f>
        <v>155</v>
      </c>
      <c r="BX14" s="220">
        <f t="shared" si="125"/>
        <v>144</v>
      </c>
      <c r="BY14" s="217">
        <f t="shared" si="31"/>
        <v>299</v>
      </c>
      <c r="BZ14" s="286">
        <f>131+163+296</f>
        <v>590</v>
      </c>
      <c r="CA14" s="259">
        <f>127+146+328</f>
        <v>601</v>
      </c>
      <c r="CB14" s="287">
        <f>81+87+160</f>
        <v>328</v>
      </c>
      <c r="CC14" s="259">
        <f>71+75+153</f>
        <v>299</v>
      </c>
      <c r="CD14" s="287">
        <f>39+23+97</f>
        <v>159</v>
      </c>
      <c r="CE14" s="259">
        <f>33+24+96</f>
        <v>153</v>
      </c>
      <c r="CF14" s="287">
        <f>3+1+7</f>
        <v>11</v>
      </c>
      <c r="CG14" s="259">
        <f>2+3+9</f>
        <v>14</v>
      </c>
      <c r="CH14" s="287">
        <f>161+144+242</f>
        <v>547</v>
      </c>
      <c r="CI14" s="259">
        <f>141+92+240</f>
        <v>473</v>
      </c>
      <c r="CJ14" s="287">
        <f>10+8+19</f>
        <v>37</v>
      </c>
      <c r="CK14" s="259">
        <f>6+8+16</f>
        <v>30</v>
      </c>
      <c r="CL14" s="287">
        <f>3+7+10</f>
        <v>20</v>
      </c>
      <c r="CM14" s="259">
        <f>4+2+9</f>
        <v>15</v>
      </c>
      <c r="CN14" s="207">
        <f t="shared" ref="CN14:CO14" si="126">SUM(BZ14,CB14,CD14,CF14,CH14,CJ14,CL14)</f>
        <v>1692</v>
      </c>
      <c r="CO14" s="207">
        <f t="shared" si="126"/>
        <v>1585</v>
      </c>
      <c r="CP14" s="206">
        <f t="shared" si="33"/>
        <v>3277</v>
      </c>
      <c r="CQ14" s="207">
        <f t="shared" ref="CQ14:CR14" si="127">SUM(Z14,AO14,AZ14,BW14)</f>
        <v>1692</v>
      </c>
      <c r="CR14" s="207">
        <f t="shared" si="127"/>
        <v>1585</v>
      </c>
      <c r="CS14" s="185">
        <f t="shared" si="35"/>
        <v>3277</v>
      </c>
      <c r="CT14" s="265">
        <f>130+82+479</f>
        <v>691</v>
      </c>
      <c r="CU14" s="259">
        <f>120+65+520</f>
        <v>705</v>
      </c>
      <c r="CV14" s="214">
        <f t="shared" si="36"/>
        <v>1396</v>
      </c>
      <c r="CW14" s="265">
        <f>9+9+30</f>
        <v>48</v>
      </c>
      <c r="CX14" s="259">
        <f>11+6+24</f>
        <v>41</v>
      </c>
      <c r="CY14" s="214">
        <f t="shared" si="37"/>
        <v>89</v>
      </c>
      <c r="CZ14" s="265">
        <f>144+127+77</f>
        <v>348</v>
      </c>
      <c r="DA14" s="259">
        <f>132+98+69</f>
        <v>299</v>
      </c>
      <c r="DB14" s="214">
        <f t="shared" si="38"/>
        <v>647</v>
      </c>
      <c r="DC14" s="265">
        <f>3+50+26</f>
        <v>79</v>
      </c>
      <c r="DD14" s="259">
        <f>7+26+19</f>
        <v>52</v>
      </c>
      <c r="DE14" s="214">
        <f t="shared" si="39"/>
        <v>131</v>
      </c>
      <c r="DF14" s="265">
        <f>142+165+219</f>
        <v>526</v>
      </c>
      <c r="DG14" s="259">
        <f>114+155+219</f>
        <v>488</v>
      </c>
      <c r="DH14" s="214">
        <f t="shared" si="40"/>
        <v>1014</v>
      </c>
      <c r="DI14" s="228">
        <v>0.0</v>
      </c>
      <c r="DJ14" s="224">
        <v>0.0</v>
      </c>
      <c r="DK14" s="214">
        <f t="shared" si="41"/>
        <v>0</v>
      </c>
      <c r="DL14" s="215">
        <f t="shared" ref="DL14:DM14" si="128">SUM(CT14+CW14+CZ14+DC14+DF14+DI14)</f>
        <v>1692</v>
      </c>
      <c r="DM14" s="216">
        <f t="shared" si="128"/>
        <v>1585</v>
      </c>
      <c r="DN14" s="217">
        <f t="shared" si="43"/>
        <v>3277</v>
      </c>
      <c r="DO14" s="218">
        <f t="shared" ref="DO14:DP14" si="129">SUM(CQ14-DL14)</f>
        <v>0</v>
      </c>
      <c r="DP14" s="218">
        <f t="shared" si="129"/>
        <v>0</v>
      </c>
      <c r="DQ14" s="215">
        <f t="shared" si="45"/>
        <v>3277</v>
      </c>
      <c r="DR14" s="219">
        <f t="shared" si="46"/>
        <v>3277</v>
      </c>
      <c r="DS14" s="220">
        <f t="shared" si="47"/>
        <v>0</v>
      </c>
      <c r="DT14" s="220">
        <f t="shared" si="48"/>
        <v>0</v>
      </c>
      <c r="DU14" s="217">
        <f t="shared" ref="DU14:DV14" si="130">SUM(CN14-CQ14)</f>
        <v>0</v>
      </c>
      <c r="DV14" s="217">
        <f t="shared" si="130"/>
        <v>0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</row>
    <row r="15" ht="19.5" customHeight="1">
      <c r="A15" s="187">
        <v>13.0</v>
      </c>
      <c r="B15" s="230" t="s">
        <v>70</v>
      </c>
      <c r="C15" s="189">
        <v>1583.0</v>
      </c>
      <c r="D15" s="190" t="s">
        <v>57</v>
      </c>
      <c r="E15" s="191" t="s">
        <v>58</v>
      </c>
      <c r="F15" s="231">
        <v>4.0</v>
      </c>
      <c r="G15" s="258">
        <v>0.0</v>
      </c>
      <c r="H15" s="259">
        <v>0.0</v>
      </c>
      <c r="I15" s="217">
        <f t="shared" si="9"/>
        <v>0</v>
      </c>
      <c r="J15" s="231">
        <v>4.0</v>
      </c>
      <c r="K15" s="357">
        <v>91.0</v>
      </c>
      <c r="L15" s="259">
        <v>100.0</v>
      </c>
      <c r="M15" s="217">
        <f t="shared" si="10"/>
        <v>191</v>
      </c>
      <c r="N15" s="231">
        <v>4.0</v>
      </c>
      <c r="O15" s="357">
        <v>104.0</v>
      </c>
      <c r="P15" s="259">
        <v>89.0</v>
      </c>
      <c r="Q15" s="217">
        <f t="shared" si="11"/>
        <v>193</v>
      </c>
      <c r="R15" s="231">
        <v>4.0</v>
      </c>
      <c r="S15" s="357">
        <v>104.0</v>
      </c>
      <c r="T15" s="259">
        <v>85.0</v>
      </c>
      <c r="U15" s="217">
        <f t="shared" si="12"/>
        <v>189</v>
      </c>
      <c r="V15" s="231">
        <v>4.0</v>
      </c>
      <c r="W15" s="357">
        <v>110.0</v>
      </c>
      <c r="X15" s="357">
        <v>91.0</v>
      </c>
      <c r="Y15" s="217">
        <f t="shared" si="13"/>
        <v>201</v>
      </c>
      <c r="Z15" s="219">
        <f t="shared" ref="Z15:AA15" si="131">SUM(G15,K15,O15,S15,W15)</f>
        <v>409</v>
      </c>
      <c r="AA15" s="219">
        <f t="shared" si="131"/>
        <v>365</v>
      </c>
      <c r="AB15" s="217">
        <f t="shared" si="15"/>
        <v>774</v>
      </c>
      <c r="AC15" s="231">
        <v>4.0</v>
      </c>
      <c r="AD15" s="357">
        <v>102.0</v>
      </c>
      <c r="AE15" s="259">
        <v>92.0</v>
      </c>
      <c r="AF15" s="217">
        <f t="shared" si="16"/>
        <v>194</v>
      </c>
      <c r="AG15" s="231">
        <v>4.0</v>
      </c>
      <c r="AH15" s="357">
        <v>112.0</v>
      </c>
      <c r="AI15" s="259">
        <v>93.0</v>
      </c>
      <c r="AJ15" s="217">
        <f t="shared" si="17"/>
        <v>205</v>
      </c>
      <c r="AK15" s="231">
        <v>4.0</v>
      </c>
      <c r="AL15" s="357">
        <v>112.0</v>
      </c>
      <c r="AM15" s="259">
        <v>89.0</v>
      </c>
      <c r="AN15" s="217">
        <f t="shared" si="18"/>
        <v>201</v>
      </c>
      <c r="AO15" s="219">
        <f t="shared" ref="AO15:AP15" si="132">SUM(AD15,AH15,AL15)</f>
        <v>326</v>
      </c>
      <c r="AP15" s="220">
        <f t="shared" si="132"/>
        <v>274</v>
      </c>
      <c r="AQ15" s="217">
        <f t="shared" si="20"/>
        <v>600</v>
      </c>
      <c r="AR15" s="231">
        <v>4.0</v>
      </c>
      <c r="AS15" s="357">
        <v>104.0</v>
      </c>
      <c r="AT15" s="259">
        <v>106.0</v>
      </c>
      <c r="AU15" s="217">
        <f t="shared" si="21"/>
        <v>210</v>
      </c>
      <c r="AV15" s="231">
        <v>4.0</v>
      </c>
      <c r="AW15" s="357">
        <v>119.0</v>
      </c>
      <c r="AX15" s="259">
        <v>93.0</v>
      </c>
      <c r="AY15" s="217">
        <f t="shared" si="22"/>
        <v>212</v>
      </c>
      <c r="AZ15" s="342">
        <f t="shared" si="23"/>
        <v>223</v>
      </c>
      <c r="BA15" s="343">
        <f t="shared" si="24"/>
        <v>199</v>
      </c>
      <c r="BB15" s="217">
        <f t="shared" si="25"/>
        <v>422</v>
      </c>
      <c r="BC15" s="231">
        <v>1.0</v>
      </c>
      <c r="BD15" s="259">
        <v>0.0</v>
      </c>
      <c r="BE15" s="260">
        <v>1.0</v>
      </c>
      <c r="BF15" s="259">
        <v>0.0</v>
      </c>
      <c r="BG15" s="260">
        <v>1.0</v>
      </c>
      <c r="BH15" s="259">
        <v>0.0</v>
      </c>
      <c r="BI15" s="344">
        <f t="shared" si="108"/>
        <v>0</v>
      </c>
      <c r="BJ15" s="270">
        <v>0.0</v>
      </c>
      <c r="BK15" s="259">
        <v>0.0</v>
      </c>
      <c r="BL15" s="344">
        <f t="shared" si="27"/>
        <v>0</v>
      </c>
      <c r="BM15" s="231">
        <v>1.0</v>
      </c>
      <c r="BN15" s="259">
        <v>65.0</v>
      </c>
      <c r="BO15" s="260">
        <v>1.0</v>
      </c>
      <c r="BP15" s="259">
        <v>52.0</v>
      </c>
      <c r="BQ15" s="260">
        <v>1.0</v>
      </c>
      <c r="BR15" s="259">
        <v>43.0</v>
      </c>
      <c r="BS15" s="344">
        <f t="shared" si="28"/>
        <v>160</v>
      </c>
      <c r="BT15" s="270">
        <v>77.0</v>
      </c>
      <c r="BU15" s="259">
        <v>83.0</v>
      </c>
      <c r="BV15" s="344">
        <f t="shared" si="29"/>
        <v>160</v>
      </c>
      <c r="BW15" s="219">
        <f t="shared" ref="BW15:BX15" si="133">SUM(BJ15,BT15)</f>
        <v>77</v>
      </c>
      <c r="BX15" s="220">
        <f t="shared" si="133"/>
        <v>83</v>
      </c>
      <c r="BY15" s="217">
        <f t="shared" si="31"/>
        <v>160</v>
      </c>
      <c r="BZ15" s="286">
        <v>428.0</v>
      </c>
      <c r="CA15" s="259">
        <v>415.0</v>
      </c>
      <c r="CB15" s="287">
        <v>161.0</v>
      </c>
      <c r="CC15" s="259">
        <v>120.0</v>
      </c>
      <c r="CD15" s="287">
        <v>122.0</v>
      </c>
      <c r="CE15" s="259">
        <v>97.0</v>
      </c>
      <c r="CF15" s="287">
        <v>2.0</v>
      </c>
      <c r="CG15" s="259">
        <v>0.0</v>
      </c>
      <c r="CH15" s="287">
        <v>309.0</v>
      </c>
      <c r="CI15" s="259">
        <v>280.0</v>
      </c>
      <c r="CJ15" s="287">
        <v>7.0</v>
      </c>
      <c r="CK15" s="259">
        <v>5.0</v>
      </c>
      <c r="CL15" s="287">
        <v>6.0</v>
      </c>
      <c r="CM15" s="259">
        <v>4.0</v>
      </c>
      <c r="CN15" s="207">
        <f t="shared" ref="CN15:CO15" si="134">SUM(BZ15,CB15,CD15,CF15,CH15,CJ15,CL15)</f>
        <v>1035</v>
      </c>
      <c r="CO15" s="207">
        <f t="shared" si="134"/>
        <v>921</v>
      </c>
      <c r="CP15" s="206">
        <f t="shared" si="33"/>
        <v>1956</v>
      </c>
      <c r="CQ15" s="207">
        <f t="shared" ref="CQ15:CR15" si="135">SUM(Z15,AO15,AZ15,BW15)</f>
        <v>1035</v>
      </c>
      <c r="CR15" s="207">
        <f t="shared" si="135"/>
        <v>921</v>
      </c>
      <c r="CS15" s="185">
        <f t="shared" si="35"/>
        <v>1956</v>
      </c>
      <c r="CT15" s="265">
        <v>224.0</v>
      </c>
      <c r="CU15" s="259">
        <v>179.0</v>
      </c>
      <c r="CV15" s="214">
        <f t="shared" si="36"/>
        <v>403</v>
      </c>
      <c r="CW15" s="265">
        <v>106.0</v>
      </c>
      <c r="CX15" s="259">
        <v>91.0</v>
      </c>
      <c r="CY15" s="214">
        <f t="shared" si="37"/>
        <v>197</v>
      </c>
      <c r="CZ15" s="265">
        <v>403.0</v>
      </c>
      <c r="DA15" s="259">
        <v>351.0</v>
      </c>
      <c r="DB15" s="214">
        <f t="shared" si="38"/>
        <v>754</v>
      </c>
      <c r="DC15" s="265">
        <v>59.0</v>
      </c>
      <c r="DD15" s="259">
        <v>53.0</v>
      </c>
      <c r="DE15" s="214">
        <f t="shared" si="39"/>
        <v>112</v>
      </c>
      <c r="DF15" s="265">
        <v>243.0</v>
      </c>
      <c r="DG15" s="259">
        <v>247.0</v>
      </c>
      <c r="DH15" s="214">
        <f t="shared" si="40"/>
        <v>490</v>
      </c>
      <c r="DI15" s="228">
        <v>0.0</v>
      </c>
      <c r="DJ15" s="229">
        <v>0.0</v>
      </c>
      <c r="DK15" s="214">
        <f t="shared" si="41"/>
        <v>0</v>
      </c>
      <c r="DL15" s="215">
        <f t="shared" ref="DL15:DM15" si="136">SUM(CT15+CW15+CZ15+DC15+DF15+DI15)</f>
        <v>1035</v>
      </c>
      <c r="DM15" s="216">
        <f t="shared" si="136"/>
        <v>921</v>
      </c>
      <c r="DN15" s="217">
        <f t="shared" si="43"/>
        <v>1956</v>
      </c>
      <c r="DO15" s="218">
        <f t="shared" ref="DO15:DP15" si="137">SUM(CQ15-DL15)</f>
        <v>0</v>
      </c>
      <c r="DP15" s="218">
        <f t="shared" si="137"/>
        <v>0</v>
      </c>
      <c r="DQ15" s="215">
        <f t="shared" si="45"/>
        <v>1956</v>
      </c>
      <c r="DR15" s="219">
        <f t="shared" si="46"/>
        <v>1956</v>
      </c>
      <c r="DS15" s="220">
        <f t="shared" si="47"/>
        <v>0</v>
      </c>
      <c r="DT15" s="220">
        <f t="shared" si="48"/>
        <v>0</v>
      </c>
      <c r="DU15" s="217">
        <f t="shared" ref="DU15:DV15" si="138">SUM(CN15-CQ15)</f>
        <v>0</v>
      </c>
      <c r="DV15" s="217">
        <f t="shared" si="138"/>
        <v>0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</row>
    <row r="16" ht="19.5" customHeight="1">
      <c r="A16" s="186">
        <v>14.0</v>
      </c>
      <c r="B16" s="230" t="s">
        <v>71</v>
      </c>
      <c r="C16" s="189">
        <v>2080.0</v>
      </c>
      <c r="D16" s="190" t="s">
        <v>57</v>
      </c>
      <c r="E16" s="191" t="s">
        <v>58</v>
      </c>
      <c r="F16" s="234">
        <v>1.0</v>
      </c>
      <c r="G16" s="235">
        <v>0.0</v>
      </c>
      <c r="H16" s="233">
        <v>0.0</v>
      </c>
      <c r="I16" s="217">
        <f t="shared" si="9"/>
        <v>0</v>
      </c>
      <c r="J16" s="236">
        <v>1.0</v>
      </c>
      <c r="K16" s="235">
        <v>29.0</v>
      </c>
      <c r="L16" s="233">
        <v>21.0</v>
      </c>
      <c r="M16" s="217">
        <f t="shared" si="10"/>
        <v>50</v>
      </c>
      <c r="N16" s="236">
        <v>1.0</v>
      </c>
      <c r="O16" s="235">
        <v>23.0</v>
      </c>
      <c r="P16" s="233">
        <v>21.0</v>
      </c>
      <c r="Q16" s="217">
        <f t="shared" si="11"/>
        <v>44</v>
      </c>
      <c r="R16" s="236">
        <v>1.0</v>
      </c>
      <c r="S16" s="235">
        <v>26.0</v>
      </c>
      <c r="T16" s="233">
        <v>26.0</v>
      </c>
      <c r="U16" s="217">
        <f t="shared" si="12"/>
        <v>52</v>
      </c>
      <c r="V16" s="236">
        <v>1.0</v>
      </c>
      <c r="W16" s="235">
        <v>21.0</v>
      </c>
      <c r="X16" s="233">
        <v>24.0</v>
      </c>
      <c r="Y16" s="217">
        <f t="shared" si="13"/>
        <v>45</v>
      </c>
      <c r="Z16" s="219">
        <f t="shared" ref="Z16:AA16" si="139">SUM(G16,K16,O16,S16,W16)</f>
        <v>99</v>
      </c>
      <c r="AA16" s="219">
        <f t="shared" si="139"/>
        <v>92</v>
      </c>
      <c r="AB16" s="217">
        <f t="shared" si="15"/>
        <v>191</v>
      </c>
      <c r="AC16" s="236">
        <v>1.0</v>
      </c>
      <c r="AD16" s="235">
        <v>35.0</v>
      </c>
      <c r="AE16" s="233">
        <v>23.0</v>
      </c>
      <c r="AF16" s="217">
        <f t="shared" si="16"/>
        <v>58</v>
      </c>
      <c r="AG16" s="236">
        <v>1.0</v>
      </c>
      <c r="AH16" s="235">
        <v>30.0</v>
      </c>
      <c r="AI16" s="233">
        <v>26.0</v>
      </c>
      <c r="AJ16" s="217">
        <f t="shared" si="17"/>
        <v>56</v>
      </c>
      <c r="AK16" s="236">
        <v>1.0</v>
      </c>
      <c r="AL16" s="235">
        <v>25.0</v>
      </c>
      <c r="AM16" s="233">
        <v>19.0</v>
      </c>
      <c r="AN16" s="217">
        <f t="shared" si="18"/>
        <v>44</v>
      </c>
      <c r="AO16" s="219">
        <f t="shared" ref="AO16:AP16" si="140">SUM(AD16,AH16,AL16)</f>
        <v>90</v>
      </c>
      <c r="AP16" s="220">
        <f t="shared" si="140"/>
        <v>68</v>
      </c>
      <c r="AQ16" s="217">
        <f t="shared" si="20"/>
        <v>158</v>
      </c>
      <c r="AR16" s="236">
        <v>1.0</v>
      </c>
      <c r="AS16" s="235">
        <v>27.0</v>
      </c>
      <c r="AT16" s="233">
        <v>21.0</v>
      </c>
      <c r="AU16" s="217">
        <f t="shared" si="21"/>
        <v>48</v>
      </c>
      <c r="AV16" s="236">
        <v>1.0</v>
      </c>
      <c r="AW16" s="235">
        <v>20.0</v>
      </c>
      <c r="AX16" s="233">
        <v>18.0</v>
      </c>
      <c r="AY16" s="217">
        <f t="shared" si="22"/>
        <v>38</v>
      </c>
      <c r="AZ16" s="342">
        <f t="shared" si="23"/>
        <v>47</v>
      </c>
      <c r="BA16" s="343">
        <f t="shared" si="24"/>
        <v>39</v>
      </c>
      <c r="BB16" s="217">
        <f t="shared" si="25"/>
        <v>86</v>
      </c>
      <c r="BC16" s="236">
        <v>1.0</v>
      </c>
      <c r="BD16" s="233">
        <v>0.0</v>
      </c>
      <c r="BE16" s="236">
        <v>0.0</v>
      </c>
      <c r="BF16" s="233">
        <v>0.0</v>
      </c>
      <c r="BG16" s="236">
        <v>0.0</v>
      </c>
      <c r="BH16" s="233">
        <v>0.0</v>
      </c>
      <c r="BI16" s="344">
        <f t="shared" si="108"/>
        <v>0</v>
      </c>
      <c r="BJ16" s="235">
        <v>0.0</v>
      </c>
      <c r="BK16" s="233">
        <v>0.0</v>
      </c>
      <c r="BL16" s="344">
        <f t="shared" si="27"/>
        <v>0</v>
      </c>
      <c r="BM16" s="236">
        <v>1.0</v>
      </c>
      <c r="BN16" s="233">
        <v>40.0</v>
      </c>
      <c r="BO16" s="236">
        <v>0.0</v>
      </c>
      <c r="BP16" s="233">
        <v>0.0</v>
      </c>
      <c r="BQ16" s="236">
        <v>0.0</v>
      </c>
      <c r="BR16" s="233">
        <v>0.0</v>
      </c>
      <c r="BS16" s="344">
        <f t="shared" si="28"/>
        <v>40</v>
      </c>
      <c r="BT16" s="235">
        <v>16.0</v>
      </c>
      <c r="BU16" s="233">
        <v>24.0</v>
      </c>
      <c r="BV16" s="344">
        <f t="shared" si="29"/>
        <v>40</v>
      </c>
      <c r="BW16" s="219">
        <f t="shared" ref="BW16:BX16" si="141">SUM(BJ16,BT16)</f>
        <v>16</v>
      </c>
      <c r="BX16" s="220">
        <f t="shared" si="141"/>
        <v>24</v>
      </c>
      <c r="BY16" s="217">
        <f t="shared" si="31"/>
        <v>40</v>
      </c>
      <c r="BZ16" s="237">
        <v>47.0</v>
      </c>
      <c r="CA16" s="233">
        <v>40.0</v>
      </c>
      <c r="CB16" s="237">
        <v>30.0</v>
      </c>
      <c r="CC16" s="233">
        <v>24.0</v>
      </c>
      <c r="CD16" s="237">
        <v>42.0</v>
      </c>
      <c r="CE16" s="233">
        <v>43.0</v>
      </c>
      <c r="CF16" s="237">
        <v>0.0</v>
      </c>
      <c r="CG16" s="233">
        <v>0.0</v>
      </c>
      <c r="CH16" s="237">
        <v>131.0</v>
      </c>
      <c r="CI16" s="233">
        <v>114.0</v>
      </c>
      <c r="CJ16" s="237">
        <v>1.0</v>
      </c>
      <c r="CK16" s="233">
        <v>0.0</v>
      </c>
      <c r="CL16" s="237">
        <v>1.0</v>
      </c>
      <c r="CM16" s="233">
        <v>2.0</v>
      </c>
      <c r="CN16" s="207">
        <f t="shared" ref="CN16:CO16" si="142">SUM(BZ16,CB16,CD16,CF16,CH16,CJ16,CL16)</f>
        <v>252</v>
      </c>
      <c r="CO16" s="207">
        <f t="shared" si="142"/>
        <v>223</v>
      </c>
      <c r="CP16" s="206">
        <f t="shared" si="33"/>
        <v>475</v>
      </c>
      <c r="CQ16" s="207">
        <f t="shared" ref="CQ16:CR16" si="143">SUM(Z16,AO16,AZ16,BW16)</f>
        <v>252</v>
      </c>
      <c r="CR16" s="207">
        <f t="shared" si="143"/>
        <v>223</v>
      </c>
      <c r="CS16" s="185">
        <f t="shared" si="35"/>
        <v>475</v>
      </c>
      <c r="CT16" s="238">
        <v>37.0</v>
      </c>
      <c r="CU16" s="239">
        <v>36.0</v>
      </c>
      <c r="CV16" s="214">
        <f t="shared" si="36"/>
        <v>73</v>
      </c>
      <c r="CW16" s="238">
        <v>5.0</v>
      </c>
      <c r="CX16" s="239">
        <v>7.0</v>
      </c>
      <c r="CY16" s="214">
        <f t="shared" si="37"/>
        <v>12</v>
      </c>
      <c r="CZ16" s="238">
        <v>113.0</v>
      </c>
      <c r="DA16" s="239">
        <v>98.0</v>
      </c>
      <c r="DB16" s="214">
        <f t="shared" si="38"/>
        <v>211</v>
      </c>
      <c r="DC16" s="238">
        <v>44.0</v>
      </c>
      <c r="DD16" s="239">
        <v>36.0</v>
      </c>
      <c r="DE16" s="214">
        <f t="shared" si="39"/>
        <v>80</v>
      </c>
      <c r="DF16" s="238">
        <v>53.0</v>
      </c>
      <c r="DG16" s="239">
        <v>46.0</v>
      </c>
      <c r="DH16" s="214">
        <f t="shared" si="40"/>
        <v>99</v>
      </c>
      <c r="DI16" s="238">
        <v>0.0</v>
      </c>
      <c r="DJ16" s="239">
        <v>0.0</v>
      </c>
      <c r="DK16" s="214">
        <f t="shared" si="41"/>
        <v>0</v>
      </c>
      <c r="DL16" s="215">
        <f t="shared" ref="DL16:DM16" si="144">SUM(CT16+CW16+CZ16+DC16+DF16+DI16)</f>
        <v>252</v>
      </c>
      <c r="DM16" s="216">
        <f t="shared" si="144"/>
        <v>223</v>
      </c>
      <c r="DN16" s="217">
        <f t="shared" si="43"/>
        <v>475</v>
      </c>
      <c r="DO16" s="218">
        <f t="shared" ref="DO16:DP16" si="145">SUM(CQ16-DL16)</f>
        <v>0</v>
      </c>
      <c r="DP16" s="218">
        <f t="shared" si="145"/>
        <v>0</v>
      </c>
      <c r="DQ16" s="215">
        <f t="shared" si="45"/>
        <v>475</v>
      </c>
      <c r="DR16" s="219">
        <f t="shared" si="46"/>
        <v>475</v>
      </c>
      <c r="DS16" s="220">
        <f t="shared" si="47"/>
        <v>0</v>
      </c>
      <c r="DT16" s="220">
        <f t="shared" si="48"/>
        <v>0</v>
      </c>
      <c r="DU16" s="217">
        <f t="shared" ref="DU16:DV16" si="146">SUM(CN16-CQ16)</f>
        <v>0</v>
      </c>
      <c r="DV16" s="217">
        <f t="shared" si="146"/>
        <v>0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</row>
    <row r="17" ht="19.5" customHeight="1">
      <c r="A17" s="242">
        <v>15.0</v>
      </c>
      <c r="B17" s="243" t="s">
        <v>72</v>
      </c>
      <c r="C17" s="244">
        <v>2081.0</v>
      </c>
      <c r="D17" s="245" t="s">
        <v>57</v>
      </c>
      <c r="E17" s="246" t="s">
        <v>58</v>
      </c>
      <c r="F17" s="260">
        <v>1.0</v>
      </c>
      <c r="G17" s="258">
        <v>0.0</v>
      </c>
      <c r="H17" s="259">
        <v>0.0</v>
      </c>
      <c r="I17" s="217">
        <f t="shared" si="9"/>
        <v>0</v>
      </c>
      <c r="J17" s="260">
        <v>1.0</v>
      </c>
      <c r="K17" s="258">
        <v>29.0</v>
      </c>
      <c r="L17" s="259">
        <v>16.0</v>
      </c>
      <c r="M17" s="217">
        <f t="shared" si="10"/>
        <v>45</v>
      </c>
      <c r="N17" s="260">
        <v>1.0</v>
      </c>
      <c r="O17" s="258">
        <v>27.0</v>
      </c>
      <c r="P17" s="259">
        <v>23.0</v>
      </c>
      <c r="Q17" s="217">
        <f t="shared" si="11"/>
        <v>50</v>
      </c>
      <c r="R17" s="260">
        <v>1.0</v>
      </c>
      <c r="S17" s="258">
        <v>38.0</v>
      </c>
      <c r="T17" s="259">
        <v>21.0</v>
      </c>
      <c r="U17" s="217">
        <f t="shared" si="12"/>
        <v>59</v>
      </c>
      <c r="V17" s="260">
        <v>1.0</v>
      </c>
      <c r="W17" s="258">
        <v>25.0</v>
      </c>
      <c r="X17" s="259">
        <v>27.0</v>
      </c>
      <c r="Y17" s="217">
        <f t="shared" si="13"/>
        <v>52</v>
      </c>
      <c r="Z17" s="219">
        <f t="shared" ref="Z17:AA17" si="147">SUM(G17,K17,O17,S17,W17)</f>
        <v>119</v>
      </c>
      <c r="AA17" s="219">
        <f t="shared" si="147"/>
        <v>87</v>
      </c>
      <c r="AB17" s="217">
        <f t="shared" si="15"/>
        <v>206</v>
      </c>
      <c r="AC17" s="260">
        <v>1.0</v>
      </c>
      <c r="AD17" s="258">
        <v>27.0</v>
      </c>
      <c r="AE17" s="259">
        <v>27.0</v>
      </c>
      <c r="AF17" s="217">
        <f t="shared" si="16"/>
        <v>54</v>
      </c>
      <c r="AG17" s="260">
        <v>1.0</v>
      </c>
      <c r="AH17" s="258">
        <v>33.0</v>
      </c>
      <c r="AI17" s="259">
        <v>18.0</v>
      </c>
      <c r="AJ17" s="217">
        <f t="shared" si="17"/>
        <v>51</v>
      </c>
      <c r="AK17" s="260">
        <v>1.0</v>
      </c>
      <c r="AL17" s="258">
        <v>26.0</v>
      </c>
      <c r="AM17" s="259">
        <v>24.0</v>
      </c>
      <c r="AN17" s="217">
        <f t="shared" si="18"/>
        <v>50</v>
      </c>
      <c r="AO17" s="219">
        <f t="shared" ref="AO17:AP17" si="148">SUM(AD17,AH17,AL17)</f>
        <v>86</v>
      </c>
      <c r="AP17" s="220">
        <f t="shared" si="148"/>
        <v>69</v>
      </c>
      <c r="AQ17" s="217">
        <f t="shared" si="20"/>
        <v>155</v>
      </c>
      <c r="AR17" s="260">
        <v>1.0</v>
      </c>
      <c r="AS17" s="258">
        <v>32.0</v>
      </c>
      <c r="AT17" s="259">
        <v>19.0</v>
      </c>
      <c r="AU17" s="217">
        <f t="shared" si="21"/>
        <v>51</v>
      </c>
      <c r="AV17" s="260">
        <v>1.0</v>
      </c>
      <c r="AW17" s="258">
        <v>26.0</v>
      </c>
      <c r="AX17" s="259">
        <v>23.0</v>
      </c>
      <c r="AY17" s="217">
        <f t="shared" si="22"/>
        <v>49</v>
      </c>
      <c r="AZ17" s="342">
        <f t="shared" si="23"/>
        <v>58</v>
      </c>
      <c r="BA17" s="343">
        <f t="shared" si="24"/>
        <v>42</v>
      </c>
      <c r="BB17" s="217">
        <f t="shared" si="25"/>
        <v>100</v>
      </c>
      <c r="BC17" s="260">
        <v>1.0</v>
      </c>
      <c r="BD17" s="259">
        <v>0.0</v>
      </c>
      <c r="BE17" s="260">
        <v>0.0</v>
      </c>
      <c r="BF17" s="259">
        <v>0.0</v>
      </c>
      <c r="BG17" s="260">
        <v>1.0</v>
      </c>
      <c r="BH17" s="259">
        <v>0.0</v>
      </c>
      <c r="BI17" s="344">
        <f t="shared" si="108"/>
        <v>0</v>
      </c>
      <c r="BJ17" s="258">
        <v>0.0</v>
      </c>
      <c r="BK17" s="259">
        <v>0.0</v>
      </c>
      <c r="BL17" s="344">
        <f t="shared" si="27"/>
        <v>0</v>
      </c>
      <c r="BM17" s="260">
        <v>1.0</v>
      </c>
      <c r="BN17" s="259">
        <v>31.0</v>
      </c>
      <c r="BO17" s="260">
        <v>0.0</v>
      </c>
      <c r="BP17" s="259">
        <v>0.0</v>
      </c>
      <c r="BQ17" s="260">
        <v>1.0</v>
      </c>
      <c r="BR17" s="259">
        <v>15.0</v>
      </c>
      <c r="BS17" s="344">
        <f t="shared" si="28"/>
        <v>46</v>
      </c>
      <c r="BT17" s="258">
        <v>22.0</v>
      </c>
      <c r="BU17" s="259">
        <v>24.0</v>
      </c>
      <c r="BV17" s="344">
        <f t="shared" si="29"/>
        <v>46</v>
      </c>
      <c r="BW17" s="219">
        <f t="shared" ref="BW17:BX17" si="149">SUM(BJ17,BT17)</f>
        <v>22</v>
      </c>
      <c r="BX17" s="220">
        <f t="shared" si="149"/>
        <v>24</v>
      </c>
      <c r="BY17" s="217">
        <f t="shared" si="31"/>
        <v>46</v>
      </c>
      <c r="BZ17" s="287">
        <v>71.0</v>
      </c>
      <c r="CA17" s="259">
        <v>39.0</v>
      </c>
      <c r="CB17" s="287">
        <v>31.0</v>
      </c>
      <c r="CC17" s="259">
        <v>24.0</v>
      </c>
      <c r="CD17" s="287">
        <v>104.0</v>
      </c>
      <c r="CE17" s="259">
        <v>81.0</v>
      </c>
      <c r="CF17" s="287">
        <v>0.0</v>
      </c>
      <c r="CG17" s="259">
        <v>1.0</v>
      </c>
      <c r="CH17" s="287">
        <v>68.0</v>
      </c>
      <c r="CI17" s="259">
        <v>65.0</v>
      </c>
      <c r="CJ17" s="287">
        <v>10.0</v>
      </c>
      <c r="CK17" s="259">
        <v>12.0</v>
      </c>
      <c r="CL17" s="287">
        <v>1.0</v>
      </c>
      <c r="CM17" s="259">
        <v>0.0</v>
      </c>
      <c r="CN17" s="207">
        <f t="shared" ref="CN17:CO17" si="150">SUM(BZ17,CB17,CD17,CF17,CH17,CJ17,CL17)</f>
        <v>285</v>
      </c>
      <c r="CO17" s="207">
        <f t="shared" si="150"/>
        <v>222</v>
      </c>
      <c r="CP17" s="206">
        <f t="shared" si="33"/>
        <v>507</v>
      </c>
      <c r="CQ17" s="207">
        <f t="shared" ref="CQ17:CR17" si="151">SUM(Z17,AO17,AZ17,BW17)</f>
        <v>285</v>
      </c>
      <c r="CR17" s="207">
        <f t="shared" si="151"/>
        <v>222</v>
      </c>
      <c r="CS17" s="185">
        <f t="shared" si="35"/>
        <v>507</v>
      </c>
      <c r="CT17" s="283">
        <v>52.0</v>
      </c>
      <c r="CU17" s="284">
        <v>43.0</v>
      </c>
      <c r="CV17" s="214">
        <f t="shared" si="36"/>
        <v>95</v>
      </c>
      <c r="CW17" s="283">
        <v>8.0</v>
      </c>
      <c r="CX17" s="284">
        <v>2.0</v>
      </c>
      <c r="CY17" s="214">
        <f t="shared" si="37"/>
        <v>10</v>
      </c>
      <c r="CZ17" s="283">
        <v>157.0</v>
      </c>
      <c r="DA17" s="284">
        <v>127.0</v>
      </c>
      <c r="DB17" s="214">
        <f t="shared" si="38"/>
        <v>284</v>
      </c>
      <c r="DC17" s="283">
        <v>19.0</v>
      </c>
      <c r="DD17" s="284">
        <v>9.0</v>
      </c>
      <c r="DE17" s="214">
        <f t="shared" si="39"/>
        <v>28</v>
      </c>
      <c r="DF17" s="283">
        <v>49.0</v>
      </c>
      <c r="DG17" s="284">
        <v>41.0</v>
      </c>
      <c r="DH17" s="214">
        <f t="shared" si="40"/>
        <v>90</v>
      </c>
      <c r="DI17" s="283">
        <v>0.0</v>
      </c>
      <c r="DJ17" s="284">
        <v>0.0</v>
      </c>
      <c r="DK17" s="214">
        <f t="shared" si="41"/>
        <v>0</v>
      </c>
      <c r="DL17" s="215">
        <f t="shared" ref="DL17:DM17" si="152">SUM(CT17+CW17+CZ17+DC17+DF17+DI17)</f>
        <v>285</v>
      </c>
      <c r="DM17" s="216">
        <f t="shared" si="152"/>
        <v>222</v>
      </c>
      <c r="DN17" s="217">
        <f t="shared" si="43"/>
        <v>507</v>
      </c>
      <c r="DO17" s="218">
        <f t="shared" ref="DO17:DP17" si="153">SUM(CQ17-DL17)</f>
        <v>0</v>
      </c>
      <c r="DP17" s="218">
        <f t="shared" si="153"/>
        <v>0</v>
      </c>
      <c r="DQ17" s="215">
        <f t="shared" si="45"/>
        <v>507</v>
      </c>
      <c r="DR17" s="219">
        <f t="shared" si="46"/>
        <v>507</v>
      </c>
      <c r="DS17" s="220">
        <f t="shared" si="47"/>
        <v>0</v>
      </c>
      <c r="DT17" s="220">
        <f t="shared" si="48"/>
        <v>0</v>
      </c>
      <c r="DU17" s="217">
        <f t="shared" ref="DU17:DV17" si="154">SUM(CN17-CQ17)</f>
        <v>0</v>
      </c>
      <c r="DV17" s="217">
        <f t="shared" si="154"/>
        <v>0</v>
      </c>
      <c r="DW17" s="111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</row>
    <row r="18" ht="19.5" customHeight="1">
      <c r="A18" s="186">
        <v>16.0</v>
      </c>
      <c r="B18" s="230" t="s">
        <v>73</v>
      </c>
      <c r="C18" s="189">
        <v>2152.0</v>
      </c>
      <c r="D18" s="190" t="s">
        <v>57</v>
      </c>
      <c r="E18" s="191" t="s">
        <v>58</v>
      </c>
      <c r="F18" s="234">
        <v>2.0</v>
      </c>
      <c r="G18" s="235">
        <v>0.0</v>
      </c>
      <c r="H18" s="233">
        <v>0.0</v>
      </c>
      <c r="I18" s="217">
        <f t="shared" si="9"/>
        <v>0</v>
      </c>
      <c r="J18" s="236">
        <v>2.0</v>
      </c>
      <c r="K18" s="235">
        <v>39.0</v>
      </c>
      <c r="L18" s="233">
        <v>45.0</v>
      </c>
      <c r="M18" s="217">
        <f t="shared" si="10"/>
        <v>84</v>
      </c>
      <c r="N18" s="236">
        <v>2.0</v>
      </c>
      <c r="O18" s="235">
        <v>45.0</v>
      </c>
      <c r="P18" s="233">
        <v>36.0</v>
      </c>
      <c r="Q18" s="217">
        <f t="shared" si="11"/>
        <v>81</v>
      </c>
      <c r="R18" s="236">
        <v>2.0</v>
      </c>
      <c r="S18" s="235">
        <v>46.0</v>
      </c>
      <c r="T18" s="233">
        <v>39.0</v>
      </c>
      <c r="U18" s="217">
        <f t="shared" si="12"/>
        <v>85</v>
      </c>
      <c r="V18" s="236">
        <v>2.0</v>
      </c>
      <c r="W18" s="235">
        <v>43.0</v>
      </c>
      <c r="X18" s="233">
        <v>39.0</v>
      </c>
      <c r="Y18" s="217">
        <f t="shared" si="13"/>
        <v>82</v>
      </c>
      <c r="Z18" s="219">
        <f t="shared" ref="Z18:AA18" si="155">SUM(G18,K18,O18,S18,W18)</f>
        <v>173</v>
      </c>
      <c r="AA18" s="219">
        <f t="shared" si="155"/>
        <v>159</v>
      </c>
      <c r="AB18" s="217">
        <f t="shared" si="15"/>
        <v>332</v>
      </c>
      <c r="AC18" s="236">
        <v>2.0</v>
      </c>
      <c r="AD18" s="235">
        <v>50.0</v>
      </c>
      <c r="AE18" s="233">
        <v>32.0</v>
      </c>
      <c r="AF18" s="217">
        <f t="shared" si="16"/>
        <v>82</v>
      </c>
      <c r="AG18" s="236">
        <v>2.0</v>
      </c>
      <c r="AH18" s="235">
        <v>39.0</v>
      </c>
      <c r="AI18" s="233">
        <v>42.0</v>
      </c>
      <c r="AJ18" s="217">
        <f t="shared" si="17"/>
        <v>81</v>
      </c>
      <c r="AK18" s="236">
        <v>2.0</v>
      </c>
      <c r="AL18" s="235">
        <v>36.0</v>
      </c>
      <c r="AM18" s="233">
        <v>44.0</v>
      </c>
      <c r="AN18" s="217">
        <f t="shared" si="18"/>
        <v>80</v>
      </c>
      <c r="AO18" s="219">
        <f t="shared" ref="AO18:AP18" si="156">SUM(AD18,AH18,AL18)</f>
        <v>125</v>
      </c>
      <c r="AP18" s="220">
        <f t="shared" si="156"/>
        <v>118</v>
      </c>
      <c r="AQ18" s="217">
        <f t="shared" si="20"/>
        <v>243</v>
      </c>
      <c r="AR18" s="236">
        <v>2.0</v>
      </c>
      <c r="AS18" s="235">
        <v>51.0</v>
      </c>
      <c r="AT18" s="233">
        <v>32.0</v>
      </c>
      <c r="AU18" s="217">
        <f t="shared" si="21"/>
        <v>83</v>
      </c>
      <c r="AV18" s="236">
        <v>2.0</v>
      </c>
      <c r="AW18" s="235">
        <v>34.0</v>
      </c>
      <c r="AX18" s="233">
        <v>36.0</v>
      </c>
      <c r="AY18" s="217">
        <f t="shared" si="22"/>
        <v>70</v>
      </c>
      <c r="AZ18" s="342">
        <f t="shared" si="23"/>
        <v>85</v>
      </c>
      <c r="BA18" s="343">
        <f t="shared" si="24"/>
        <v>68</v>
      </c>
      <c r="BB18" s="217">
        <f t="shared" si="25"/>
        <v>153</v>
      </c>
      <c r="BC18" s="236">
        <v>1.0</v>
      </c>
      <c r="BD18" s="233">
        <v>0.0</v>
      </c>
      <c r="BE18" s="236">
        <v>1.0</v>
      </c>
      <c r="BF18" s="233">
        <v>0.0</v>
      </c>
      <c r="BG18" s="236">
        <v>0.0</v>
      </c>
      <c r="BH18" s="233">
        <v>0.0</v>
      </c>
      <c r="BI18" s="344">
        <f t="shared" si="108"/>
        <v>0</v>
      </c>
      <c r="BJ18" s="235">
        <v>0.0</v>
      </c>
      <c r="BK18" s="233">
        <v>0.0</v>
      </c>
      <c r="BL18" s="344">
        <f t="shared" si="27"/>
        <v>0</v>
      </c>
      <c r="BM18" s="236">
        <v>1.0</v>
      </c>
      <c r="BN18" s="233">
        <v>38.0</v>
      </c>
      <c r="BO18" s="236">
        <v>1.0</v>
      </c>
      <c r="BP18" s="233">
        <v>25.0</v>
      </c>
      <c r="BQ18" s="236">
        <v>0.0</v>
      </c>
      <c r="BR18" s="233">
        <v>0.0</v>
      </c>
      <c r="BS18" s="344">
        <f t="shared" si="28"/>
        <v>63</v>
      </c>
      <c r="BT18" s="235">
        <v>32.0</v>
      </c>
      <c r="BU18" s="233">
        <v>31.0</v>
      </c>
      <c r="BV18" s="344">
        <f t="shared" si="29"/>
        <v>63</v>
      </c>
      <c r="BW18" s="219">
        <f t="shared" ref="BW18:BX18" si="157">SUM(BJ18,BT18)</f>
        <v>32</v>
      </c>
      <c r="BX18" s="220">
        <f t="shared" si="157"/>
        <v>31</v>
      </c>
      <c r="BY18" s="217">
        <f t="shared" si="31"/>
        <v>63</v>
      </c>
      <c r="BZ18" s="237">
        <v>83.0</v>
      </c>
      <c r="CA18" s="233">
        <v>107.0</v>
      </c>
      <c r="CB18" s="237">
        <v>82.0</v>
      </c>
      <c r="CC18" s="233">
        <v>72.0</v>
      </c>
      <c r="CD18" s="237">
        <v>41.0</v>
      </c>
      <c r="CE18" s="233">
        <v>35.0</v>
      </c>
      <c r="CF18" s="237">
        <v>1.0</v>
      </c>
      <c r="CG18" s="233">
        <v>1.0</v>
      </c>
      <c r="CH18" s="237">
        <v>194.0</v>
      </c>
      <c r="CI18" s="233">
        <v>148.0</v>
      </c>
      <c r="CJ18" s="237">
        <v>7.0</v>
      </c>
      <c r="CK18" s="233">
        <v>7.0</v>
      </c>
      <c r="CL18" s="237">
        <v>7.0</v>
      </c>
      <c r="CM18" s="233">
        <v>6.0</v>
      </c>
      <c r="CN18" s="207">
        <f t="shared" ref="CN18:CO18" si="158">SUM(BZ18,CB18,CD18,CF18,CH18,CJ18,CL18)</f>
        <v>415</v>
      </c>
      <c r="CO18" s="207">
        <f t="shared" si="158"/>
        <v>376</v>
      </c>
      <c r="CP18" s="206">
        <f t="shared" si="33"/>
        <v>791</v>
      </c>
      <c r="CQ18" s="207">
        <f t="shared" ref="CQ18:CR18" si="159">SUM(Z18,AO18,AZ18,BW18)</f>
        <v>415</v>
      </c>
      <c r="CR18" s="207">
        <f t="shared" si="159"/>
        <v>376</v>
      </c>
      <c r="CS18" s="185">
        <f t="shared" si="35"/>
        <v>791</v>
      </c>
      <c r="CT18" s="238">
        <v>4.0</v>
      </c>
      <c r="CU18" s="239">
        <v>12.0</v>
      </c>
      <c r="CV18" s="214">
        <f t="shared" si="36"/>
        <v>16</v>
      </c>
      <c r="CW18" s="238">
        <v>4.0</v>
      </c>
      <c r="CX18" s="239">
        <v>4.0</v>
      </c>
      <c r="CY18" s="214">
        <f t="shared" si="37"/>
        <v>8</v>
      </c>
      <c r="CZ18" s="238">
        <v>169.0</v>
      </c>
      <c r="DA18" s="239">
        <v>157.0</v>
      </c>
      <c r="DB18" s="214">
        <f t="shared" si="38"/>
        <v>326</v>
      </c>
      <c r="DC18" s="238">
        <v>161.0</v>
      </c>
      <c r="DD18" s="239">
        <v>129.0</v>
      </c>
      <c r="DE18" s="214">
        <f t="shared" si="39"/>
        <v>290</v>
      </c>
      <c r="DF18" s="238">
        <v>77.0</v>
      </c>
      <c r="DG18" s="239">
        <v>74.0</v>
      </c>
      <c r="DH18" s="214">
        <f t="shared" si="40"/>
        <v>151</v>
      </c>
      <c r="DI18" s="238">
        <v>0.0</v>
      </c>
      <c r="DJ18" s="239">
        <v>0.0</v>
      </c>
      <c r="DK18" s="214">
        <f t="shared" si="41"/>
        <v>0</v>
      </c>
      <c r="DL18" s="215">
        <f t="shared" ref="DL18:DM18" si="160">SUM(CT18+CW18+CZ18+DC18+DF18+DI18)</f>
        <v>415</v>
      </c>
      <c r="DM18" s="216">
        <f t="shared" si="160"/>
        <v>376</v>
      </c>
      <c r="DN18" s="217">
        <f t="shared" si="43"/>
        <v>791</v>
      </c>
      <c r="DO18" s="218">
        <f t="shared" ref="DO18:DP18" si="161">SUM(CQ18-DL18)</f>
        <v>0</v>
      </c>
      <c r="DP18" s="218">
        <f t="shared" si="161"/>
        <v>0</v>
      </c>
      <c r="DQ18" s="215">
        <f t="shared" si="45"/>
        <v>791</v>
      </c>
      <c r="DR18" s="219">
        <f t="shared" si="46"/>
        <v>791</v>
      </c>
      <c r="DS18" s="220">
        <f t="shared" si="47"/>
        <v>0</v>
      </c>
      <c r="DT18" s="220">
        <f t="shared" si="48"/>
        <v>0</v>
      </c>
      <c r="DU18" s="217">
        <f t="shared" ref="DU18:DV18" si="162">SUM(CN18-CQ18)</f>
        <v>0</v>
      </c>
      <c r="DV18" s="217">
        <f t="shared" si="162"/>
        <v>0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</row>
    <row r="19" ht="19.5" customHeight="1">
      <c r="A19" s="187">
        <v>17.0</v>
      </c>
      <c r="B19" s="230" t="s">
        <v>74</v>
      </c>
      <c r="C19" s="189">
        <v>2236.0</v>
      </c>
      <c r="D19" s="190" t="s">
        <v>57</v>
      </c>
      <c r="E19" s="191" t="s">
        <v>58</v>
      </c>
      <c r="F19" s="222">
        <v>1.0</v>
      </c>
      <c r="G19" s="223">
        <v>0.0</v>
      </c>
      <c r="H19" s="224">
        <v>0.0</v>
      </c>
      <c r="I19" s="217">
        <f t="shared" si="9"/>
        <v>0</v>
      </c>
      <c r="J19" s="222">
        <v>1.0</v>
      </c>
      <c r="K19" s="223">
        <v>20.0</v>
      </c>
      <c r="L19" s="224">
        <v>24.0</v>
      </c>
      <c r="M19" s="217">
        <f t="shared" si="10"/>
        <v>44</v>
      </c>
      <c r="N19" s="222">
        <v>1.0</v>
      </c>
      <c r="O19" s="223">
        <v>26.0</v>
      </c>
      <c r="P19" s="224">
        <v>20.0</v>
      </c>
      <c r="Q19" s="217">
        <f t="shared" si="11"/>
        <v>46</v>
      </c>
      <c r="R19" s="222">
        <v>1.0</v>
      </c>
      <c r="S19" s="223">
        <v>22.0</v>
      </c>
      <c r="T19" s="224">
        <v>24.0</v>
      </c>
      <c r="U19" s="217">
        <f t="shared" si="12"/>
        <v>46</v>
      </c>
      <c r="V19" s="222">
        <v>1.0</v>
      </c>
      <c r="W19" s="223">
        <v>26.0</v>
      </c>
      <c r="X19" s="224">
        <v>20.0</v>
      </c>
      <c r="Y19" s="217">
        <f t="shared" si="13"/>
        <v>46</v>
      </c>
      <c r="Z19" s="219">
        <f t="shared" ref="Z19:AA19" si="163">SUM(G19,K19,O19,S19,W19)</f>
        <v>94</v>
      </c>
      <c r="AA19" s="219">
        <f t="shared" si="163"/>
        <v>88</v>
      </c>
      <c r="AB19" s="217">
        <f t="shared" si="15"/>
        <v>182</v>
      </c>
      <c r="AC19" s="222">
        <v>1.0</v>
      </c>
      <c r="AD19" s="223">
        <v>20.0</v>
      </c>
      <c r="AE19" s="224">
        <v>24.0</v>
      </c>
      <c r="AF19" s="217">
        <f t="shared" si="16"/>
        <v>44</v>
      </c>
      <c r="AG19" s="222">
        <v>1.0</v>
      </c>
      <c r="AH19" s="223">
        <v>24.0</v>
      </c>
      <c r="AI19" s="224">
        <v>21.0</v>
      </c>
      <c r="AJ19" s="217">
        <f t="shared" si="17"/>
        <v>45</v>
      </c>
      <c r="AK19" s="222">
        <v>1.0</v>
      </c>
      <c r="AL19" s="223">
        <v>25.0</v>
      </c>
      <c r="AM19" s="224">
        <v>22.0</v>
      </c>
      <c r="AN19" s="217">
        <f t="shared" si="18"/>
        <v>47</v>
      </c>
      <c r="AO19" s="219">
        <f t="shared" ref="AO19:AP19" si="164">SUM(AD19,AH19,AL19)</f>
        <v>69</v>
      </c>
      <c r="AP19" s="220">
        <f t="shared" si="164"/>
        <v>67</v>
      </c>
      <c r="AQ19" s="217">
        <f t="shared" si="20"/>
        <v>136</v>
      </c>
      <c r="AR19" s="222">
        <v>1.0</v>
      </c>
      <c r="AS19" s="223">
        <v>22.0</v>
      </c>
      <c r="AT19" s="224">
        <v>25.0</v>
      </c>
      <c r="AU19" s="217">
        <f t="shared" si="21"/>
        <v>47</v>
      </c>
      <c r="AV19" s="222">
        <v>1.0</v>
      </c>
      <c r="AW19" s="223">
        <v>24.0</v>
      </c>
      <c r="AX19" s="224">
        <v>21.0</v>
      </c>
      <c r="AY19" s="217">
        <f t="shared" si="22"/>
        <v>45</v>
      </c>
      <c r="AZ19" s="342">
        <f t="shared" si="23"/>
        <v>46</v>
      </c>
      <c r="BA19" s="343">
        <f t="shared" si="24"/>
        <v>46</v>
      </c>
      <c r="BB19" s="217">
        <f t="shared" si="25"/>
        <v>92</v>
      </c>
      <c r="BC19" s="222">
        <v>1.0</v>
      </c>
      <c r="BD19" s="224">
        <v>0.0</v>
      </c>
      <c r="BE19" s="222">
        <v>0.0</v>
      </c>
      <c r="BF19" s="224">
        <v>0.0</v>
      </c>
      <c r="BG19" s="222">
        <v>0.0</v>
      </c>
      <c r="BH19" s="224">
        <v>0.0</v>
      </c>
      <c r="BI19" s="344">
        <f t="shared" si="108"/>
        <v>0</v>
      </c>
      <c r="BJ19" s="223">
        <v>0.0</v>
      </c>
      <c r="BK19" s="224">
        <v>0.0</v>
      </c>
      <c r="BL19" s="344">
        <f t="shared" si="27"/>
        <v>0</v>
      </c>
      <c r="BM19" s="222">
        <v>1.0</v>
      </c>
      <c r="BN19" s="224">
        <v>36.0</v>
      </c>
      <c r="BO19" s="222">
        <v>0.0</v>
      </c>
      <c r="BP19" s="224">
        <v>0.0</v>
      </c>
      <c r="BQ19" s="222">
        <v>0.0</v>
      </c>
      <c r="BR19" s="224">
        <v>0.0</v>
      </c>
      <c r="BS19" s="344">
        <f t="shared" si="28"/>
        <v>36</v>
      </c>
      <c r="BT19" s="223">
        <v>18.0</v>
      </c>
      <c r="BU19" s="224">
        <v>18.0</v>
      </c>
      <c r="BV19" s="344">
        <f t="shared" si="29"/>
        <v>36</v>
      </c>
      <c r="BW19" s="219">
        <f t="shared" ref="BW19:BX19" si="165">SUM(BJ19,BT19)</f>
        <v>18</v>
      </c>
      <c r="BX19" s="220">
        <f t="shared" si="165"/>
        <v>18</v>
      </c>
      <c r="BY19" s="217">
        <f t="shared" si="31"/>
        <v>36</v>
      </c>
      <c r="BZ19" s="227">
        <v>66.0</v>
      </c>
      <c r="CA19" s="224">
        <v>65.0</v>
      </c>
      <c r="CB19" s="227">
        <v>37.0</v>
      </c>
      <c r="CC19" s="224">
        <v>31.0</v>
      </c>
      <c r="CD19" s="227">
        <v>27.0</v>
      </c>
      <c r="CE19" s="224">
        <v>18.0</v>
      </c>
      <c r="CF19" s="227">
        <v>0.0</v>
      </c>
      <c r="CG19" s="224">
        <v>0.0</v>
      </c>
      <c r="CH19" s="227">
        <v>91.0</v>
      </c>
      <c r="CI19" s="224">
        <v>101.0</v>
      </c>
      <c r="CJ19" s="227">
        <v>5.0</v>
      </c>
      <c r="CK19" s="224">
        <v>3.0</v>
      </c>
      <c r="CL19" s="227">
        <v>1.0</v>
      </c>
      <c r="CM19" s="224">
        <v>1.0</v>
      </c>
      <c r="CN19" s="207">
        <f t="shared" ref="CN19:CO19" si="166">SUM(BZ19,CB19,CD19,CF19,CH19,CJ19,CL19)</f>
        <v>227</v>
      </c>
      <c r="CO19" s="207">
        <f t="shared" si="166"/>
        <v>219</v>
      </c>
      <c r="CP19" s="206">
        <f t="shared" si="33"/>
        <v>446</v>
      </c>
      <c r="CQ19" s="207">
        <f t="shared" ref="CQ19:CR19" si="167">SUM(Z19,AO19,AZ19,BW19)</f>
        <v>227</v>
      </c>
      <c r="CR19" s="207">
        <f t="shared" si="167"/>
        <v>219</v>
      </c>
      <c r="CS19" s="185">
        <f t="shared" si="35"/>
        <v>446</v>
      </c>
      <c r="CT19" s="228">
        <v>108.0</v>
      </c>
      <c r="CU19" s="229">
        <v>98.0</v>
      </c>
      <c r="CV19" s="214">
        <f t="shared" si="36"/>
        <v>206</v>
      </c>
      <c r="CW19" s="228">
        <v>4.0</v>
      </c>
      <c r="CX19" s="229">
        <v>9.0</v>
      </c>
      <c r="CY19" s="214">
        <f t="shared" si="37"/>
        <v>13</v>
      </c>
      <c r="CZ19" s="228">
        <v>30.0</v>
      </c>
      <c r="DA19" s="229">
        <v>35.0</v>
      </c>
      <c r="DB19" s="214">
        <f t="shared" si="38"/>
        <v>65</v>
      </c>
      <c r="DC19" s="228">
        <v>13.0</v>
      </c>
      <c r="DD19" s="229">
        <v>13.0</v>
      </c>
      <c r="DE19" s="214">
        <f t="shared" si="39"/>
        <v>26</v>
      </c>
      <c r="DF19" s="228">
        <v>72.0</v>
      </c>
      <c r="DG19" s="229">
        <v>64.0</v>
      </c>
      <c r="DH19" s="214">
        <f t="shared" si="40"/>
        <v>136</v>
      </c>
      <c r="DI19" s="228">
        <v>0.0</v>
      </c>
      <c r="DJ19" s="229">
        <v>0.0</v>
      </c>
      <c r="DK19" s="214">
        <f t="shared" si="41"/>
        <v>0</v>
      </c>
      <c r="DL19" s="215">
        <f t="shared" ref="DL19:DM19" si="168">SUM(CT19+CW19+CZ19+DC19+DF19+DI19)</f>
        <v>227</v>
      </c>
      <c r="DM19" s="216">
        <f t="shared" si="168"/>
        <v>219</v>
      </c>
      <c r="DN19" s="217">
        <f t="shared" si="43"/>
        <v>446</v>
      </c>
      <c r="DO19" s="218">
        <f t="shared" ref="DO19:DP19" si="169">SUM(CQ19-DL19)</f>
        <v>0</v>
      </c>
      <c r="DP19" s="218">
        <f t="shared" si="169"/>
        <v>0</v>
      </c>
      <c r="DQ19" s="215">
        <f t="shared" si="45"/>
        <v>446</v>
      </c>
      <c r="DR19" s="219">
        <f t="shared" si="46"/>
        <v>446</v>
      </c>
      <c r="DS19" s="220">
        <f t="shared" si="47"/>
        <v>0</v>
      </c>
      <c r="DT19" s="220">
        <f t="shared" si="48"/>
        <v>0</v>
      </c>
      <c r="DU19" s="217">
        <f t="shared" ref="DU19:DV19" si="170">SUM(CN19-CQ19)</f>
        <v>0</v>
      </c>
      <c r="DV19" s="217">
        <f t="shared" si="170"/>
        <v>0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</row>
    <row r="20" ht="19.5" customHeight="1">
      <c r="A20" s="186">
        <v>18.0</v>
      </c>
      <c r="B20" s="230" t="s">
        <v>75</v>
      </c>
      <c r="C20" s="189">
        <v>2264.0</v>
      </c>
      <c r="D20" s="190" t="s">
        <v>57</v>
      </c>
      <c r="E20" s="191" t="s">
        <v>58</v>
      </c>
      <c r="F20" s="231">
        <v>2.0</v>
      </c>
      <c r="G20" s="258">
        <v>0.0</v>
      </c>
      <c r="H20" s="259">
        <v>0.0</v>
      </c>
      <c r="I20" s="217">
        <f t="shared" si="9"/>
        <v>0</v>
      </c>
      <c r="J20" s="260">
        <v>2.0</v>
      </c>
      <c r="K20" s="258">
        <v>47.0</v>
      </c>
      <c r="L20" s="259">
        <v>42.0</v>
      </c>
      <c r="M20" s="217">
        <f t="shared" si="10"/>
        <v>89</v>
      </c>
      <c r="N20" s="260">
        <v>2.0</v>
      </c>
      <c r="O20" s="258">
        <v>48.0</v>
      </c>
      <c r="P20" s="259">
        <v>40.0</v>
      </c>
      <c r="Q20" s="217">
        <f t="shared" si="11"/>
        <v>88</v>
      </c>
      <c r="R20" s="260">
        <v>2.0</v>
      </c>
      <c r="S20" s="258">
        <v>48.0</v>
      </c>
      <c r="T20" s="259">
        <v>37.0</v>
      </c>
      <c r="U20" s="217">
        <f t="shared" si="12"/>
        <v>85</v>
      </c>
      <c r="V20" s="260">
        <v>2.0</v>
      </c>
      <c r="W20" s="258">
        <v>27.0</v>
      </c>
      <c r="X20" s="259">
        <v>27.0</v>
      </c>
      <c r="Y20" s="217">
        <f t="shared" si="13"/>
        <v>54</v>
      </c>
      <c r="Z20" s="355">
        <v>170.0</v>
      </c>
      <c r="AA20" s="219">
        <f>SUM(H20,L20,P20,T20,X20)</f>
        <v>146</v>
      </c>
      <c r="AB20" s="363">
        <v>316.0</v>
      </c>
      <c r="AC20" s="231">
        <v>2.0</v>
      </c>
      <c r="AD20" s="258">
        <v>31.0</v>
      </c>
      <c r="AE20" s="259">
        <v>32.0</v>
      </c>
      <c r="AF20" s="217">
        <f t="shared" si="16"/>
        <v>63</v>
      </c>
      <c r="AG20" s="260">
        <v>1.0</v>
      </c>
      <c r="AH20" s="258">
        <v>24.0</v>
      </c>
      <c r="AI20" s="259">
        <v>24.0</v>
      </c>
      <c r="AJ20" s="217">
        <f t="shared" si="17"/>
        <v>48</v>
      </c>
      <c r="AK20" s="260">
        <v>1.0</v>
      </c>
      <c r="AL20" s="258">
        <v>23.0</v>
      </c>
      <c r="AM20" s="259">
        <v>27.0</v>
      </c>
      <c r="AN20" s="217">
        <f t="shared" si="18"/>
        <v>50</v>
      </c>
      <c r="AO20" s="219">
        <f t="shared" ref="AO20:AO38" si="178">SUM(AD20,AH20,AL20)</f>
        <v>78</v>
      </c>
      <c r="AP20" s="356">
        <v>83.0</v>
      </c>
      <c r="AQ20" s="217">
        <f t="shared" si="20"/>
        <v>161</v>
      </c>
      <c r="AR20" s="231">
        <v>1.0</v>
      </c>
      <c r="AS20" s="258">
        <v>31.0</v>
      </c>
      <c r="AT20" s="259">
        <v>23.0</v>
      </c>
      <c r="AU20" s="217">
        <f t="shared" si="21"/>
        <v>54</v>
      </c>
      <c r="AV20" s="260">
        <v>1.0</v>
      </c>
      <c r="AW20" s="258">
        <v>26.0</v>
      </c>
      <c r="AX20" s="259">
        <v>23.0</v>
      </c>
      <c r="AY20" s="217">
        <f t="shared" si="22"/>
        <v>49</v>
      </c>
      <c r="AZ20" s="342">
        <f t="shared" si="23"/>
        <v>57</v>
      </c>
      <c r="BA20" s="343">
        <f t="shared" si="24"/>
        <v>46</v>
      </c>
      <c r="BB20" s="217">
        <f t="shared" si="25"/>
        <v>103</v>
      </c>
      <c r="BC20" s="231">
        <v>1.0</v>
      </c>
      <c r="BD20" s="259">
        <v>0.0</v>
      </c>
      <c r="BE20" s="260">
        <v>1.0</v>
      </c>
      <c r="BF20" s="259">
        <v>0.0</v>
      </c>
      <c r="BG20" s="260">
        <v>0.0</v>
      </c>
      <c r="BH20" s="259">
        <v>0.0</v>
      </c>
      <c r="BI20" s="364">
        <v>0.0</v>
      </c>
      <c r="BJ20" s="258">
        <v>0.0</v>
      </c>
      <c r="BK20" s="259">
        <v>0.0</v>
      </c>
      <c r="BL20" s="344">
        <f t="shared" si="27"/>
        <v>0</v>
      </c>
      <c r="BM20" s="260">
        <v>1.0</v>
      </c>
      <c r="BN20" s="259">
        <v>39.0</v>
      </c>
      <c r="BO20" s="260">
        <v>1.0</v>
      </c>
      <c r="BP20" s="259">
        <v>26.0</v>
      </c>
      <c r="BQ20" s="260">
        <v>0.0</v>
      </c>
      <c r="BR20" s="259">
        <v>0.0</v>
      </c>
      <c r="BS20" s="344">
        <f t="shared" si="28"/>
        <v>65</v>
      </c>
      <c r="BT20" s="258">
        <v>36.0</v>
      </c>
      <c r="BU20" s="259">
        <v>29.0</v>
      </c>
      <c r="BV20" s="344">
        <f t="shared" si="29"/>
        <v>65</v>
      </c>
      <c r="BW20" s="219">
        <f t="shared" ref="BW20:BX20" si="171">SUM(BJ20,BT20)</f>
        <v>36</v>
      </c>
      <c r="BX20" s="220">
        <f t="shared" si="171"/>
        <v>29</v>
      </c>
      <c r="BY20" s="217">
        <f t="shared" si="31"/>
        <v>65</v>
      </c>
      <c r="BZ20" s="286">
        <v>93.0</v>
      </c>
      <c r="CA20" s="259">
        <v>84.0</v>
      </c>
      <c r="CB20" s="287">
        <v>64.0</v>
      </c>
      <c r="CC20" s="259">
        <v>56.0</v>
      </c>
      <c r="CD20" s="287">
        <v>42.0</v>
      </c>
      <c r="CE20" s="259">
        <v>49.0</v>
      </c>
      <c r="CF20" s="287">
        <v>2.0</v>
      </c>
      <c r="CG20" s="259">
        <v>2.0</v>
      </c>
      <c r="CH20" s="287">
        <v>125.0</v>
      </c>
      <c r="CI20" s="259">
        <v>106.0</v>
      </c>
      <c r="CJ20" s="287">
        <v>11.0</v>
      </c>
      <c r="CK20" s="259">
        <v>6.0</v>
      </c>
      <c r="CL20" s="287">
        <v>4.0</v>
      </c>
      <c r="CM20" s="259">
        <v>1.0</v>
      </c>
      <c r="CN20" s="207">
        <f t="shared" ref="CN20:CO20" si="172">SUM(BZ20,CB20,CD20,CF20,CH20,CJ20,CL20)</f>
        <v>341</v>
      </c>
      <c r="CO20" s="207">
        <f t="shared" si="172"/>
        <v>304</v>
      </c>
      <c r="CP20" s="206">
        <f t="shared" si="33"/>
        <v>645</v>
      </c>
      <c r="CQ20" s="207">
        <f t="shared" ref="CQ20:CR20" si="173">SUM(Z20,AO20,AZ20,BW20)</f>
        <v>341</v>
      </c>
      <c r="CR20" s="207">
        <f t="shared" si="173"/>
        <v>304</v>
      </c>
      <c r="CS20" s="185">
        <f t="shared" si="35"/>
        <v>645</v>
      </c>
      <c r="CT20" s="265">
        <v>50.0</v>
      </c>
      <c r="CU20" s="259">
        <v>60.0</v>
      </c>
      <c r="CV20" s="214">
        <f t="shared" si="36"/>
        <v>110</v>
      </c>
      <c r="CW20" s="283">
        <v>17.0</v>
      </c>
      <c r="CX20" s="259">
        <v>16.0</v>
      </c>
      <c r="CY20" s="214">
        <f t="shared" si="37"/>
        <v>33</v>
      </c>
      <c r="CZ20" s="283">
        <v>190.0</v>
      </c>
      <c r="DA20" s="259">
        <v>136.0</v>
      </c>
      <c r="DB20" s="214">
        <f t="shared" si="38"/>
        <v>326</v>
      </c>
      <c r="DC20" s="283">
        <v>19.0</v>
      </c>
      <c r="DD20" s="259">
        <v>28.0</v>
      </c>
      <c r="DE20" s="214">
        <f t="shared" si="39"/>
        <v>47</v>
      </c>
      <c r="DF20" s="283">
        <v>65.0</v>
      </c>
      <c r="DG20" s="259">
        <v>64.0</v>
      </c>
      <c r="DH20" s="214">
        <f t="shared" si="40"/>
        <v>129</v>
      </c>
      <c r="DI20" s="283">
        <v>0.0</v>
      </c>
      <c r="DJ20" s="259">
        <v>0.0</v>
      </c>
      <c r="DK20" s="214">
        <f t="shared" si="41"/>
        <v>0</v>
      </c>
      <c r="DL20" s="215">
        <f t="shared" ref="DL20:DM20" si="174">SUM(CT20+CW20+CZ20+DC20+DF20+DI20)</f>
        <v>341</v>
      </c>
      <c r="DM20" s="216">
        <f t="shared" si="174"/>
        <v>304</v>
      </c>
      <c r="DN20" s="217">
        <f t="shared" si="43"/>
        <v>645</v>
      </c>
      <c r="DO20" s="218">
        <f t="shared" ref="DO20:DP20" si="175">SUM(CQ20-DL20)</f>
        <v>0</v>
      </c>
      <c r="DP20" s="218">
        <f t="shared" si="175"/>
        <v>0</v>
      </c>
      <c r="DQ20" s="215">
        <f t="shared" si="45"/>
        <v>645</v>
      </c>
      <c r="DR20" s="219">
        <f t="shared" si="46"/>
        <v>645</v>
      </c>
      <c r="DS20" s="220">
        <f t="shared" si="47"/>
        <v>0</v>
      </c>
      <c r="DT20" s="220">
        <f t="shared" si="48"/>
        <v>0</v>
      </c>
      <c r="DU20" s="217">
        <f t="shared" ref="DU20:DV20" si="176">SUM(CN20-CQ20)</f>
        <v>0</v>
      </c>
      <c r="DV20" s="217">
        <f t="shared" si="176"/>
        <v>0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</row>
    <row r="21" ht="19.5" customHeight="1">
      <c r="A21" s="186">
        <v>19.0</v>
      </c>
      <c r="B21" s="230" t="s">
        <v>76</v>
      </c>
      <c r="C21" s="189">
        <v>1575.0</v>
      </c>
      <c r="D21" s="190" t="s">
        <v>57</v>
      </c>
      <c r="E21" s="191" t="s">
        <v>58</v>
      </c>
      <c r="F21" s="231">
        <v>2.0</v>
      </c>
      <c r="G21" s="258">
        <v>0.0</v>
      </c>
      <c r="H21" s="259">
        <v>0.0</v>
      </c>
      <c r="I21" s="217">
        <f t="shared" si="9"/>
        <v>0</v>
      </c>
      <c r="J21" s="260">
        <v>2.0</v>
      </c>
      <c r="K21" s="258">
        <v>41.0</v>
      </c>
      <c r="L21" s="259">
        <v>45.0</v>
      </c>
      <c r="M21" s="217">
        <f t="shared" si="10"/>
        <v>86</v>
      </c>
      <c r="N21" s="260">
        <v>2.0</v>
      </c>
      <c r="O21" s="258">
        <v>45.0</v>
      </c>
      <c r="P21" s="259">
        <v>41.0</v>
      </c>
      <c r="Q21" s="217">
        <f t="shared" si="11"/>
        <v>86</v>
      </c>
      <c r="R21" s="260">
        <v>2.0</v>
      </c>
      <c r="S21" s="258">
        <v>35.0</v>
      </c>
      <c r="T21" s="259">
        <v>44.0</v>
      </c>
      <c r="U21" s="217">
        <f t="shared" si="12"/>
        <v>79</v>
      </c>
      <c r="V21" s="260">
        <v>2.0</v>
      </c>
      <c r="W21" s="258">
        <v>41.0</v>
      </c>
      <c r="X21" s="259">
        <v>47.0</v>
      </c>
      <c r="Y21" s="217">
        <f t="shared" si="13"/>
        <v>88</v>
      </c>
      <c r="Z21" s="219">
        <f t="shared" ref="Z21:AA21" si="177">SUM(G21,K21,O21,S21,W21)</f>
        <v>162</v>
      </c>
      <c r="AA21" s="219">
        <f t="shared" si="177"/>
        <v>177</v>
      </c>
      <c r="AB21" s="217">
        <f t="shared" ref="AB21:AB38" si="186">SUM(Z21:AA21)</f>
        <v>339</v>
      </c>
      <c r="AC21" s="260">
        <v>2.0</v>
      </c>
      <c r="AD21" s="258">
        <v>56.0</v>
      </c>
      <c r="AE21" s="259">
        <v>39.0</v>
      </c>
      <c r="AF21" s="217">
        <f t="shared" si="16"/>
        <v>95</v>
      </c>
      <c r="AG21" s="260">
        <v>2.0</v>
      </c>
      <c r="AH21" s="258">
        <v>50.0</v>
      </c>
      <c r="AI21" s="259">
        <v>37.0</v>
      </c>
      <c r="AJ21" s="217">
        <f t="shared" si="17"/>
        <v>87</v>
      </c>
      <c r="AK21" s="260">
        <v>2.0</v>
      </c>
      <c r="AL21" s="258">
        <v>53.0</v>
      </c>
      <c r="AM21" s="259">
        <v>41.0</v>
      </c>
      <c r="AN21" s="217">
        <f t="shared" si="18"/>
        <v>94</v>
      </c>
      <c r="AO21" s="219">
        <f t="shared" si="178"/>
        <v>159</v>
      </c>
      <c r="AP21" s="220">
        <f t="shared" ref="AP21:AP38" si="187">SUM(AE21,AI21,AM21)</f>
        <v>117</v>
      </c>
      <c r="AQ21" s="217">
        <f t="shared" si="20"/>
        <v>276</v>
      </c>
      <c r="AR21" s="260">
        <v>2.0</v>
      </c>
      <c r="AS21" s="258">
        <v>41.0</v>
      </c>
      <c r="AT21" s="259">
        <v>47.0</v>
      </c>
      <c r="AU21" s="217">
        <f t="shared" si="21"/>
        <v>88</v>
      </c>
      <c r="AV21" s="260">
        <v>2.0</v>
      </c>
      <c r="AW21" s="258">
        <v>45.0</v>
      </c>
      <c r="AX21" s="259">
        <v>35.0</v>
      </c>
      <c r="AY21" s="217">
        <f t="shared" si="22"/>
        <v>80</v>
      </c>
      <c r="AZ21" s="342">
        <f t="shared" si="23"/>
        <v>86</v>
      </c>
      <c r="BA21" s="343">
        <f t="shared" si="24"/>
        <v>82</v>
      </c>
      <c r="BB21" s="217">
        <f t="shared" si="25"/>
        <v>168</v>
      </c>
      <c r="BC21" s="222">
        <v>1.0</v>
      </c>
      <c r="BD21" s="224">
        <v>0.0</v>
      </c>
      <c r="BE21" s="222">
        <v>1.0</v>
      </c>
      <c r="BF21" s="224">
        <v>0.0</v>
      </c>
      <c r="BG21" s="222">
        <v>0.0</v>
      </c>
      <c r="BH21" s="224">
        <v>0.0</v>
      </c>
      <c r="BI21" s="344">
        <f t="shared" ref="BI21:BI23" si="188">SUM(BD21,BF21,BH21)</f>
        <v>0</v>
      </c>
      <c r="BJ21" s="223">
        <v>0.0</v>
      </c>
      <c r="BK21" s="224">
        <v>0.0</v>
      </c>
      <c r="BL21" s="344">
        <f t="shared" si="27"/>
        <v>0</v>
      </c>
      <c r="BM21" s="222">
        <v>1.0</v>
      </c>
      <c r="BN21" s="224">
        <v>40.0</v>
      </c>
      <c r="BO21" s="222">
        <v>1.0</v>
      </c>
      <c r="BP21" s="224">
        <v>40.0</v>
      </c>
      <c r="BQ21" s="222">
        <v>0.0</v>
      </c>
      <c r="BR21" s="224">
        <v>0.0</v>
      </c>
      <c r="BS21" s="344">
        <f t="shared" si="28"/>
        <v>80</v>
      </c>
      <c r="BT21" s="223">
        <v>46.0</v>
      </c>
      <c r="BU21" s="224">
        <v>34.0</v>
      </c>
      <c r="BV21" s="344">
        <f t="shared" si="29"/>
        <v>80</v>
      </c>
      <c r="BW21" s="219">
        <f t="shared" ref="BW21:BX21" si="179">SUM(BJ21,BT21)</f>
        <v>46</v>
      </c>
      <c r="BX21" s="220">
        <f t="shared" si="179"/>
        <v>34</v>
      </c>
      <c r="BY21" s="217">
        <f t="shared" si="31"/>
        <v>80</v>
      </c>
      <c r="BZ21" s="227">
        <v>197.0</v>
      </c>
      <c r="CA21" s="224">
        <v>164.0</v>
      </c>
      <c r="CB21" s="227">
        <v>46.0</v>
      </c>
      <c r="CC21" s="224">
        <v>46.0</v>
      </c>
      <c r="CD21" s="227">
        <v>66.0</v>
      </c>
      <c r="CE21" s="224">
        <v>65.0</v>
      </c>
      <c r="CF21" s="227">
        <v>1.0</v>
      </c>
      <c r="CG21" s="224">
        <v>2.0</v>
      </c>
      <c r="CH21" s="227">
        <v>122.0</v>
      </c>
      <c r="CI21" s="224">
        <v>117.0</v>
      </c>
      <c r="CJ21" s="227">
        <v>13.0</v>
      </c>
      <c r="CK21" s="224">
        <v>10.0</v>
      </c>
      <c r="CL21" s="227">
        <v>8.0</v>
      </c>
      <c r="CM21" s="224">
        <v>6.0</v>
      </c>
      <c r="CN21" s="207">
        <f t="shared" ref="CN21:CO21" si="180">SUM(BZ21,CB21,CD21,CF21,CH21,CJ21,CL21)</f>
        <v>453</v>
      </c>
      <c r="CO21" s="207">
        <f t="shared" si="180"/>
        <v>410</v>
      </c>
      <c r="CP21" s="206">
        <f t="shared" si="33"/>
        <v>863</v>
      </c>
      <c r="CQ21" s="207">
        <f t="shared" ref="CQ21:CR21" si="181">SUM(Z21,AO21,AZ21,BW21)</f>
        <v>453</v>
      </c>
      <c r="CR21" s="207">
        <f t="shared" si="181"/>
        <v>410</v>
      </c>
      <c r="CS21" s="185">
        <f t="shared" si="35"/>
        <v>863</v>
      </c>
      <c r="CT21" s="228">
        <v>39.0</v>
      </c>
      <c r="CU21" s="229">
        <v>35.0</v>
      </c>
      <c r="CV21" s="214">
        <f t="shared" si="36"/>
        <v>74</v>
      </c>
      <c r="CW21" s="228">
        <v>18.0</v>
      </c>
      <c r="CX21" s="229">
        <v>14.0</v>
      </c>
      <c r="CY21" s="214">
        <f t="shared" si="37"/>
        <v>32</v>
      </c>
      <c r="CZ21" s="228">
        <v>170.0</v>
      </c>
      <c r="DA21" s="229">
        <v>143.0</v>
      </c>
      <c r="DB21" s="214">
        <f t="shared" si="38"/>
        <v>313</v>
      </c>
      <c r="DC21" s="228">
        <v>38.0</v>
      </c>
      <c r="DD21" s="229">
        <v>38.0</v>
      </c>
      <c r="DE21" s="214">
        <f t="shared" si="39"/>
        <v>76</v>
      </c>
      <c r="DF21" s="228">
        <v>188.0</v>
      </c>
      <c r="DG21" s="229">
        <v>180.0</v>
      </c>
      <c r="DH21" s="214">
        <f t="shared" si="40"/>
        <v>368</v>
      </c>
      <c r="DI21" s="228">
        <v>0.0</v>
      </c>
      <c r="DJ21" s="224">
        <v>0.0</v>
      </c>
      <c r="DK21" s="214">
        <f t="shared" si="41"/>
        <v>0</v>
      </c>
      <c r="DL21" s="215">
        <f t="shared" ref="DL21:DM21" si="182">SUM(CT21+CW21+CZ21+DC21+DF21+DI21)</f>
        <v>453</v>
      </c>
      <c r="DM21" s="216">
        <f t="shared" si="182"/>
        <v>410</v>
      </c>
      <c r="DN21" s="217">
        <f t="shared" si="43"/>
        <v>863</v>
      </c>
      <c r="DO21" s="218">
        <f t="shared" ref="DO21:DP21" si="183">SUM(CQ21-DL21)</f>
        <v>0</v>
      </c>
      <c r="DP21" s="218">
        <f t="shared" si="183"/>
        <v>0</v>
      </c>
      <c r="DQ21" s="215">
        <f t="shared" si="45"/>
        <v>863</v>
      </c>
      <c r="DR21" s="219">
        <f t="shared" si="46"/>
        <v>863</v>
      </c>
      <c r="DS21" s="220">
        <f t="shared" si="47"/>
        <v>0</v>
      </c>
      <c r="DT21" s="220">
        <f t="shared" si="48"/>
        <v>0</v>
      </c>
      <c r="DU21" s="217">
        <f t="shared" ref="DU21:DV21" si="184">SUM(CN21-CQ21)</f>
        <v>0</v>
      </c>
      <c r="DV21" s="217">
        <f t="shared" si="184"/>
        <v>0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</row>
    <row r="22" ht="19.5" customHeight="1">
      <c r="A22" s="186">
        <v>20.0</v>
      </c>
      <c r="B22" s="230" t="s">
        <v>77</v>
      </c>
      <c r="C22" s="189">
        <v>1543.0</v>
      </c>
      <c r="D22" s="190" t="s">
        <v>57</v>
      </c>
      <c r="E22" s="191" t="s">
        <v>58</v>
      </c>
      <c r="F22" s="222">
        <v>2.0</v>
      </c>
      <c r="G22" s="223">
        <v>0.0</v>
      </c>
      <c r="H22" s="224">
        <v>0.0</v>
      </c>
      <c r="I22" s="217">
        <f t="shared" si="9"/>
        <v>0</v>
      </c>
      <c r="J22" s="222">
        <v>2.0</v>
      </c>
      <c r="K22" s="223">
        <v>40.0</v>
      </c>
      <c r="L22" s="224">
        <v>31.0</v>
      </c>
      <c r="M22" s="217">
        <f t="shared" si="10"/>
        <v>71</v>
      </c>
      <c r="N22" s="222">
        <v>2.0</v>
      </c>
      <c r="O22" s="223">
        <v>40.0</v>
      </c>
      <c r="P22" s="224">
        <v>39.0</v>
      </c>
      <c r="Q22" s="217">
        <f t="shared" si="11"/>
        <v>79</v>
      </c>
      <c r="R22" s="222">
        <v>2.0</v>
      </c>
      <c r="S22" s="223">
        <v>49.0</v>
      </c>
      <c r="T22" s="224">
        <v>29.0</v>
      </c>
      <c r="U22" s="217">
        <f t="shared" si="12"/>
        <v>78</v>
      </c>
      <c r="V22" s="222">
        <v>2.0</v>
      </c>
      <c r="W22" s="223">
        <v>40.0</v>
      </c>
      <c r="X22" s="224">
        <v>28.0</v>
      </c>
      <c r="Y22" s="217">
        <f t="shared" si="13"/>
        <v>68</v>
      </c>
      <c r="Z22" s="219">
        <f t="shared" ref="Z22:AA22" si="185">SUM(G22,K22,O22,S22,W22)</f>
        <v>169</v>
      </c>
      <c r="AA22" s="219">
        <f t="shared" si="185"/>
        <v>127</v>
      </c>
      <c r="AB22" s="217">
        <f t="shared" si="186"/>
        <v>296</v>
      </c>
      <c r="AC22" s="222">
        <v>2.0</v>
      </c>
      <c r="AD22" s="223">
        <v>39.0</v>
      </c>
      <c r="AE22" s="224">
        <v>35.0</v>
      </c>
      <c r="AF22" s="217">
        <f t="shared" si="16"/>
        <v>74</v>
      </c>
      <c r="AG22" s="222">
        <v>2.0</v>
      </c>
      <c r="AH22" s="223">
        <v>41.0</v>
      </c>
      <c r="AI22" s="224">
        <v>37.0</v>
      </c>
      <c r="AJ22" s="217">
        <f t="shared" si="17"/>
        <v>78</v>
      </c>
      <c r="AK22" s="222">
        <v>2.0</v>
      </c>
      <c r="AL22" s="223">
        <v>45.0</v>
      </c>
      <c r="AM22" s="224">
        <v>36.0</v>
      </c>
      <c r="AN22" s="217">
        <f t="shared" si="18"/>
        <v>81</v>
      </c>
      <c r="AO22" s="219">
        <f t="shared" si="178"/>
        <v>125</v>
      </c>
      <c r="AP22" s="220">
        <f t="shared" si="187"/>
        <v>108</v>
      </c>
      <c r="AQ22" s="217">
        <f t="shared" si="20"/>
        <v>233</v>
      </c>
      <c r="AR22" s="222">
        <v>2.0</v>
      </c>
      <c r="AS22" s="223">
        <v>41.0</v>
      </c>
      <c r="AT22" s="224">
        <v>38.0</v>
      </c>
      <c r="AU22" s="217">
        <f t="shared" si="21"/>
        <v>79</v>
      </c>
      <c r="AV22" s="222">
        <v>2.0</v>
      </c>
      <c r="AW22" s="223">
        <v>40.0</v>
      </c>
      <c r="AX22" s="224">
        <v>37.0</v>
      </c>
      <c r="AY22" s="217">
        <f t="shared" si="22"/>
        <v>77</v>
      </c>
      <c r="AZ22" s="342">
        <f t="shared" si="23"/>
        <v>81</v>
      </c>
      <c r="BA22" s="343">
        <f t="shared" si="24"/>
        <v>75</v>
      </c>
      <c r="BB22" s="217">
        <f t="shared" si="25"/>
        <v>156</v>
      </c>
      <c r="BC22" s="222">
        <v>1.0</v>
      </c>
      <c r="BD22" s="224">
        <v>0.0</v>
      </c>
      <c r="BE22" s="222">
        <v>1.0</v>
      </c>
      <c r="BF22" s="224">
        <v>0.0</v>
      </c>
      <c r="BG22" s="222">
        <v>0.0</v>
      </c>
      <c r="BH22" s="224">
        <v>0.0</v>
      </c>
      <c r="BI22" s="344">
        <f t="shared" si="188"/>
        <v>0</v>
      </c>
      <c r="BJ22" s="223">
        <v>0.0</v>
      </c>
      <c r="BK22" s="224">
        <v>0.0</v>
      </c>
      <c r="BL22" s="344">
        <f t="shared" si="27"/>
        <v>0</v>
      </c>
      <c r="BM22" s="222">
        <v>1.0</v>
      </c>
      <c r="BN22" s="224">
        <v>42.0</v>
      </c>
      <c r="BO22" s="222">
        <v>1.0</v>
      </c>
      <c r="BP22" s="224">
        <v>28.0</v>
      </c>
      <c r="BQ22" s="222">
        <v>0.0</v>
      </c>
      <c r="BR22" s="224">
        <v>0.0</v>
      </c>
      <c r="BS22" s="344">
        <f t="shared" si="28"/>
        <v>70</v>
      </c>
      <c r="BT22" s="223">
        <v>37.0</v>
      </c>
      <c r="BU22" s="224">
        <v>33.0</v>
      </c>
      <c r="BV22" s="344">
        <f t="shared" si="29"/>
        <v>70</v>
      </c>
      <c r="BW22" s="219">
        <f t="shared" ref="BW22:BX22" si="189">SUM(BJ22,BT22)</f>
        <v>37</v>
      </c>
      <c r="BX22" s="220">
        <f t="shared" si="189"/>
        <v>33</v>
      </c>
      <c r="BY22" s="217">
        <f t="shared" si="31"/>
        <v>70</v>
      </c>
      <c r="BZ22" s="227">
        <v>206.0</v>
      </c>
      <c r="CA22" s="224">
        <v>152.0</v>
      </c>
      <c r="CB22" s="227">
        <v>68.0</v>
      </c>
      <c r="CC22" s="224">
        <v>47.0</v>
      </c>
      <c r="CD22" s="227">
        <v>71.0</v>
      </c>
      <c r="CE22" s="224">
        <v>90.0</v>
      </c>
      <c r="CF22" s="227">
        <v>0.0</v>
      </c>
      <c r="CG22" s="224">
        <v>0.0</v>
      </c>
      <c r="CH22" s="227">
        <v>50.0</v>
      </c>
      <c r="CI22" s="224">
        <v>36.0</v>
      </c>
      <c r="CJ22" s="227">
        <v>9.0</v>
      </c>
      <c r="CK22" s="224">
        <v>5.0</v>
      </c>
      <c r="CL22" s="227">
        <v>8.0</v>
      </c>
      <c r="CM22" s="224">
        <v>13.0</v>
      </c>
      <c r="CN22" s="207">
        <f t="shared" ref="CN22:CO22" si="190">SUM(BZ22,CB22,CD22,CF22,CH22,CJ22,CL22)</f>
        <v>412</v>
      </c>
      <c r="CO22" s="207">
        <f t="shared" si="190"/>
        <v>343</v>
      </c>
      <c r="CP22" s="206">
        <f t="shared" si="33"/>
        <v>755</v>
      </c>
      <c r="CQ22" s="207">
        <f t="shared" ref="CQ22:CR22" si="191">SUM(Z22,AO22,AZ22,BW22)</f>
        <v>412</v>
      </c>
      <c r="CR22" s="207">
        <f t="shared" si="191"/>
        <v>343</v>
      </c>
      <c r="CS22" s="185">
        <f t="shared" si="35"/>
        <v>755</v>
      </c>
      <c r="CT22" s="228">
        <v>133.0</v>
      </c>
      <c r="CU22" s="224">
        <v>119.0</v>
      </c>
      <c r="CV22" s="214">
        <f t="shared" si="36"/>
        <v>252</v>
      </c>
      <c r="CW22" s="228">
        <v>50.0</v>
      </c>
      <c r="CX22" s="224">
        <v>32.0</v>
      </c>
      <c r="CY22" s="214">
        <f t="shared" si="37"/>
        <v>82</v>
      </c>
      <c r="CZ22" s="228">
        <v>3.0</v>
      </c>
      <c r="DA22" s="229">
        <v>3.0</v>
      </c>
      <c r="DB22" s="214">
        <f t="shared" si="38"/>
        <v>6</v>
      </c>
      <c r="DC22" s="228">
        <v>17.0</v>
      </c>
      <c r="DD22" s="224">
        <v>15.0</v>
      </c>
      <c r="DE22" s="214">
        <f t="shared" si="39"/>
        <v>32</v>
      </c>
      <c r="DF22" s="228">
        <v>2.0</v>
      </c>
      <c r="DG22" s="224">
        <v>2.0</v>
      </c>
      <c r="DH22" s="214">
        <f t="shared" si="40"/>
        <v>4</v>
      </c>
      <c r="DI22" s="228">
        <v>207.0</v>
      </c>
      <c r="DJ22" s="224">
        <v>172.0</v>
      </c>
      <c r="DK22" s="214">
        <f t="shared" si="41"/>
        <v>379</v>
      </c>
      <c r="DL22" s="215">
        <f t="shared" ref="DL22:DM22" si="192">SUM(CT22+CW22+CZ22+DC22+DF22+DI22)</f>
        <v>412</v>
      </c>
      <c r="DM22" s="216">
        <f t="shared" si="192"/>
        <v>343</v>
      </c>
      <c r="DN22" s="217">
        <f t="shared" si="43"/>
        <v>755</v>
      </c>
      <c r="DO22" s="218">
        <f t="shared" ref="DO22:DP22" si="193">SUM(CQ22-DL22)</f>
        <v>0</v>
      </c>
      <c r="DP22" s="218">
        <f t="shared" si="193"/>
        <v>0</v>
      </c>
      <c r="DQ22" s="215">
        <f t="shared" si="45"/>
        <v>755</v>
      </c>
      <c r="DR22" s="219">
        <f t="shared" si="46"/>
        <v>755</v>
      </c>
      <c r="DS22" s="220">
        <f t="shared" si="47"/>
        <v>0</v>
      </c>
      <c r="DT22" s="220">
        <f t="shared" si="48"/>
        <v>0</v>
      </c>
      <c r="DU22" s="217">
        <f t="shared" ref="DU22:DV22" si="194">SUM(CN22-CQ22)</f>
        <v>0</v>
      </c>
      <c r="DV22" s="217">
        <f t="shared" si="194"/>
        <v>0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</row>
    <row r="23" ht="19.5" customHeight="1">
      <c r="A23" s="186">
        <v>21.0</v>
      </c>
      <c r="B23" s="230" t="s">
        <v>78</v>
      </c>
      <c r="C23" s="189">
        <v>1544.0</v>
      </c>
      <c r="D23" s="190" t="s">
        <v>57</v>
      </c>
      <c r="E23" s="191" t="s">
        <v>58</v>
      </c>
      <c r="F23" s="222">
        <v>2.0</v>
      </c>
      <c r="G23" s="223">
        <v>0.0</v>
      </c>
      <c r="H23" s="224">
        <v>0.0</v>
      </c>
      <c r="I23" s="217">
        <f t="shared" si="9"/>
        <v>0</v>
      </c>
      <c r="J23" s="222">
        <v>2.0</v>
      </c>
      <c r="K23" s="223">
        <v>47.0</v>
      </c>
      <c r="L23" s="224">
        <v>44.0</v>
      </c>
      <c r="M23" s="217">
        <f t="shared" si="10"/>
        <v>91</v>
      </c>
      <c r="N23" s="222">
        <v>2.0</v>
      </c>
      <c r="O23" s="223">
        <v>40.0</v>
      </c>
      <c r="P23" s="224">
        <v>40.0</v>
      </c>
      <c r="Q23" s="217">
        <f t="shared" si="11"/>
        <v>80</v>
      </c>
      <c r="R23" s="222">
        <v>2.0</v>
      </c>
      <c r="S23" s="223">
        <v>41.0</v>
      </c>
      <c r="T23" s="224">
        <v>40.0</v>
      </c>
      <c r="U23" s="217">
        <f t="shared" si="12"/>
        <v>81</v>
      </c>
      <c r="V23" s="222">
        <v>2.0</v>
      </c>
      <c r="W23" s="223">
        <v>45.0</v>
      </c>
      <c r="X23" s="224">
        <v>38.0</v>
      </c>
      <c r="Y23" s="217">
        <f t="shared" si="13"/>
        <v>83</v>
      </c>
      <c r="Z23" s="219">
        <f t="shared" ref="Z23:AA23" si="195">SUM(G23,K23,O23,S23,W23)</f>
        <v>173</v>
      </c>
      <c r="AA23" s="219">
        <f t="shared" si="195"/>
        <v>162</v>
      </c>
      <c r="AB23" s="217">
        <f t="shared" si="186"/>
        <v>335</v>
      </c>
      <c r="AC23" s="222">
        <v>2.0</v>
      </c>
      <c r="AD23" s="223">
        <v>56.0</v>
      </c>
      <c r="AE23" s="224">
        <v>33.0</v>
      </c>
      <c r="AF23" s="217">
        <f t="shared" si="16"/>
        <v>89</v>
      </c>
      <c r="AG23" s="222">
        <v>2.0</v>
      </c>
      <c r="AH23" s="223">
        <v>41.0</v>
      </c>
      <c r="AI23" s="224">
        <v>41.0</v>
      </c>
      <c r="AJ23" s="217">
        <f t="shared" si="17"/>
        <v>82</v>
      </c>
      <c r="AK23" s="222">
        <v>2.0</v>
      </c>
      <c r="AL23" s="223">
        <v>50.0</v>
      </c>
      <c r="AM23" s="224">
        <v>31.0</v>
      </c>
      <c r="AN23" s="217">
        <f t="shared" si="18"/>
        <v>81</v>
      </c>
      <c r="AO23" s="219">
        <f t="shared" si="178"/>
        <v>147</v>
      </c>
      <c r="AP23" s="220">
        <f t="shared" si="187"/>
        <v>105</v>
      </c>
      <c r="AQ23" s="217">
        <f t="shared" si="20"/>
        <v>252</v>
      </c>
      <c r="AR23" s="222">
        <v>2.0</v>
      </c>
      <c r="AS23" s="223">
        <v>54.0</v>
      </c>
      <c r="AT23" s="224">
        <v>26.0</v>
      </c>
      <c r="AU23" s="217">
        <f t="shared" si="21"/>
        <v>80</v>
      </c>
      <c r="AV23" s="222">
        <v>2.0</v>
      </c>
      <c r="AW23" s="223">
        <v>37.0</v>
      </c>
      <c r="AX23" s="224">
        <v>41.0</v>
      </c>
      <c r="AY23" s="217">
        <f t="shared" si="22"/>
        <v>78</v>
      </c>
      <c r="AZ23" s="342">
        <f t="shared" si="23"/>
        <v>91</v>
      </c>
      <c r="BA23" s="343">
        <f t="shared" si="24"/>
        <v>67</v>
      </c>
      <c r="BB23" s="217">
        <f t="shared" si="25"/>
        <v>158</v>
      </c>
      <c r="BC23" s="222">
        <v>1.0</v>
      </c>
      <c r="BD23" s="224">
        <v>0.0</v>
      </c>
      <c r="BE23" s="222">
        <v>1.0</v>
      </c>
      <c r="BF23" s="224">
        <v>0.0</v>
      </c>
      <c r="BG23" s="222">
        <v>0.0</v>
      </c>
      <c r="BH23" s="224">
        <v>0.0</v>
      </c>
      <c r="BI23" s="344">
        <f t="shared" si="188"/>
        <v>0</v>
      </c>
      <c r="BJ23" s="223">
        <v>0.0</v>
      </c>
      <c r="BK23" s="224">
        <v>0.0</v>
      </c>
      <c r="BL23" s="344">
        <f t="shared" si="27"/>
        <v>0</v>
      </c>
      <c r="BM23" s="222">
        <v>1.0</v>
      </c>
      <c r="BN23" s="224">
        <v>44.0</v>
      </c>
      <c r="BO23" s="222">
        <v>1.0</v>
      </c>
      <c r="BP23" s="224">
        <v>39.0</v>
      </c>
      <c r="BQ23" s="222">
        <v>0.0</v>
      </c>
      <c r="BR23" s="224">
        <v>0.0</v>
      </c>
      <c r="BS23" s="344">
        <f t="shared" si="28"/>
        <v>83</v>
      </c>
      <c r="BT23" s="223">
        <v>44.0</v>
      </c>
      <c r="BU23" s="224">
        <v>39.0</v>
      </c>
      <c r="BV23" s="344">
        <f t="shared" si="29"/>
        <v>83</v>
      </c>
      <c r="BW23" s="219">
        <f t="shared" ref="BW23:BX23" si="196">SUM(BJ23,BT23)</f>
        <v>44</v>
      </c>
      <c r="BX23" s="220">
        <f t="shared" si="196"/>
        <v>39</v>
      </c>
      <c r="BY23" s="217">
        <f t="shared" si="31"/>
        <v>83</v>
      </c>
      <c r="BZ23" s="227">
        <v>227.0</v>
      </c>
      <c r="CA23" s="224">
        <v>183.0</v>
      </c>
      <c r="CB23" s="227">
        <v>42.0</v>
      </c>
      <c r="CC23" s="224">
        <v>38.0</v>
      </c>
      <c r="CD23" s="227">
        <v>47.0</v>
      </c>
      <c r="CE23" s="224">
        <v>45.0</v>
      </c>
      <c r="CF23" s="227">
        <v>3.0</v>
      </c>
      <c r="CG23" s="224">
        <v>0.0</v>
      </c>
      <c r="CH23" s="227">
        <v>95.0</v>
      </c>
      <c r="CI23" s="224">
        <v>71.0</v>
      </c>
      <c r="CJ23" s="227">
        <v>41.0</v>
      </c>
      <c r="CK23" s="224">
        <v>33.0</v>
      </c>
      <c r="CL23" s="227">
        <v>0.0</v>
      </c>
      <c r="CM23" s="224">
        <v>3.0</v>
      </c>
      <c r="CN23" s="207">
        <f t="shared" ref="CN23:CO23" si="197">SUM(BZ23,CB23,CD23,CF23,CH23,CJ23,CL23)</f>
        <v>455</v>
      </c>
      <c r="CO23" s="207">
        <f t="shared" si="197"/>
        <v>373</v>
      </c>
      <c r="CP23" s="206">
        <f t="shared" si="33"/>
        <v>828</v>
      </c>
      <c r="CQ23" s="207">
        <f t="shared" ref="CQ23:CR23" si="198">SUM(Z23,AO23,AZ23,BW23)</f>
        <v>455</v>
      </c>
      <c r="CR23" s="207">
        <f t="shared" si="198"/>
        <v>373</v>
      </c>
      <c r="CS23" s="185">
        <f t="shared" si="35"/>
        <v>828</v>
      </c>
      <c r="CT23" s="228">
        <v>193.0</v>
      </c>
      <c r="CU23" s="224">
        <v>144.0</v>
      </c>
      <c r="CV23" s="214">
        <f t="shared" si="36"/>
        <v>337</v>
      </c>
      <c r="CW23" s="228">
        <v>21.0</v>
      </c>
      <c r="CX23" s="224">
        <v>16.0</v>
      </c>
      <c r="CY23" s="214">
        <f t="shared" si="37"/>
        <v>37</v>
      </c>
      <c r="CZ23" s="228">
        <v>6.0</v>
      </c>
      <c r="DA23" s="224">
        <v>5.0</v>
      </c>
      <c r="DB23" s="214">
        <f t="shared" si="38"/>
        <v>11</v>
      </c>
      <c r="DC23" s="228">
        <v>85.0</v>
      </c>
      <c r="DD23" s="224">
        <v>85.0</v>
      </c>
      <c r="DE23" s="214">
        <f t="shared" si="39"/>
        <v>170</v>
      </c>
      <c r="DF23" s="228">
        <v>7.0</v>
      </c>
      <c r="DG23" s="224">
        <v>5.0</v>
      </c>
      <c r="DH23" s="214">
        <f t="shared" si="40"/>
        <v>12</v>
      </c>
      <c r="DI23" s="228">
        <v>143.0</v>
      </c>
      <c r="DJ23" s="224">
        <v>118.0</v>
      </c>
      <c r="DK23" s="214">
        <f t="shared" si="41"/>
        <v>261</v>
      </c>
      <c r="DL23" s="215">
        <f t="shared" ref="DL23:DM23" si="199">SUM(CT23+CW23+CZ23+DC23+DF23+DI23)</f>
        <v>455</v>
      </c>
      <c r="DM23" s="216">
        <f t="shared" si="199"/>
        <v>373</v>
      </c>
      <c r="DN23" s="217">
        <f t="shared" si="43"/>
        <v>828</v>
      </c>
      <c r="DO23" s="218">
        <f t="shared" ref="DO23:DP23" si="200">SUM(CQ23-DL23)</f>
        <v>0</v>
      </c>
      <c r="DP23" s="218">
        <f t="shared" si="200"/>
        <v>0</v>
      </c>
      <c r="DQ23" s="215">
        <f t="shared" si="45"/>
        <v>828</v>
      </c>
      <c r="DR23" s="219">
        <f t="shared" si="46"/>
        <v>828</v>
      </c>
      <c r="DS23" s="220">
        <f t="shared" si="47"/>
        <v>0</v>
      </c>
      <c r="DT23" s="220">
        <f t="shared" si="48"/>
        <v>0</v>
      </c>
      <c r="DU23" s="217">
        <f t="shared" ref="DU23:DV23" si="201">SUM(CN23-CQ23)</f>
        <v>0</v>
      </c>
      <c r="DV23" s="217">
        <f t="shared" si="201"/>
        <v>0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</row>
    <row r="24" ht="19.5" customHeight="1">
      <c r="A24" s="186">
        <v>22.0</v>
      </c>
      <c r="B24" s="230" t="s">
        <v>79</v>
      </c>
      <c r="C24" s="189">
        <v>1544.0</v>
      </c>
      <c r="D24" s="190" t="s">
        <v>57</v>
      </c>
      <c r="E24" s="191" t="s">
        <v>58</v>
      </c>
      <c r="F24" s="222">
        <v>2.0</v>
      </c>
      <c r="G24" s="223">
        <v>0.0</v>
      </c>
      <c r="H24" s="224">
        <v>0.0</v>
      </c>
      <c r="I24" s="217">
        <f t="shared" si="9"/>
        <v>0</v>
      </c>
      <c r="J24" s="222">
        <v>2.0</v>
      </c>
      <c r="K24" s="223">
        <v>48.0</v>
      </c>
      <c r="L24" s="224">
        <v>40.0</v>
      </c>
      <c r="M24" s="217">
        <f t="shared" si="10"/>
        <v>88</v>
      </c>
      <c r="N24" s="222">
        <v>2.0</v>
      </c>
      <c r="O24" s="223">
        <v>51.0</v>
      </c>
      <c r="P24" s="224">
        <v>38.0</v>
      </c>
      <c r="Q24" s="217">
        <f t="shared" si="11"/>
        <v>89</v>
      </c>
      <c r="R24" s="222">
        <v>2.0</v>
      </c>
      <c r="S24" s="223">
        <v>48.0</v>
      </c>
      <c r="T24" s="224">
        <v>43.0</v>
      </c>
      <c r="U24" s="217">
        <f t="shared" si="12"/>
        <v>91</v>
      </c>
      <c r="V24" s="222">
        <v>2.0</v>
      </c>
      <c r="W24" s="223">
        <v>50.0</v>
      </c>
      <c r="X24" s="224">
        <v>38.0</v>
      </c>
      <c r="Y24" s="217">
        <f t="shared" si="13"/>
        <v>88</v>
      </c>
      <c r="Z24" s="219">
        <f t="shared" ref="Z24:AA24" si="202">SUM(G24,K24,O24,S24,W24)</f>
        <v>197</v>
      </c>
      <c r="AA24" s="219">
        <f t="shared" si="202"/>
        <v>159</v>
      </c>
      <c r="AB24" s="217">
        <f t="shared" si="186"/>
        <v>356</v>
      </c>
      <c r="AC24" s="222">
        <v>2.0</v>
      </c>
      <c r="AD24" s="223">
        <v>47.0</v>
      </c>
      <c r="AE24" s="224">
        <v>35.0</v>
      </c>
      <c r="AF24" s="217">
        <f t="shared" si="16"/>
        <v>82</v>
      </c>
      <c r="AG24" s="222">
        <v>2.0</v>
      </c>
      <c r="AH24" s="223">
        <v>39.0</v>
      </c>
      <c r="AI24" s="224">
        <v>51.0</v>
      </c>
      <c r="AJ24" s="217">
        <f t="shared" si="17"/>
        <v>90</v>
      </c>
      <c r="AK24" s="222">
        <v>2.0</v>
      </c>
      <c r="AL24" s="223">
        <v>44.0</v>
      </c>
      <c r="AM24" s="224">
        <v>43.0</v>
      </c>
      <c r="AN24" s="217">
        <f t="shared" si="18"/>
        <v>87</v>
      </c>
      <c r="AO24" s="219">
        <f t="shared" si="178"/>
        <v>130</v>
      </c>
      <c r="AP24" s="220">
        <f t="shared" si="187"/>
        <v>129</v>
      </c>
      <c r="AQ24" s="217">
        <f t="shared" si="20"/>
        <v>259</v>
      </c>
      <c r="AR24" s="222">
        <v>2.0</v>
      </c>
      <c r="AS24" s="223">
        <v>51.0</v>
      </c>
      <c r="AT24" s="224">
        <v>31.0</v>
      </c>
      <c r="AU24" s="217">
        <f t="shared" si="21"/>
        <v>82</v>
      </c>
      <c r="AV24" s="222">
        <v>2.0</v>
      </c>
      <c r="AW24" s="223">
        <v>47.0</v>
      </c>
      <c r="AX24" s="224">
        <v>33.0</v>
      </c>
      <c r="AY24" s="217">
        <f t="shared" si="22"/>
        <v>80</v>
      </c>
      <c r="AZ24" s="342">
        <f t="shared" si="23"/>
        <v>98</v>
      </c>
      <c r="BA24" s="343">
        <f t="shared" si="24"/>
        <v>64</v>
      </c>
      <c r="BB24" s="217">
        <f t="shared" si="25"/>
        <v>162</v>
      </c>
      <c r="BC24" s="222">
        <v>1.0</v>
      </c>
      <c r="BD24" s="224">
        <v>0.0</v>
      </c>
      <c r="BE24" s="222">
        <v>0.0</v>
      </c>
      <c r="BF24" s="224">
        <v>0.0</v>
      </c>
      <c r="BG24" s="222">
        <v>0.0</v>
      </c>
      <c r="BH24" s="224">
        <v>0.0</v>
      </c>
      <c r="BI24" s="364">
        <v>0.0</v>
      </c>
      <c r="BJ24" s="223">
        <v>0.0</v>
      </c>
      <c r="BK24" s="224">
        <v>0.0</v>
      </c>
      <c r="BL24" s="344">
        <f t="shared" si="27"/>
        <v>0</v>
      </c>
      <c r="BM24" s="222">
        <v>1.0</v>
      </c>
      <c r="BN24" s="224">
        <v>37.0</v>
      </c>
      <c r="BO24" s="222">
        <v>1.0</v>
      </c>
      <c r="BP24" s="224">
        <v>33.0</v>
      </c>
      <c r="BQ24" s="222">
        <v>0.0</v>
      </c>
      <c r="BR24" s="224">
        <v>0.0</v>
      </c>
      <c r="BS24" s="344">
        <f t="shared" si="28"/>
        <v>70</v>
      </c>
      <c r="BT24" s="223">
        <v>34.0</v>
      </c>
      <c r="BU24" s="224">
        <v>36.0</v>
      </c>
      <c r="BV24" s="344">
        <f t="shared" si="29"/>
        <v>70</v>
      </c>
      <c r="BW24" s="219">
        <f t="shared" ref="BW24:BX24" si="203">SUM(BJ24,BT24)</f>
        <v>34</v>
      </c>
      <c r="BX24" s="220">
        <f t="shared" si="203"/>
        <v>36</v>
      </c>
      <c r="BY24" s="217">
        <f t="shared" si="31"/>
        <v>70</v>
      </c>
      <c r="BZ24" s="227">
        <v>248.0</v>
      </c>
      <c r="CA24" s="224">
        <v>201.0</v>
      </c>
      <c r="CB24" s="227">
        <v>62.0</v>
      </c>
      <c r="CC24" s="224">
        <v>56.0</v>
      </c>
      <c r="CD24" s="227">
        <v>54.0</v>
      </c>
      <c r="CE24" s="224">
        <v>35.0</v>
      </c>
      <c r="CF24" s="227">
        <v>1.0</v>
      </c>
      <c r="CG24" s="224">
        <v>2.0</v>
      </c>
      <c r="CH24" s="227">
        <v>60.0</v>
      </c>
      <c r="CI24" s="224">
        <v>58.0</v>
      </c>
      <c r="CJ24" s="227">
        <v>26.0</v>
      </c>
      <c r="CK24" s="224">
        <v>34.0</v>
      </c>
      <c r="CL24" s="227">
        <v>8.0</v>
      </c>
      <c r="CM24" s="224">
        <v>2.0</v>
      </c>
      <c r="CN24" s="207">
        <f t="shared" ref="CN24:CO24" si="204">SUM(BZ24,CB24,CD24,CF24,CH24,CJ24,CL24)</f>
        <v>459</v>
      </c>
      <c r="CO24" s="207">
        <f t="shared" si="204"/>
        <v>388</v>
      </c>
      <c r="CP24" s="206">
        <f t="shared" si="33"/>
        <v>847</v>
      </c>
      <c r="CQ24" s="207">
        <f t="shared" ref="CQ24:CR24" si="205">SUM(Z24,AO24,AZ24,BW24)</f>
        <v>459</v>
      </c>
      <c r="CR24" s="207">
        <f t="shared" si="205"/>
        <v>388</v>
      </c>
      <c r="CS24" s="185">
        <f t="shared" si="35"/>
        <v>847</v>
      </c>
      <c r="CT24" s="228">
        <v>337.0</v>
      </c>
      <c r="CU24" s="228">
        <v>260.0</v>
      </c>
      <c r="CV24" s="214">
        <f t="shared" si="36"/>
        <v>597</v>
      </c>
      <c r="CW24" s="379">
        <v>13.0</v>
      </c>
      <c r="CX24" s="380">
        <v>11.0</v>
      </c>
      <c r="CY24" s="214">
        <f t="shared" si="37"/>
        <v>24</v>
      </c>
      <c r="CZ24" s="228">
        <v>5.0</v>
      </c>
      <c r="DA24" s="229">
        <v>3.0</v>
      </c>
      <c r="DB24" s="214">
        <f t="shared" si="38"/>
        <v>8</v>
      </c>
      <c r="DC24" s="228">
        <v>17.0</v>
      </c>
      <c r="DD24" s="229">
        <v>23.0</v>
      </c>
      <c r="DE24" s="214">
        <f t="shared" si="39"/>
        <v>40</v>
      </c>
      <c r="DF24" s="228">
        <v>8.0</v>
      </c>
      <c r="DG24" s="229">
        <v>3.0</v>
      </c>
      <c r="DH24" s="214">
        <f t="shared" si="40"/>
        <v>11</v>
      </c>
      <c r="DI24" s="228">
        <v>79.0</v>
      </c>
      <c r="DJ24" s="229">
        <v>88.0</v>
      </c>
      <c r="DK24" s="214">
        <f t="shared" si="41"/>
        <v>167</v>
      </c>
      <c r="DL24" s="215">
        <f t="shared" ref="DL24:DM24" si="206">SUM(CT24+CW24+CZ24+DC24+DF24+DI24)</f>
        <v>459</v>
      </c>
      <c r="DM24" s="216">
        <f t="shared" si="206"/>
        <v>388</v>
      </c>
      <c r="DN24" s="217">
        <f t="shared" si="43"/>
        <v>847</v>
      </c>
      <c r="DO24" s="218">
        <f t="shared" ref="DO24:DP24" si="207">SUM(CQ24-DL24)</f>
        <v>0</v>
      </c>
      <c r="DP24" s="218">
        <f t="shared" si="207"/>
        <v>0</v>
      </c>
      <c r="DQ24" s="215">
        <f t="shared" si="45"/>
        <v>847</v>
      </c>
      <c r="DR24" s="219">
        <f t="shared" si="46"/>
        <v>847</v>
      </c>
      <c r="DS24" s="220">
        <f t="shared" si="47"/>
        <v>0</v>
      </c>
      <c r="DT24" s="220">
        <f t="shared" si="48"/>
        <v>0</v>
      </c>
      <c r="DU24" s="217">
        <f t="shared" ref="DU24:DV24" si="208">SUM(CN24-CQ24)</f>
        <v>0</v>
      </c>
      <c r="DV24" s="217">
        <f t="shared" si="208"/>
        <v>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</row>
    <row r="25" ht="19.5" customHeight="1">
      <c r="A25" s="186">
        <v>23.0</v>
      </c>
      <c r="B25" s="230" t="s">
        <v>80</v>
      </c>
      <c r="C25" s="189">
        <v>1568.0</v>
      </c>
      <c r="D25" s="190" t="s">
        <v>57</v>
      </c>
      <c r="E25" s="191" t="s">
        <v>58</v>
      </c>
      <c r="F25" s="222">
        <v>2.0</v>
      </c>
      <c r="G25" s="223">
        <v>0.0</v>
      </c>
      <c r="H25" s="224">
        <v>0.0</v>
      </c>
      <c r="I25" s="217">
        <f t="shared" si="9"/>
        <v>0</v>
      </c>
      <c r="J25" s="222">
        <v>2.0</v>
      </c>
      <c r="K25" s="223">
        <v>48.0</v>
      </c>
      <c r="L25" s="224">
        <v>40.0</v>
      </c>
      <c r="M25" s="217">
        <f t="shared" si="10"/>
        <v>88</v>
      </c>
      <c r="N25" s="222">
        <v>2.0</v>
      </c>
      <c r="O25" s="223">
        <v>43.0</v>
      </c>
      <c r="P25" s="224">
        <v>39.0</v>
      </c>
      <c r="Q25" s="217">
        <f t="shared" si="11"/>
        <v>82</v>
      </c>
      <c r="R25" s="222">
        <v>2.0</v>
      </c>
      <c r="S25" s="223">
        <v>43.0</v>
      </c>
      <c r="T25" s="224">
        <v>49.0</v>
      </c>
      <c r="U25" s="217">
        <f t="shared" si="12"/>
        <v>92</v>
      </c>
      <c r="V25" s="222">
        <v>2.0</v>
      </c>
      <c r="W25" s="223">
        <v>45.0</v>
      </c>
      <c r="X25" s="224">
        <v>39.0</v>
      </c>
      <c r="Y25" s="217">
        <f t="shared" si="13"/>
        <v>84</v>
      </c>
      <c r="Z25" s="219">
        <f t="shared" ref="Z25:AA25" si="209">SUM(G25,K25,O25,S25,W25)</f>
        <v>179</v>
      </c>
      <c r="AA25" s="219">
        <f t="shared" si="209"/>
        <v>167</v>
      </c>
      <c r="AB25" s="217">
        <f t="shared" si="186"/>
        <v>346</v>
      </c>
      <c r="AC25" s="222">
        <v>2.0</v>
      </c>
      <c r="AD25" s="223">
        <v>52.0</v>
      </c>
      <c r="AE25" s="224">
        <v>31.0</v>
      </c>
      <c r="AF25" s="217">
        <f t="shared" si="16"/>
        <v>83</v>
      </c>
      <c r="AG25" s="222">
        <v>2.0</v>
      </c>
      <c r="AH25" s="223">
        <v>39.0</v>
      </c>
      <c r="AI25" s="224">
        <v>51.0</v>
      </c>
      <c r="AJ25" s="217">
        <f t="shared" si="17"/>
        <v>90</v>
      </c>
      <c r="AK25" s="222">
        <v>2.0</v>
      </c>
      <c r="AL25" s="223">
        <v>39.0</v>
      </c>
      <c r="AM25" s="224">
        <v>43.0</v>
      </c>
      <c r="AN25" s="217">
        <f t="shared" si="18"/>
        <v>82</v>
      </c>
      <c r="AO25" s="219">
        <f t="shared" si="178"/>
        <v>130</v>
      </c>
      <c r="AP25" s="220">
        <f t="shared" si="187"/>
        <v>125</v>
      </c>
      <c r="AQ25" s="217">
        <f t="shared" si="20"/>
        <v>255</v>
      </c>
      <c r="AR25" s="222">
        <v>2.0</v>
      </c>
      <c r="AS25" s="223">
        <v>52.0</v>
      </c>
      <c r="AT25" s="224">
        <v>29.0</v>
      </c>
      <c r="AU25" s="217">
        <f t="shared" si="21"/>
        <v>81</v>
      </c>
      <c r="AV25" s="222">
        <v>2.0</v>
      </c>
      <c r="AW25" s="223">
        <v>46.0</v>
      </c>
      <c r="AX25" s="224">
        <v>36.0</v>
      </c>
      <c r="AY25" s="217">
        <f t="shared" si="22"/>
        <v>82</v>
      </c>
      <c r="AZ25" s="342">
        <f t="shared" si="23"/>
        <v>98</v>
      </c>
      <c r="BA25" s="343">
        <f t="shared" si="24"/>
        <v>65</v>
      </c>
      <c r="BB25" s="217">
        <f t="shared" si="25"/>
        <v>163</v>
      </c>
      <c r="BC25" s="222">
        <v>1.0</v>
      </c>
      <c r="BD25" s="224">
        <v>0.0</v>
      </c>
      <c r="BE25" s="222">
        <v>1.0</v>
      </c>
      <c r="BF25" s="224">
        <v>0.0</v>
      </c>
      <c r="BG25" s="222">
        <v>0.0</v>
      </c>
      <c r="BH25" s="224">
        <v>0.0</v>
      </c>
      <c r="BI25" s="344">
        <f t="shared" ref="BI25:BI27" si="217">SUM(BD25,BF25,BH25)</f>
        <v>0</v>
      </c>
      <c r="BJ25" s="223">
        <v>0.0</v>
      </c>
      <c r="BK25" s="224">
        <v>0.0</v>
      </c>
      <c r="BL25" s="344">
        <f t="shared" si="27"/>
        <v>0</v>
      </c>
      <c r="BM25" s="222">
        <v>1.0</v>
      </c>
      <c r="BN25" s="224">
        <v>45.0</v>
      </c>
      <c r="BO25" s="222">
        <v>1.0</v>
      </c>
      <c r="BP25" s="224">
        <v>41.0</v>
      </c>
      <c r="BQ25" s="222">
        <v>0.0</v>
      </c>
      <c r="BR25" s="224">
        <v>0.0</v>
      </c>
      <c r="BS25" s="344">
        <f t="shared" si="28"/>
        <v>86</v>
      </c>
      <c r="BT25" s="223">
        <v>49.0</v>
      </c>
      <c r="BU25" s="224">
        <v>37.0</v>
      </c>
      <c r="BV25" s="344">
        <f t="shared" si="29"/>
        <v>86</v>
      </c>
      <c r="BW25" s="219">
        <f t="shared" ref="BW25:BX25" si="210">SUM(BJ25,BT25)</f>
        <v>49</v>
      </c>
      <c r="BX25" s="220">
        <f t="shared" si="210"/>
        <v>37</v>
      </c>
      <c r="BY25" s="217">
        <f t="shared" si="31"/>
        <v>86</v>
      </c>
      <c r="BZ25" s="227">
        <v>62.0</v>
      </c>
      <c r="CA25" s="224">
        <v>47.0</v>
      </c>
      <c r="CB25" s="227"/>
      <c r="CC25" s="224"/>
      <c r="CD25" s="227"/>
      <c r="CE25" s="224"/>
      <c r="CF25" s="227"/>
      <c r="CG25" s="224"/>
      <c r="CH25" s="227"/>
      <c r="CI25" s="224"/>
      <c r="CJ25" s="227"/>
      <c r="CK25" s="224"/>
      <c r="CL25" s="227"/>
      <c r="CM25" s="224"/>
      <c r="CN25" s="207">
        <f t="shared" ref="CN25:CO25" si="211">SUM(BZ25,CB25,CD25,CF25,CH25,CJ25,CL25)</f>
        <v>62</v>
      </c>
      <c r="CO25" s="207">
        <f t="shared" si="211"/>
        <v>47</v>
      </c>
      <c r="CP25" s="206">
        <f t="shared" si="33"/>
        <v>109</v>
      </c>
      <c r="CQ25" s="207">
        <f t="shared" ref="CQ25:CR25" si="212">SUM(Z25,AO25,AZ25,BW25)</f>
        <v>456</v>
      </c>
      <c r="CR25" s="207">
        <f t="shared" si="212"/>
        <v>394</v>
      </c>
      <c r="CS25" s="185">
        <f t="shared" si="35"/>
        <v>850</v>
      </c>
      <c r="CT25" s="228"/>
      <c r="CU25" s="224"/>
      <c r="CV25" s="214">
        <f t="shared" si="36"/>
        <v>0</v>
      </c>
      <c r="CW25" s="228"/>
      <c r="CX25" s="224"/>
      <c r="CY25" s="214">
        <f t="shared" si="37"/>
        <v>0</v>
      </c>
      <c r="CZ25" s="228"/>
      <c r="DA25" s="224"/>
      <c r="DB25" s="214">
        <f t="shared" si="38"/>
        <v>0</v>
      </c>
      <c r="DC25" s="228"/>
      <c r="DD25" s="224"/>
      <c r="DE25" s="214">
        <f t="shared" si="39"/>
        <v>0</v>
      </c>
      <c r="DF25" s="228"/>
      <c r="DG25" s="224"/>
      <c r="DH25" s="214">
        <f t="shared" si="40"/>
        <v>0</v>
      </c>
      <c r="DI25" s="228"/>
      <c r="DJ25" s="224"/>
      <c r="DK25" s="214">
        <f t="shared" si="41"/>
        <v>0</v>
      </c>
      <c r="DL25" s="215">
        <f t="shared" ref="DL25:DM25" si="213">SUM(CT25+CW25+CZ25+DC25+DF25+DI25)</f>
        <v>0</v>
      </c>
      <c r="DM25" s="216">
        <f t="shared" si="213"/>
        <v>0</v>
      </c>
      <c r="DN25" s="217">
        <f t="shared" si="43"/>
        <v>0</v>
      </c>
      <c r="DO25" s="218">
        <f t="shared" ref="DO25:DP25" si="214">SUM(CQ25-DL25)</f>
        <v>456</v>
      </c>
      <c r="DP25" s="218">
        <f t="shared" si="214"/>
        <v>394</v>
      </c>
      <c r="DQ25" s="215">
        <f t="shared" si="45"/>
        <v>850</v>
      </c>
      <c r="DR25" s="219">
        <f t="shared" si="46"/>
        <v>109</v>
      </c>
      <c r="DS25" s="220">
        <f t="shared" si="47"/>
        <v>-741</v>
      </c>
      <c r="DT25" s="220">
        <f t="shared" si="48"/>
        <v>109</v>
      </c>
      <c r="DU25" s="217">
        <f t="shared" ref="DU25:DV25" si="215">SUM(CN25-CQ25)</f>
        <v>-394</v>
      </c>
      <c r="DV25" s="217">
        <f t="shared" si="215"/>
        <v>-347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</row>
    <row r="26" ht="19.5" customHeight="1">
      <c r="A26" s="186">
        <v>24.0</v>
      </c>
      <c r="B26" s="230" t="s">
        <v>81</v>
      </c>
      <c r="C26" s="189">
        <v>1571.0</v>
      </c>
      <c r="D26" s="190" t="s">
        <v>57</v>
      </c>
      <c r="E26" s="191" t="s">
        <v>58</v>
      </c>
      <c r="F26" s="222">
        <v>1.0</v>
      </c>
      <c r="G26" s="223">
        <v>0.0</v>
      </c>
      <c r="H26" s="224">
        <v>0.0</v>
      </c>
      <c r="I26" s="217">
        <f t="shared" si="9"/>
        <v>0</v>
      </c>
      <c r="J26" s="222">
        <v>1.0</v>
      </c>
      <c r="K26" s="223">
        <v>27.0</v>
      </c>
      <c r="L26" s="224">
        <v>22.0</v>
      </c>
      <c r="M26" s="217">
        <f t="shared" si="10"/>
        <v>49</v>
      </c>
      <c r="N26" s="222">
        <v>1.0</v>
      </c>
      <c r="O26" s="223">
        <v>25.0</v>
      </c>
      <c r="P26" s="224">
        <v>23.0</v>
      </c>
      <c r="Q26" s="217">
        <f t="shared" si="11"/>
        <v>48</v>
      </c>
      <c r="R26" s="222">
        <v>1.0</v>
      </c>
      <c r="S26" s="223">
        <v>23.0</v>
      </c>
      <c r="T26" s="224">
        <v>20.0</v>
      </c>
      <c r="U26" s="217">
        <f t="shared" si="12"/>
        <v>43</v>
      </c>
      <c r="V26" s="222">
        <v>1.0</v>
      </c>
      <c r="W26" s="223">
        <v>29.0</v>
      </c>
      <c r="X26" s="224">
        <v>13.0</v>
      </c>
      <c r="Y26" s="217">
        <f t="shared" si="13"/>
        <v>42</v>
      </c>
      <c r="Z26" s="219">
        <f t="shared" ref="Z26:AA26" si="216">SUM(G26,K26,O26,S26,W26)</f>
        <v>104</v>
      </c>
      <c r="AA26" s="219">
        <f t="shared" si="216"/>
        <v>78</v>
      </c>
      <c r="AB26" s="217">
        <f t="shared" si="186"/>
        <v>182</v>
      </c>
      <c r="AC26" s="222">
        <v>1.0</v>
      </c>
      <c r="AD26" s="223">
        <v>21.0</v>
      </c>
      <c r="AE26" s="224">
        <v>19.0</v>
      </c>
      <c r="AF26" s="217">
        <f t="shared" si="16"/>
        <v>40</v>
      </c>
      <c r="AG26" s="222">
        <v>1.0</v>
      </c>
      <c r="AH26" s="223">
        <v>18.0</v>
      </c>
      <c r="AI26" s="224">
        <v>22.0</v>
      </c>
      <c r="AJ26" s="217">
        <f t="shared" si="17"/>
        <v>40</v>
      </c>
      <c r="AK26" s="222">
        <v>1.0</v>
      </c>
      <c r="AL26" s="223">
        <v>26.0</v>
      </c>
      <c r="AM26" s="224">
        <v>18.0</v>
      </c>
      <c r="AN26" s="217">
        <f t="shared" si="18"/>
        <v>44</v>
      </c>
      <c r="AO26" s="219">
        <f t="shared" si="178"/>
        <v>65</v>
      </c>
      <c r="AP26" s="220">
        <f t="shared" si="187"/>
        <v>59</v>
      </c>
      <c r="AQ26" s="217">
        <f t="shared" si="20"/>
        <v>124</v>
      </c>
      <c r="AR26" s="222">
        <v>1.0</v>
      </c>
      <c r="AS26" s="223">
        <v>21.0</v>
      </c>
      <c r="AT26" s="224">
        <v>20.0</v>
      </c>
      <c r="AU26" s="217">
        <f t="shared" si="21"/>
        <v>41</v>
      </c>
      <c r="AV26" s="222">
        <v>1.0</v>
      </c>
      <c r="AW26" s="223">
        <v>29.0</v>
      </c>
      <c r="AX26" s="224">
        <v>15.0</v>
      </c>
      <c r="AY26" s="217">
        <f t="shared" si="22"/>
        <v>44</v>
      </c>
      <c r="AZ26" s="342">
        <f t="shared" si="23"/>
        <v>50</v>
      </c>
      <c r="BA26" s="343">
        <f t="shared" si="24"/>
        <v>35</v>
      </c>
      <c r="BB26" s="217">
        <f t="shared" si="25"/>
        <v>85</v>
      </c>
      <c r="BC26" s="222">
        <v>1.0</v>
      </c>
      <c r="BD26" s="224">
        <v>0.0</v>
      </c>
      <c r="BE26" s="222">
        <v>0.0</v>
      </c>
      <c r="BF26" s="224">
        <v>0.0</v>
      </c>
      <c r="BG26" s="222">
        <v>0.0</v>
      </c>
      <c r="BH26" s="224">
        <v>0.0</v>
      </c>
      <c r="BI26" s="344">
        <f t="shared" si="217"/>
        <v>0</v>
      </c>
      <c r="BJ26" s="223">
        <v>0.0</v>
      </c>
      <c r="BK26" s="224">
        <v>0.0</v>
      </c>
      <c r="BL26" s="344">
        <f t="shared" si="27"/>
        <v>0</v>
      </c>
      <c r="BM26" s="222">
        <v>1.0</v>
      </c>
      <c r="BN26" s="224">
        <v>41.0</v>
      </c>
      <c r="BO26" s="222">
        <v>0.0</v>
      </c>
      <c r="BP26" s="224">
        <v>0.0</v>
      </c>
      <c r="BQ26" s="222">
        <v>0.0</v>
      </c>
      <c r="BR26" s="224">
        <v>0.0</v>
      </c>
      <c r="BS26" s="344">
        <f t="shared" si="28"/>
        <v>41</v>
      </c>
      <c r="BT26" s="223">
        <v>16.0</v>
      </c>
      <c r="BU26" s="224">
        <v>25.0</v>
      </c>
      <c r="BV26" s="344">
        <f t="shared" si="29"/>
        <v>41</v>
      </c>
      <c r="BW26" s="219">
        <f t="shared" ref="BW26:BX26" si="218">SUM(BJ26,BT26)</f>
        <v>16</v>
      </c>
      <c r="BX26" s="220">
        <f t="shared" si="218"/>
        <v>25</v>
      </c>
      <c r="BY26" s="217">
        <f t="shared" si="31"/>
        <v>41</v>
      </c>
      <c r="BZ26" s="227">
        <v>96.0</v>
      </c>
      <c r="CA26" s="224">
        <v>92.0</v>
      </c>
      <c r="CB26" s="227">
        <v>31.0</v>
      </c>
      <c r="CC26" s="224">
        <v>28.0</v>
      </c>
      <c r="CD26" s="227">
        <v>48.0</v>
      </c>
      <c r="CE26" s="224">
        <v>27.0</v>
      </c>
      <c r="CF26" s="227">
        <v>0.0</v>
      </c>
      <c r="CG26" s="224">
        <v>1.0</v>
      </c>
      <c r="CH26" s="227">
        <v>52.0</v>
      </c>
      <c r="CI26" s="224">
        <v>44.0</v>
      </c>
      <c r="CJ26" s="227">
        <v>8.0</v>
      </c>
      <c r="CK26" s="224">
        <v>3.0</v>
      </c>
      <c r="CL26" s="227">
        <v>0.0</v>
      </c>
      <c r="CM26" s="224">
        <v>2.0</v>
      </c>
      <c r="CN26" s="207">
        <f t="shared" ref="CN26:CO26" si="219">SUM(BZ26,CB26,CD26,CF26,CH26,CJ26,CL26)</f>
        <v>235</v>
      </c>
      <c r="CO26" s="207">
        <f t="shared" si="219"/>
        <v>197</v>
      </c>
      <c r="CP26" s="206">
        <f t="shared" si="33"/>
        <v>432</v>
      </c>
      <c r="CQ26" s="207">
        <f t="shared" ref="CQ26:CR26" si="220">SUM(Z26,AO26,AZ26,BW26)</f>
        <v>235</v>
      </c>
      <c r="CR26" s="207">
        <f t="shared" si="220"/>
        <v>197</v>
      </c>
      <c r="CS26" s="185">
        <f t="shared" si="35"/>
        <v>432</v>
      </c>
      <c r="CT26" s="228">
        <v>147.0</v>
      </c>
      <c r="CU26" s="224">
        <v>119.0</v>
      </c>
      <c r="CV26" s="214">
        <f t="shared" si="36"/>
        <v>266</v>
      </c>
      <c r="CW26" s="228">
        <v>17.0</v>
      </c>
      <c r="CX26" s="224">
        <v>13.0</v>
      </c>
      <c r="CY26" s="214">
        <f t="shared" si="37"/>
        <v>30</v>
      </c>
      <c r="CZ26" s="228">
        <v>5.0</v>
      </c>
      <c r="DA26" s="224">
        <v>4.0</v>
      </c>
      <c r="DB26" s="214">
        <f t="shared" si="38"/>
        <v>9</v>
      </c>
      <c r="DC26" s="228">
        <v>18.0</v>
      </c>
      <c r="DD26" s="224">
        <v>19.0</v>
      </c>
      <c r="DE26" s="214">
        <f t="shared" si="39"/>
        <v>37</v>
      </c>
      <c r="DF26" s="228">
        <v>1.0</v>
      </c>
      <c r="DG26" s="224">
        <v>6.0</v>
      </c>
      <c r="DH26" s="214">
        <f t="shared" si="40"/>
        <v>7</v>
      </c>
      <c r="DI26" s="228">
        <v>47.0</v>
      </c>
      <c r="DJ26" s="224">
        <v>36.0</v>
      </c>
      <c r="DK26" s="214">
        <f t="shared" si="41"/>
        <v>83</v>
      </c>
      <c r="DL26" s="215">
        <f t="shared" ref="DL26:DM26" si="221">SUM(CT26+CW26+CZ26+DC26+DF26+DI26)</f>
        <v>235</v>
      </c>
      <c r="DM26" s="216">
        <f t="shared" si="221"/>
        <v>197</v>
      </c>
      <c r="DN26" s="217">
        <f t="shared" si="43"/>
        <v>432</v>
      </c>
      <c r="DO26" s="218">
        <f t="shared" ref="DO26:DP26" si="222">SUM(CQ26-DL26)</f>
        <v>0</v>
      </c>
      <c r="DP26" s="218">
        <f t="shared" si="222"/>
        <v>0</v>
      </c>
      <c r="DQ26" s="215">
        <f t="shared" si="45"/>
        <v>432</v>
      </c>
      <c r="DR26" s="219">
        <f t="shared" si="46"/>
        <v>432</v>
      </c>
      <c r="DS26" s="220">
        <f t="shared" si="47"/>
        <v>0</v>
      </c>
      <c r="DT26" s="220">
        <f t="shared" si="48"/>
        <v>0</v>
      </c>
      <c r="DU26" s="217">
        <f t="shared" ref="DU26:DV26" si="223">SUM(CN26-CQ26)</f>
        <v>0</v>
      </c>
      <c r="DV26" s="217">
        <f t="shared" si="223"/>
        <v>0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</row>
    <row r="27" ht="19.5" customHeight="1">
      <c r="A27" s="186">
        <v>25.0</v>
      </c>
      <c r="B27" s="230" t="s">
        <v>82</v>
      </c>
      <c r="C27" s="189">
        <v>1573.0</v>
      </c>
      <c r="D27" s="190" t="s">
        <v>57</v>
      </c>
      <c r="E27" s="191" t="s">
        <v>58</v>
      </c>
      <c r="F27" s="222">
        <v>2.0</v>
      </c>
      <c r="G27" s="223">
        <v>0.0</v>
      </c>
      <c r="H27" s="224">
        <v>0.0</v>
      </c>
      <c r="I27" s="217">
        <f t="shared" si="9"/>
        <v>0</v>
      </c>
      <c r="J27" s="222">
        <v>2.0</v>
      </c>
      <c r="K27" s="223">
        <v>52.0</v>
      </c>
      <c r="L27" s="224">
        <v>43.0</v>
      </c>
      <c r="M27" s="217">
        <f t="shared" si="10"/>
        <v>95</v>
      </c>
      <c r="N27" s="222">
        <v>2.0</v>
      </c>
      <c r="O27" s="223">
        <v>54.0</v>
      </c>
      <c r="P27" s="224">
        <v>42.0</v>
      </c>
      <c r="Q27" s="217">
        <f t="shared" si="11"/>
        <v>96</v>
      </c>
      <c r="R27" s="222">
        <v>2.0</v>
      </c>
      <c r="S27" s="223">
        <v>49.0</v>
      </c>
      <c r="T27" s="224">
        <v>43.0</v>
      </c>
      <c r="U27" s="217">
        <f t="shared" si="12"/>
        <v>92</v>
      </c>
      <c r="V27" s="222">
        <v>2.0</v>
      </c>
      <c r="W27" s="223">
        <v>43.0</v>
      </c>
      <c r="X27" s="224">
        <v>50.0</v>
      </c>
      <c r="Y27" s="217">
        <f t="shared" si="13"/>
        <v>93</v>
      </c>
      <c r="Z27" s="219">
        <f t="shared" ref="Z27:AA27" si="224">SUM(G27,K27,O27,S27,W27)</f>
        <v>198</v>
      </c>
      <c r="AA27" s="219">
        <f t="shared" si="224"/>
        <v>178</v>
      </c>
      <c r="AB27" s="217">
        <f t="shared" si="186"/>
        <v>376</v>
      </c>
      <c r="AC27" s="222">
        <v>2.0</v>
      </c>
      <c r="AD27" s="223">
        <v>49.0</v>
      </c>
      <c r="AE27" s="224">
        <v>48.0</v>
      </c>
      <c r="AF27" s="217">
        <f t="shared" si="16"/>
        <v>97</v>
      </c>
      <c r="AG27" s="222">
        <v>2.0</v>
      </c>
      <c r="AH27" s="223">
        <v>49.0</v>
      </c>
      <c r="AI27" s="224">
        <v>46.0</v>
      </c>
      <c r="AJ27" s="217">
        <f t="shared" si="17"/>
        <v>95</v>
      </c>
      <c r="AK27" s="222">
        <v>2.0</v>
      </c>
      <c r="AL27" s="223">
        <v>45.0</v>
      </c>
      <c r="AM27" s="224">
        <v>50.0</v>
      </c>
      <c r="AN27" s="217">
        <f t="shared" si="18"/>
        <v>95</v>
      </c>
      <c r="AO27" s="219">
        <f t="shared" si="178"/>
        <v>143</v>
      </c>
      <c r="AP27" s="220">
        <f t="shared" si="187"/>
        <v>144</v>
      </c>
      <c r="AQ27" s="217">
        <f t="shared" si="20"/>
        <v>287</v>
      </c>
      <c r="AR27" s="222">
        <v>2.0</v>
      </c>
      <c r="AS27" s="223">
        <v>39.0</v>
      </c>
      <c r="AT27" s="224">
        <v>50.0</v>
      </c>
      <c r="AU27" s="217">
        <f t="shared" si="21"/>
        <v>89</v>
      </c>
      <c r="AV27" s="222">
        <v>2.0</v>
      </c>
      <c r="AW27" s="223">
        <v>48.0</v>
      </c>
      <c r="AX27" s="224">
        <v>40.0</v>
      </c>
      <c r="AY27" s="217">
        <f t="shared" si="22"/>
        <v>88</v>
      </c>
      <c r="AZ27" s="342">
        <f t="shared" si="23"/>
        <v>87</v>
      </c>
      <c r="BA27" s="343">
        <f t="shared" si="24"/>
        <v>90</v>
      </c>
      <c r="BB27" s="217">
        <f t="shared" si="25"/>
        <v>177</v>
      </c>
      <c r="BC27" s="222">
        <v>1.0</v>
      </c>
      <c r="BD27" s="224">
        <v>0.0</v>
      </c>
      <c r="BE27" s="222">
        <v>1.0</v>
      </c>
      <c r="BF27" s="224">
        <v>0.0</v>
      </c>
      <c r="BG27" s="222">
        <v>0.0</v>
      </c>
      <c r="BH27" s="224">
        <v>0.0</v>
      </c>
      <c r="BI27" s="344">
        <f t="shared" si="217"/>
        <v>0</v>
      </c>
      <c r="BJ27" s="223">
        <v>0.0</v>
      </c>
      <c r="BK27" s="224">
        <v>0.0</v>
      </c>
      <c r="BL27" s="344">
        <f t="shared" si="27"/>
        <v>0</v>
      </c>
      <c r="BM27" s="222">
        <v>1.0</v>
      </c>
      <c r="BN27" s="224">
        <v>42.0</v>
      </c>
      <c r="BO27" s="222">
        <v>1.0</v>
      </c>
      <c r="BP27" s="224">
        <v>42.0</v>
      </c>
      <c r="BQ27" s="222">
        <v>0.0</v>
      </c>
      <c r="BR27" s="224">
        <v>0.0</v>
      </c>
      <c r="BS27" s="344">
        <f t="shared" si="28"/>
        <v>84</v>
      </c>
      <c r="BT27" s="223">
        <v>46.0</v>
      </c>
      <c r="BU27" s="224">
        <v>38.0</v>
      </c>
      <c r="BV27" s="344">
        <f t="shared" si="29"/>
        <v>84</v>
      </c>
      <c r="BW27" s="219">
        <f t="shared" ref="BW27:BX27" si="225">SUM(BJ27,BT27)</f>
        <v>46</v>
      </c>
      <c r="BX27" s="220">
        <f t="shared" si="225"/>
        <v>38</v>
      </c>
      <c r="BY27" s="217">
        <f t="shared" si="31"/>
        <v>84</v>
      </c>
      <c r="BZ27" s="227">
        <v>191.0</v>
      </c>
      <c r="CA27" s="224">
        <v>168.0</v>
      </c>
      <c r="CB27" s="227">
        <v>51.0</v>
      </c>
      <c r="CC27" s="224">
        <v>60.0</v>
      </c>
      <c r="CD27" s="227">
        <v>82.0</v>
      </c>
      <c r="CE27" s="224">
        <v>70.0</v>
      </c>
      <c r="CF27" s="227">
        <v>3.0</v>
      </c>
      <c r="CG27" s="224">
        <v>2.0</v>
      </c>
      <c r="CH27" s="227">
        <v>135.0</v>
      </c>
      <c r="CI27" s="224">
        <v>133.0</v>
      </c>
      <c r="CJ27" s="227">
        <v>8.0</v>
      </c>
      <c r="CK27" s="224">
        <v>11.0</v>
      </c>
      <c r="CL27" s="227">
        <v>4.0</v>
      </c>
      <c r="CM27" s="224">
        <v>6.0</v>
      </c>
      <c r="CN27" s="207">
        <f t="shared" ref="CN27:CO27" si="226">SUM(BZ27,CB27,CD27,CF27,CH27,CJ27,CL27)</f>
        <v>474</v>
      </c>
      <c r="CO27" s="207">
        <f t="shared" si="226"/>
        <v>450</v>
      </c>
      <c r="CP27" s="206">
        <f t="shared" si="33"/>
        <v>924</v>
      </c>
      <c r="CQ27" s="207">
        <f t="shared" ref="CQ27:CR27" si="227">SUM(Z27,AO27,AZ27,BW27)</f>
        <v>474</v>
      </c>
      <c r="CR27" s="207">
        <f t="shared" si="227"/>
        <v>450</v>
      </c>
      <c r="CS27" s="185">
        <f t="shared" si="35"/>
        <v>924</v>
      </c>
      <c r="CT27" s="228">
        <v>155.0</v>
      </c>
      <c r="CU27" s="224">
        <v>148.0</v>
      </c>
      <c r="CV27" s="214">
        <f t="shared" si="36"/>
        <v>303</v>
      </c>
      <c r="CW27" s="228">
        <v>69.0</v>
      </c>
      <c r="CX27" s="224">
        <v>65.0</v>
      </c>
      <c r="CY27" s="214">
        <f t="shared" si="37"/>
        <v>134</v>
      </c>
      <c r="CZ27" s="228">
        <v>20.0</v>
      </c>
      <c r="DA27" s="224">
        <v>20.0</v>
      </c>
      <c r="DB27" s="214">
        <f t="shared" si="38"/>
        <v>40</v>
      </c>
      <c r="DC27" s="228">
        <v>52.0</v>
      </c>
      <c r="DD27" s="224">
        <v>53.0</v>
      </c>
      <c r="DE27" s="214">
        <f t="shared" si="39"/>
        <v>105</v>
      </c>
      <c r="DF27" s="228">
        <v>43.0</v>
      </c>
      <c r="DG27" s="224">
        <v>35.0</v>
      </c>
      <c r="DH27" s="214">
        <f t="shared" si="40"/>
        <v>78</v>
      </c>
      <c r="DI27" s="228">
        <v>135.0</v>
      </c>
      <c r="DJ27" s="224">
        <v>129.0</v>
      </c>
      <c r="DK27" s="214">
        <f t="shared" si="41"/>
        <v>264</v>
      </c>
      <c r="DL27" s="215">
        <f t="shared" ref="DL27:DM27" si="228">SUM(CT27+CW27+CZ27+DC27+DF27+DI27)</f>
        <v>474</v>
      </c>
      <c r="DM27" s="216">
        <f t="shared" si="228"/>
        <v>450</v>
      </c>
      <c r="DN27" s="217">
        <f t="shared" si="43"/>
        <v>924</v>
      </c>
      <c r="DO27" s="218">
        <f t="shared" ref="DO27:DP27" si="229">SUM(CQ27-DL27)</f>
        <v>0</v>
      </c>
      <c r="DP27" s="218">
        <f t="shared" si="229"/>
        <v>0</v>
      </c>
      <c r="DQ27" s="215">
        <f t="shared" si="45"/>
        <v>924</v>
      </c>
      <c r="DR27" s="219">
        <f t="shared" si="46"/>
        <v>924</v>
      </c>
      <c r="DS27" s="220">
        <f t="shared" si="47"/>
        <v>0</v>
      </c>
      <c r="DT27" s="220">
        <f t="shared" si="48"/>
        <v>0</v>
      </c>
      <c r="DU27" s="217">
        <f t="shared" ref="DU27:DV27" si="230">SUM(CN27-CQ27)</f>
        <v>0</v>
      </c>
      <c r="DV27" s="217">
        <f t="shared" si="230"/>
        <v>0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</row>
    <row r="28" ht="19.5" customHeight="1">
      <c r="A28" s="186">
        <v>26.0</v>
      </c>
      <c r="B28" s="230" t="s">
        <v>83</v>
      </c>
      <c r="C28" s="189">
        <v>1574.0</v>
      </c>
      <c r="D28" s="190" t="s">
        <v>57</v>
      </c>
      <c r="E28" s="191" t="s">
        <v>58</v>
      </c>
      <c r="F28" s="231">
        <v>3.0</v>
      </c>
      <c r="G28" s="291">
        <v>0.0</v>
      </c>
      <c r="H28" s="292">
        <v>0.0</v>
      </c>
      <c r="I28" s="217">
        <f t="shared" si="9"/>
        <v>0</v>
      </c>
      <c r="J28" s="293">
        <v>3.0</v>
      </c>
      <c r="K28" s="291">
        <v>72.0</v>
      </c>
      <c r="L28" s="292">
        <v>61.0</v>
      </c>
      <c r="M28" s="217">
        <f t="shared" si="10"/>
        <v>133</v>
      </c>
      <c r="N28" s="231">
        <v>3.0</v>
      </c>
      <c r="O28" s="291">
        <v>68.0</v>
      </c>
      <c r="P28" s="292">
        <v>67.0</v>
      </c>
      <c r="Q28" s="217">
        <f t="shared" si="11"/>
        <v>135</v>
      </c>
      <c r="R28" s="293">
        <v>3.0</v>
      </c>
      <c r="S28" s="291">
        <v>69.0</v>
      </c>
      <c r="T28" s="292">
        <v>66.0</v>
      </c>
      <c r="U28" s="217">
        <f t="shared" si="12"/>
        <v>135</v>
      </c>
      <c r="V28" s="293">
        <v>3.0</v>
      </c>
      <c r="W28" s="291">
        <v>65.0</v>
      </c>
      <c r="X28" s="292">
        <v>58.0</v>
      </c>
      <c r="Y28" s="217">
        <f t="shared" si="13"/>
        <v>123</v>
      </c>
      <c r="Z28" s="219">
        <f t="shared" ref="Z28:AA28" si="231">SUM(G28,K28,O28,S28,W28)</f>
        <v>274</v>
      </c>
      <c r="AA28" s="219">
        <f t="shared" si="231"/>
        <v>252</v>
      </c>
      <c r="AB28" s="217">
        <f t="shared" si="186"/>
        <v>526</v>
      </c>
      <c r="AC28" s="231">
        <v>3.0</v>
      </c>
      <c r="AD28" s="291">
        <v>72.0</v>
      </c>
      <c r="AE28" s="292">
        <v>59.0</v>
      </c>
      <c r="AF28" s="217">
        <f t="shared" si="16"/>
        <v>131</v>
      </c>
      <c r="AG28" s="231">
        <v>3.0</v>
      </c>
      <c r="AH28" s="291">
        <v>82.0</v>
      </c>
      <c r="AI28" s="292">
        <v>40.0</v>
      </c>
      <c r="AJ28" s="217">
        <f t="shared" si="17"/>
        <v>122</v>
      </c>
      <c r="AK28" s="293">
        <v>3.0</v>
      </c>
      <c r="AL28" s="291">
        <v>67.0</v>
      </c>
      <c r="AM28" s="292">
        <v>59.0</v>
      </c>
      <c r="AN28" s="217">
        <f t="shared" si="18"/>
        <v>126</v>
      </c>
      <c r="AO28" s="219">
        <f t="shared" si="178"/>
        <v>221</v>
      </c>
      <c r="AP28" s="220">
        <f t="shared" si="187"/>
        <v>158</v>
      </c>
      <c r="AQ28" s="217">
        <f t="shared" si="20"/>
        <v>379</v>
      </c>
      <c r="AR28" s="231">
        <v>3.0</v>
      </c>
      <c r="AS28" s="291">
        <v>60.0</v>
      </c>
      <c r="AT28" s="292">
        <v>65.0</v>
      </c>
      <c r="AU28" s="217">
        <f t="shared" si="21"/>
        <v>125</v>
      </c>
      <c r="AV28" s="231">
        <v>3.0</v>
      </c>
      <c r="AW28" s="291">
        <v>71.0</v>
      </c>
      <c r="AX28" s="292">
        <v>62.0</v>
      </c>
      <c r="AY28" s="217">
        <f t="shared" si="22"/>
        <v>133</v>
      </c>
      <c r="AZ28" s="342">
        <f t="shared" si="23"/>
        <v>131</v>
      </c>
      <c r="BA28" s="343">
        <f t="shared" si="24"/>
        <v>127</v>
      </c>
      <c r="BB28" s="217">
        <f t="shared" si="25"/>
        <v>258</v>
      </c>
      <c r="BC28" s="293">
        <v>1.0</v>
      </c>
      <c r="BD28" s="292">
        <v>0.0</v>
      </c>
      <c r="BE28" s="293">
        <v>1.0</v>
      </c>
      <c r="BF28" s="292">
        <v>0.0</v>
      </c>
      <c r="BG28" s="293">
        <v>1.0</v>
      </c>
      <c r="BH28" s="292">
        <v>0.0</v>
      </c>
      <c r="BI28" s="364">
        <v>0.0</v>
      </c>
      <c r="BJ28" s="291">
        <v>0.0</v>
      </c>
      <c r="BK28" s="292">
        <v>0.0</v>
      </c>
      <c r="BL28" s="364">
        <v>0.0</v>
      </c>
      <c r="BM28" s="231">
        <v>1.0</v>
      </c>
      <c r="BN28" s="292">
        <v>43.0</v>
      </c>
      <c r="BO28" s="293">
        <v>1.0</v>
      </c>
      <c r="BP28" s="292">
        <v>41.0</v>
      </c>
      <c r="BQ28" s="293">
        <v>1.0</v>
      </c>
      <c r="BR28" s="292">
        <v>46.0</v>
      </c>
      <c r="BS28" s="344">
        <f t="shared" si="28"/>
        <v>130</v>
      </c>
      <c r="BT28" s="291">
        <v>68.0</v>
      </c>
      <c r="BU28" s="292">
        <v>62.0</v>
      </c>
      <c r="BV28" s="344">
        <f t="shared" si="29"/>
        <v>130</v>
      </c>
      <c r="BW28" s="219">
        <f t="shared" ref="BW28:BX28" si="232">SUM(BJ28,BT28)</f>
        <v>68</v>
      </c>
      <c r="BX28" s="220">
        <f t="shared" si="232"/>
        <v>62</v>
      </c>
      <c r="BY28" s="217">
        <f t="shared" si="31"/>
        <v>130</v>
      </c>
      <c r="BZ28" s="294">
        <v>260.0</v>
      </c>
      <c r="CA28" s="292">
        <v>245.0</v>
      </c>
      <c r="CB28" s="294">
        <v>107.0</v>
      </c>
      <c r="CC28" s="292">
        <v>84.0</v>
      </c>
      <c r="CD28" s="294">
        <v>73.0</v>
      </c>
      <c r="CE28" s="292">
        <v>65.0</v>
      </c>
      <c r="CF28" s="294">
        <v>2.0</v>
      </c>
      <c r="CG28" s="292">
        <v>2.0</v>
      </c>
      <c r="CH28" s="294">
        <v>217.0</v>
      </c>
      <c r="CI28" s="292">
        <v>177.0</v>
      </c>
      <c r="CJ28" s="294">
        <v>23.0</v>
      </c>
      <c r="CK28" s="292">
        <v>18.0</v>
      </c>
      <c r="CL28" s="294">
        <v>12.0</v>
      </c>
      <c r="CM28" s="292">
        <v>8.0</v>
      </c>
      <c r="CN28" s="207">
        <f t="shared" ref="CN28:CO28" si="233">SUM(BZ28,CB28,CD28,CF28,CH28,CJ28,CL28)</f>
        <v>694</v>
      </c>
      <c r="CO28" s="207">
        <f t="shared" si="233"/>
        <v>599</v>
      </c>
      <c r="CP28" s="206">
        <f t="shared" si="33"/>
        <v>1293</v>
      </c>
      <c r="CQ28" s="207">
        <f t="shared" ref="CQ28:CR28" si="234">SUM(Z28,AO28,AZ28,BW28)</f>
        <v>694</v>
      </c>
      <c r="CR28" s="207">
        <f t="shared" si="234"/>
        <v>599</v>
      </c>
      <c r="CS28" s="185">
        <f t="shared" si="35"/>
        <v>1293</v>
      </c>
      <c r="CT28" s="295">
        <v>400.0</v>
      </c>
      <c r="CU28" s="229">
        <v>341.0</v>
      </c>
      <c r="CV28" s="214">
        <f t="shared" si="36"/>
        <v>741</v>
      </c>
      <c r="CW28" s="228">
        <v>47.0</v>
      </c>
      <c r="CX28" s="229">
        <v>38.0</v>
      </c>
      <c r="CY28" s="214">
        <f t="shared" si="37"/>
        <v>85</v>
      </c>
      <c r="CZ28" s="228">
        <v>2.0</v>
      </c>
      <c r="DA28" s="229">
        <v>0.0</v>
      </c>
      <c r="DB28" s="214">
        <f t="shared" si="38"/>
        <v>2</v>
      </c>
      <c r="DC28" s="228">
        <v>28.0</v>
      </c>
      <c r="DD28" s="229">
        <v>29.0</v>
      </c>
      <c r="DE28" s="214">
        <f t="shared" si="39"/>
        <v>57</v>
      </c>
      <c r="DF28" s="228">
        <v>6.0</v>
      </c>
      <c r="DG28" s="229">
        <v>4.0</v>
      </c>
      <c r="DH28" s="214">
        <f t="shared" si="40"/>
        <v>10</v>
      </c>
      <c r="DI28" s="228">
        <v>211.0</v>
      </c>
      <c r="DJ28" s="229">
        <v>187.0</v>
      </c>
      <c r="DK28" s="214">
        <f t="shared" si="41"/>
        <v>398</v>
      </c>
      <c r="DL28" s="215">
        <f t="shared" ref="DL28:DM28" si="235">SUM(CT28+CW28+CZ28+DC28+DF28+DI28)</f>
        <v>694</v>
      </c>
      <c r="DM28" s="216">
        <f t="shared" si="235"/>
        <v>599</v>
      </c>
      <c r="DN28" s="217">
        <f t="shared" si="43"/>
        <v>1293</v>
      </c>
      <c r="DO28" s="218">
        <f t="shared" ref="DO28:DP28" si="236">SUM(CQ28-DL28)</f>
        <v>0</v>
      </c>
      <c r="DP28" s="218">
        <f t="shared" si="236"/>
        <v>0</v>
      </c>
      <c r="DQ28" s="215">
        <f t="shared" si="45"/>
        <v>1293</v>
      </c>
      <c r="DR28" s="219">
        <f t="shared" si="46"/>
        <v>1293</v>
      </c>
      <c r="DS28" s="220">
        <f t="shared" si="47"/>
        <v>0</v>
      </c>
      <c r="DT28" s="220">
        <f t="shared" si="48"/>
        <v>0</v>
      </c>
      <c r="DU28" s="217">
        <f t="shared" ref="DU28:DV28" si="237">SUM(CN28-CQ28)</f>
        <v>0</v>
      </c>
      <c r="DV28" s="217">
        <f t="shared" si="237"/>
        <v>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</row>
    <row r="29" ht="19.5" customHeight="1">
      <c r="A29" s="186">
        <v>27.0</v>
      </c>
      <c r="B29" s="230" t="s">
        <v>84</v>
      </c>
      <c r="C29" s="189">
        <v>2313.0</v>
      </c>
      <c r="D29" s="190" t="s">
        <v>57</v>
      </c>
      <c r="E29" s="191" t="s">
        <v>58</v>
      </c>
      <c r="F29" s="222">
        <v>2.0</v>
      </c>
      <c r="G29" s="223">
        <v>0.0</v>
      </c>
      <c r="H29" s="224">
        <v>0.0</v>
      </c>
      <c r="I29" s="217">
        <f t="shared" si="9"/>
        <v>0</v>
      </c>
      <c r="J29" s="222">
        <v>2.0</v>
      </c>
      <c r="K29" s="223">
        <v>31.0</v>
      </c>
      <c r="L29" s="224">
        <v>35.0</v>
      </c>
      <c r="M29" s="217">
        <f t="shared" si="10"/>
        <v>66</v>
      </c>
      <c r="N29" s="222">
        <v>2.0</v>
      </c>
      <c r="O29" s="223">
        <v>34.0</v>
      </c>
      <c r="P29" s="224">
        <v>32.0</v>
      </c>
      <c r="Q29" s="217">
        <f t="shared" si="11"/>
        <v>66</v>
      </c>
      <c r="R29" s="222">
        <v>2.0</v>
      </c>
      <c r="S29" s="223">
        <v>33.0</v>
      </c>
      <c r="T29" s="224">
        <v>30.0</v>
      </c>
      <c r="U29" s="217">
        <f t="shared" si="12"/>
        <v>63</v>
      </c>
      <c r="V29" s="222">
        <v>2.0</v>
      </c>
      <c r="W29" s="223">
        <v>38.0</v>
      </c>
      <c r="X29" s="224">
        <v>28.0</v>
      </c>
      <c r="Y29" s="217">
        <f t="shared" si="13"/>
        <v>66</v>
      </c>
      <c r="Z29" s="219">
        <f t="shared" ref="Z29:AA29" si="238">SUM(G29,K29,O29,S29,W29)</f>
        <v>136</v>
      </c>
      <c r="AA29" s="219">
        <f t="shared" si="238"/>
        <v>125</v>
      </c>
      <c r="AB29" s="217">
        <f t="shared" si="186"/>
        <v>261</v>
      </c>
      <c r="AC29" s="222">
        <v>1.0</v>
      </c>
      <c r="AD29" s="223">
        <v>20.0</v>
      </c>
      <c r="AE29" s="224">
        <v>21.0</v>
      </c>
      <c r="AF29" s="217">
        <f t="shared" si="16"/>
        <v>41</v>
      </c>
      <c r="AG29" s="222">
        <v>1.0</v>
      </c>
      <c r="AH29" s="223">
        <v>27.0</v>
      </c>
      <c r="AI29" s="224">
        <v>13.0</v>
      </c>
      <c r="AJ29" s="217">
        <f t="shared" si="17"/>
        <v>40</v>
      </c>
      <c r="AK29" s="222">
        <v>1.0</v>
      </c>
      <c r="AL29" s="223">
        <v>26.0</v>
      </c>
      <c r="AM29" s="224">
        <v>16.0</v>
      </c>
      <c r="AN29" s="217">
        <f t="shared" si="18"/>
        <v>42</v>
      </c>
      <c r="AO29" s="219">
        <f t="shared" si="178"/>
        <v>73</v>
      </c>
      <c r="AP29" s="220">
        <f t="shared" si="187"/>
        <v>50</v>
      </c>
      <c r="AQ29" s="217">
        <f t="shared" si="20"/>
        <v>123</v>
      </c>
      <c r="AR29" s="222">
        <v>1.0</v>
      </c>
      <c r="AS29" s="223">
        <v>21.0</v>
      </c>
      <c r="AT29" s="224">
        <v>21.0</v>
      </c>
      <c r="AU29" s="217">
        <f t="shared" si="21"/>
        <v>42</v>
      </c>
      <c r="AV29" s="222">
        <v>1.0</v>
      </c>
      <c r="AW29" s="223">
        <v>20.0</v>
      </c>
      <c r="AX29" s="224">
        <v>16.0</v>
      </c>
      <c r="AY29" s="217">
        <f t="shared" si="22"/>
        <v>36</v>
      </c>
      <c r="AZ29" s="342">
        <f t="shared" si="23"/>
        <v>41</v>
      </c>
      <c r="BA29" s="343">
        <f t="shared" si="24"/>
        <v>37</v>
      </c>
      <c r="BB29" s="217">
        <f t="shared" si="25"/>
        <v>78</v>
      </c>
      <c r="BC29" s="222">
        <v>0.0</v>
      </c>
      <c r="BD29" s="224">
        <v>0.0</v>
      </c>
      <c r="BE29" s="222">
        <v>0.0</v>
      </c>
      <c r="BF29" s="224">
        <v>0.0</v>
      </c>
      <c r="BG29" s="222">
        <v>1.0</v>
      </c>
      <c r="BH29" s="224">
        <v>0.0</v>
      </c>
      <c r="BI29" s="344">
        <f t="shared" ref="BI29:BI36" si="246">SUM(BD29,BF29,BH29)</f>
        <v>0</v>
      </c>
      <c r="BJ29" s="223">
        <v>0.0</v>
      </c>
      <c r="BK29" s="224">
        <v>0.0</v>
      </c>
      <c r="BL29" s="344">
        <f t="shared" ref="BL29:BL36" si="247">SUM(BJ29:BK29)</f>
        <v>0</v>
      </c>
      <c r="BM29" s="222">
        <v>0.0</v>
      </c>
      <c r="BN29" s="224">
        <v>0.0</v>
      </c>
      <c r="BO29" s="222">
        <v>0.0</v>
      </c>
      <c r="BP29" s="224">
        <v>0.0</v>
      </c>
      <c r="BQ29" s="222">
        <v>0.0</v>
      </c>
      <c r="BR29" s="224">
        <v>0.0</v>
      </c>
      <c r="BS29" s="344">
        <f t="shared" si="28"/>
        <v>0</v>
      </c>
      <c r="BT29" s="223">
        <v>0.0</v>
      </c>
      <c r="BU29" s="224">
        <v>0.0</v>
      </c>
      <c r="BV29" s="344">
        <f t="shared" si="29"/>
        <v>0</v>
      </c>
      <c r="BW29" s="219">
        <f t="shared" ref="BW29:BX29" si="239">SUM(BJ29,BT29)</f>
        <v>0</v>
      </c>
      <c r="BX29" s="220">
        <f t="shared" si="239"/>
        <v>0</v>
      </c>
      <c r="BY29" s="217">
        <f t="shared" si="31"/>
        <v>0</v>
      </c>
      <c r="BZ29" s="227">
        <v>72.0</v>
      </c>
      <c r="CA29" s="224">
        <v>54.0</v>
      </c>
      <c r="CB29" s="227">
        <v>33.0</v>
      </c>
      <c r="CC29" s="224">
        <v>23.0</v>
      </c>
      <c r="CD29" s="227">
        <v>83.0</v>
      </c>
      <c r="CE29" s="224">
        <v>65.0</v>
      </c>
      <c r="CF29" s="227">
        <v>0.0</v>
      </c>
      <c r="CG29" s="224">
        <v>0.0</v>
      </c>
      <c r="CH29" s="227">
        <v>59.0</v>
      </c>
      <c r="CI29" s="224">
        <v>66.0</v>
      </c>
      <c r="CJ29" s="227">
        <v>3.0</v>
      </c>
      <c r="CK29" s="224">
        <v>4.0</v>
      </c>
      <c r="CL29" s="227">
        <v>0.0</v>
      </c>
      <c r="CM29" s="224">
        <v>0.0</v>
      </c>
      <c r="CN29" s="207">
        <f t="shared" ref="CN29:CO29" si="240">SUM(BZ29,CB29,CD29,CF29,CH29,CJ29,CL29)</f>
        <v>250</v>
      </c>
      <c r="CO29" s="207">
        <f t="shared" si="240"/>
        <v>212</v>
      </c>
      <c r="CP29" s="206">
        <f t="shared" si="33"/>
        <v>462</v>
      </c>
      <c r="CQ29" s="207">
        <f t="shared" ref="CQ29:CR29" si="241">SUM(Z29,AO29,AZ29,BW29)</f>
        <v>250</v>
      </c>
      <c r="CR29" s="207">
        <f t="shared" si="241"/>
        <v>212</v>
      </c>
      <c r="CS29" s="185">
        <f t="shared" si="35"/>
        <v>462</v>
      </c>
      <c r="CT29" s="228">
        <v>3.0</v>
      </c>
      <c r="CU29" s="224">
        <v>4.0</v>
      </c>
      <c r="CV29" s="214">
        <f t="shared" si="36"/>
        <v>7</v>
      </c>
      <c r="CW29" s="228">
        <v>5.0</v>
      </c>
      <c r="CX29" s="229">
        <v>7.0</v>
      </c>
      <c r="CY29" s="214">
        <f t="shared" si="37"/>
        <v>12</v>
      </c>
      <c r="CZ29" s="228">
        <v>174.0</v>
      </c>
      <c r="DA29" s="229">
        <v>149.0</v>
      </c>
      <c r="DB29" s="214">
        <f t="shared" si="38"/>
        <v>323</v>
      </c>
      <c r="DC29" s="228">
        <v>37.0</v>
      </c>
      <c r="DD29" s="229">
        <v>31.0</v>
      </c>
      <c r="DE29" s="214">
        <f t="shared" si="39"/>
        <v>68</v>
      </c>
      <c r="DF29" s="228">
        <v>31.0</v>
      </c>
      <c r="DG29" s="229">
        <v>21.0</v>
      </c>
      <c r="DH29" s="214">
        <f t="shared" si="40"/>
        <v>52</v>
      </c>
      <c r="DI29" s="228">
        <v>0.0</v>
      </c>
      <c r="DJ29" s="224">
        <v>0.0</v>
      </c>
      <c r="DK29" s="214">
        <f t="shared" si="41"/>
        <v>0</v>
      </c>
      <c r="DL29" s="215">
        <f t="shared" ref="DL29:DM29" si="242">SUM(CT29+CW29+CZ29+DC29+DF29+DI29)</f>
        <v>250</v>
      </c>
      <c r="DM29" s="216">
        <f t="shared" si="242"/>
        <v>212</v>
      </c>
      <c r="DN29" s="217">
        <f t="shared" si="43"/>
        <v>462</v>
      </c>
      <c r="DO29" s="218">
        <f t="shared" ref="DO29:DP29" si="243">SUM(CQ29-DL29)</f>
        <v>0</v>
      </c>
      <c r="DP29" s="218">
        <f t="shared" si="243"/>
        <v>0</v>
      </c>
      <c r="DQ29" s="215">
        <f t="shared" si="45"/>
        <v>462</v>
      </c>
      <c r="DR29" s="219">
        <f t="shared" si="46"/>
        <v>462</v>
      </c>
      <c r="DS29" s="220">
        <f t="shared" si="47"/>
        <v>0</v>
      </c>
      <c r="DT29" s="220">
        <f t="shared" si="48"/>
        <v>0</v>
      </c>
      <c r="DU29" s="217">
        <f t="shared" ref="DU29:DV29" si="244">SUM(CN29-CQ29)</f>
        <v>0</v>
      </c>
      <c r="DV29" s="217">
        <f t="shared" si="244"/>
        <v>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</row>
    <row r="30" ht="19.5" customHeight="1">
      <c r="A30" s="186">
        <v>28.0</v>
      </c>
      <c r="B30" s="230" t="s">
        <v>85</v>
      </c>
      <c r="C30" s="189">
        <v>1566.0</v>
      </c>
      <c r="D30" s="190" t="s">
        <v>57</v>
      </c>
      <c r="E30" s="191" t="s">
        <v>58</v>
      </c>
      <c r="F30" s="222">
        <v>2.0</v>
      </c>
      <c r="G30" s="223">
        <v>0.0</v>
      </c>
      <c r="H30" s="224">
        <v>0.0</v>
      </c>
      <c r="I30" s="217">
        <f t="shared" si="9"/>
        <v>0</v>
      </c>
      <c r="J30" s="222">
        <v>2.0</v>
      </c>
      <c r="K30" s="223">
        <v>47.0</v>
      </c>
      <c r="L30" s="224">
        <v>39.0</v>
      </c>
      <c r="M30" s="217">
        <f t="shared" si="10"/>
        <v>86</v>
      </c>
      <c r="N30" s="222">
        <v>2.0</v>
      </c>
      <c r="O30" s="223">
        <v>45.0</v>
      </c>
      <c r="P30" s="224">
        <v>40.0</v>
      </c>
      <c r="Q30" s="217">
        <f t="shared" si="11"/>
        <v>85</v>
      </c>
      <c r="R30" s="222">
        <v>2.0</v>
      </c>
      <c r="S30" s="223">
        <v>48.0</v>
      </c>
      <c r="T30" s="224">
        <v>32.0</v>
      </c>
      <c r="U30" s="217">
        <f t="shared" si="12"/>
        <v>80</v>
      </c>
      <c r="V30" s="222">
        <v>2.0</v>
      </c>
      <c r="W30" s="223">
        <v>46.0</v>
      </c>
      <c r="X30" s="224">
        <v>33.0</v>
      </c>
      <c r="Y30" s="217">
        <f t="shared" si="13"/>
        <v>79</v>
      </c>
      <c r="Z30" s="219">
        <f t="shared" ref="Z30:AA30" si="245">SUM(G30,K30,O30,S30,W30)</f>
        <v>186</v>
      </c>
      <c r="AA30" s="219">
        <f t="shared" si="245"/>
        <v>144</v>
      </c>
      <c r="AB30" s="217">
        <f t="shared" si="186"/>
        <v>330</v>
      </c>
      <c r="AC30" s="222">
        <v>2.0</v>
      </c>
      <c r="AD30" s="223">
        <v>35.0</v>
      </c>
      <c r="AE30" s="224">
        <v>46.0</v>
      </c>
      <c r="AF30" s="217">
        <f t="shared" si="16"/>
        <v>81</v>
      </c>
      <c r="AG30" s="222">
        <v>2.0</v>
      </c>
      <c r="AH30" s="223">
        <v>43.0</v>
      </c>
      <c r="AI30" s="224">
        <v>38.0</v>
      </c>
      <c r="AJ30" s="217">
        <f t="shared" si="17"/>
        <v>81</v>
      </c>
      <c r="AK30" s="222">
        <v>2.0</v>
      </c>
      <c r="AL30" s="223">
        <v>54.0</v>
      </c>
      <c r="AM30" s="224">
        <v>26.0</v>
      </c>
      <c r="AN30" s="217">
        <f t="shared" si="18"/>
        <v>80</v>
      </c>
      <c r="AO30" s="219">
        <f t="shared" si="178"/>
        <v>132</v>
      </c>
      <c r="AP30" s="220">
        <f t="shared" si="187"/>
        <v>110</v>
      </c>
      <c r="AQ30" s="217">
        <f t="shared" si="20"/>
        <v>242</v>
      </c>
      <c r="AR30" s="222">
        <v>2.0</v>
      </c>
      <c r="AS30" s="223">
        <v>41.0</v>
      </c>
      <c r="AT30" s="224">
        <v>36.0</v>
      </c>
      <c r="AU30" s="217">
        <f t="shared" si="21"/>
        <v>77</v>
      </c>
      <c r="AV30" s="222">
        <v>1.0</v>
      </c>
      <c r="AW30" s="223">
        <v>25.0</v>
      </c>
      <c r="AX30" s="224">
        <v>20.0</v>
      </c>
      <c r="AY30" s="217">
        <f t="shared" si="22"/>
        <v>45</v>
      </c>
      <c r="AZ30" s="342">
        <f t="shared" si="23"/>
        <v>66</v>
      </c>
      <c r="BA30" s="343">
        <f t="shared" si="24"/>
        <v>56</v>
      </c>
      <c r="BB30" s="217">
        <f t="shared" si="25"/>
        <v>122</v>
      </c>
      <c r="BC30" s="222">
        <v>1.0</v>
      </c>
      <c r="BD30" s="224">
        <v>0.0</v>
      </c>
      <c r="BE30" s="222">
        <v>0.0</v>
      </c>
      <c r="BF30" s="224">
        <v>0.0</v>
      </c>
      <c r="BG30" s="222">
        <v>0.0</v>
      </c>
      <c r="BH30" s="224">
        <v>0.0</v>
      </c>
      <c r="BI30" s="344">
        <f t="shared" si="246"/>
        <v>0</v>
      </c>
      <c r="BJ30" s="223">
        <v>0.0</v>
      </c>
      <c r="BK30" s="224">
        <v>0.0</v>
      </c>
      <c r="BL30" s="344">
        <f t="shared" si="247"/>
        <v>0</v>
      </c>
      <c r="BM30" s="222">
        <v>1.0</v>
      </c>
      <c r="BN30" s="224">
        <v>39.0</v>
      </c>
      <c r="BO30" s="222">
        <v>0.0</v>
      </c>
      <c r="BP30" s="224">
        <v>0.0</v>
      </c>
      <c r="BQ30" s="222">
        <v>0.0</v>
      </c>
      <c r="BR30" s="224">
        <v>0.0</v>
      </c>
      <c r="BS30" s="344">
        <f t="shared" si="28"/>
        <v>39</v>
      </c>
      <c r="BT30" s="223">
        <v>26.0</v>
      </c>
      <c r="BU30" s="224">
        <v>13.0</v>
      </c>
      <c r="BV30" s="344">
        <f t="shared" si="29"/>
        <v>39</v>
      </c>
      <c r="BW30" s="219">
        <f t="shared" ref="BW30:BX30" si="248">SUM(BJ30,BT30)</f>
        <v>26</v>
      </c>
      <c r="BX30" s="220">
        <f t="shared" si="248"/>
        <v>13</v>
      </c>
      <c r="BY30" s="217">
        <f t="shared" si="31"/>
        <v>39</v>
      </c>
      <c r="BZ30" s="227">
        <v>176.0</v>
      </c>
      <c r="CA30" s="224">
        <v>126.0</v>
      </c>
      <c r="CB30" s="227">
        <v>27.0</v>
      </c>
      <c r="CC30" s="224">
        <v>21.0</v>
      </c>
      <c r="CD30" s="227">
        <v>89.0</v>
      </c>
      <c r="CE30" s="224">
        <v>81.0</v>
      </c>
      <c r="CF30" s="227">
        <v>0.0</v>
      </c>
      <c r="CG30" s="224">
        <v>0.0</v>
      </c>
      <c r="CH30" s="227">
        <v>83.0</v>
      </c>
      <c r="CI30" s="224">
        <v>73.0</v>
      </c>
      <c r="CJ30" s="227">
        <v>17.0</v>
      </c>
      <c r="CK30" s="224">
        <v>8.0</v>
      </c>
      <c r="CL30" s="227">
        <v>18.0</v>
      </c>
      <c r="CM30" s="224">
        <v>14.0</v>
      </c>
      <c r="CN30" s="207">
        <f t="shared" ref="CN30:CO30" si="249">SUM(BZ30,CB30,CD30,CF30,CH30,CJ30,CL30)</f>
        <v>410</v>
      </c>
      <c r="CO30" s="207">
        <f t="shared" si="249"/>
        <v>323</v>
      </c>
      <c r="CP30" s="206">
        <f t="shared" si="33"/>
        <v>733</v>
      </c>
      <c r="CQ30" s="207">
        <f t="shared" ref="CQ30:CR30" si="250">SUM(Z30,AO30,AZ30,BW30)</f>
        <v>410</v>
      </c>
      <c r="CR30" s="207">
        <f t="shared" si="250"/>
        <v>323</v>
      </c>
      <c r="CS30" s="185">
        <f t="shared" si="35"/>
        <v>733</v>
      </c>
      <c r="CT30" s="228">
        <v>9.0</v>
      </c>
      <c r="CU30" s="229">
        <v>6.0</v>
      </c>
      <c r="CV30" s="214">
        <f t="shared" si="36"/>
        <v>15</v>
      </c>
      <c r="CW30" s="228">
        <v>3.0</v>
      </c>
      <c r="CX30" s="229">
        <v>1.0</v>
      </c>
      <c r="CY30" s="214">
        <f t="shared" si="37"/>
        <v>4</v>
      </c>
      <c r="CZ30" s="228">
        <v>126.0</v>
      </c>
      <c r="DA30" s="229">
        <v>100.0</v>
      </c>
      <c r="DB30" s="214">
        <f t="shared" si="38"/>
        <v>226</v>
      </c>
      <c r="DC30" s="228">
        <v>76.0</v>
      </c>
      <c r="DD30" s="229">
        <v>67.0</v>
      </c>
      <c r="DE30" s="214">
        <f t="shared" si="39"/>
        <v>143</v>
      </c>
      <c r="DF30" s="228">
        <v>196.0</v>
      </c>
      <c r="DG30" s="229">
        <v>149.0</v>
      </c>
      <c r="DH30" s="214">
        <f t="shared" si="40"/>
        <v>345</v>
      </c>
      <c r="DI30" s="228">
        <v>0.0</v>
      </c>
      <c r="DJ30" s="224">
        <v>0.0</v>
      </c>
      <c r="DK30" s="214">
        <f t="shared" si="41"/>
        <v>0</v>
      </c>
      <c r="DL30" s="215">
        <f t="shared" ref="DL30:DM30" si="251">SUM(CT30+CW30+CZ30+DC30+DF30+DI30)</f>
        <v>410</v>
      </c>
      <c r="DM30" s="216">
        <f t="shared" si="251"/>
        <v>323</v>
      </c>
      <c r="DN30" s="217">
        <f t="shared" si="43"/>
        <v>733</v>
      </c>
      <c r="DO30" s="218">
        <f t="shared" ref="DO30:DP30" si="252">SUM(CQ30-DL30)</f>
        <v>0</v>
      </c>
      <c r="DP30" s="218">
        <f t="shared" si="252"/>
        <v>0</v>
      </c>
      <c r="DQ30" s="215">
        <f t="shared" si="45"/>
        <v>733</v>
      </c>
      <c r="DR30" s="219">
        <f t="shared" si="46"/>
        <v>733</v>
      </c>
      <c r="DS30" s="220">
        <f t="shared" si="47"/>
        <v>0</v>
      </c>
      <c r="DT30" s="220">
        <f t="shared" si="48"/>
        <v>0</v>
      </c>
      <c r="DU30" s="217">
        <f t="shared" ref="DU30:DV30" si="253">SUM(CN30-CQ30)</f>
        <v>0</v>
      </c>
      <c r="DV30" s="217">
        <f t="shared" si="253"/>
        <v>0</v>
      </c>
      <c r="DW30" s="44"/>
      <c r="DX30" s="44"/>
      <c r="DY30" s="44">
        <f>COUNT(DR24:DR27)</f>
        <v>4</v>
      </c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</row>
    <row r="31" ht="19.5" customHeight="1">
      <c r="A31" s="186">
        <v>29.0</v>
      </c>
      <c r="B31" s="230" t="s">
        <v>86</v>
      </c>
      <c r="C31" s="189">
        <v>2351.0</v>
      </c>
      <c r="D31" s="190" t="s">
        <v>57</v>
      </c>
      <c r="E31" s="191" t="s">
        <v>58</v>
      </c>
      <c r="F31" s="296">
        <v>1.0</v>
      </c>
      <c r="G31" s="297">
        <v>0.0</v>
      </c>
      <c r="H31" s="298">
        <v>0.0</v>
      </c>
      <c r="I31" s="217">
        <f t="shared" si="9"/>
        <v>0</v>
      </c>
      <c r="J31" s="299">
        <v>1.0</v>
      </c>
      <c r="K31" s="300">
        <v>20.0</v>
      </c>
      <c r="L31" s="301">
        <v>20.0</v>
      </c>
      <c r="M31" s="217">
        <f t="shared" si="10"/>
        <v>40</v>
      </c>
      <c r="N31" s="299">
        <v>1.0</v>
      </c>
      <c r="O31" s="297">
        <v>18.0</v>
      </c>
      <c r="P31" s="298">
        <v>22.0</v>
      </c>
      <c r="Q31" s="217">
        <f t="shared" si="11"/>
        <v>40</v>
      </c>
      <c r="R31" s="299">
        <v>1.0</v>
      </c>
      <c r="S31" s="297">
        <v>27.0</v>
      </c>
      <c r="T31" s="298">
        <v>17.0</v>
      </c>
      <c r="U31" s="217">
        <f t="shared" si="12"/>
        <v>44</v>
      </c>
      <c r="V31" s="299">
        <v>1.0</v>
      </c>
      <c r="W31" s="297">
        <v>19.0</v>
      </c>
      <c r="X31" s="298">
        <v>21.0</v>
      </c>
      <c r="Y31" s="217">
        <f t="shared" si="13"/>
        <v>40</v>
      </c>
      <c r="Z31" s="219">
        <f t="shared" ref="Z31:AA31" si="254">SUM(G31,K31,O31,S31,W31)</f>
        <v>84</v>
      </c>
      <c r="AA31" s="219">
        <f t="shared" si="254"/>
        <v>80</v>
      </c>
      <c r="AB31" s="217">
        <f t="shared" si="186"/>
        <v>164</v>
      </c>
      <c r="AC31" s="299">
        <v>1.0</v>
      </c>
      <c r="AD31" s="297">
        <v>18.0</v>
      </c>
      <c r="AE31" s="298">
        <v>23.0</v>
      </c>
      <c r="AF31" s="217">
        <f t="shared" si="16"/>
        <v>41</v>
      </c>
      <c r="AG31" s="299">
        <v>1.0</v>
      </c>
      <c r="AH31" s="300">
        <v>22.0</v>
      </c>
      <c r="AI31" s="301">
        <v>18.0</v>
      </c>
      <c r="AJ31" s="217">
        <f t="shared" si="17"/>
        <v>40</v>
      </c>
      <c r="AK31" s="299">
        <v>1.0</v>
      </c>
      <c r="AL31" s="297">
        <v>24.0</v>
      </c>
      <c r="AM31" s="298">
        <v>15.0</v>
      </c>
      <c r="AN31" s="217">
        <f t="shared" si="18"/>
        <v>39</v>
      </c>
      <c r="AO31" s="219">
        <f t="shared" si="178"/>
        <v>64</v>
      </c>
      <c r="AP31" s="220">
        <f t="shared" si="187"/>
        <v>56</v>
      </c>
      <c r="AQ31" s="217">
        <f t="shared" si="20"/>
        <v>120</v>
      </c>
      <c r="AR31" s="222">
        <v>1.0</v>
      </c>
      <c r="AS31" s="223">
        <v>25.0</v>
      </c>
      <c r="AT31" s="224">
        <v>14.0</v>
      </c>
      <c r="AU31" s="217">
        <f t="shared" si="21"/>
        <v>39</v>
      </c>
      <c r="AV31" s="302"/>
      <c r="AW31" s="300">
        <v>0.0</v>
      </c>
      <c r="AX31" s="301">
        <v>0.0</v>
      </c>
      <c r="AY31" s="217">
        <f t="shared" si="22"/>
        <v>0</v>
      </c>
      <c r="AZ31" s="342">
        <f t="shared" si="23"/>
        <v>25</v>
      </c>
      <c r="BA31" s="343">
        <f t="shared" si="24"/>
        <v>14</v>
      </c>
      <c r="BB31" s="217">
        <f t="shared" si="25"/>
        <v>39</v>
      </c>
      <c r="BC31" s="370"/>
      <c r="BD31" s="371"/>
      <c r="BE31" s="370"/>
      <c r="BF31" s="371"/>
      <c r="BG31" s="370"/>
      <c r="BH31" s="371"/>
      <c r="BI31" s="344">
        <f t="shared" si="246"/>
        <v>0</v>
      </c>
      <c r="BJ31" s="372"/>
      <c r="BK31" s="371"/>
      <c r="BL31" s="344">
        <f t="shared" si="247"/>
        <v>0</v>
      </c>
      <c r="BM31" s="370"/>
      <c r="BN31" s="371"/>
      <c r="BO31" s="370"/>
      <c r="BP31" s="371"/>
      <c r="BQ31" s="370"/>
      <c r="BR31" s="371"/>
      <c r="BS31" s="344">
        <f t="shared" si="28"/>
        <v>0</v>
      </c>
      <c r="BT31" s="372"/>
      <c r="BU31" s="371"/>
      <c r="BV31" s="344">
        <f t="shared" si="29"/>
        <v>0</v>
      </c>
      <c r="BW31" s="219">
        <f t="shared" ref="BW31:BX31" si="255">SUM(BJ31,BT31)</f>
        <v>0</v>
      </c>
      <c r="BX31" s="220">
        <f t="shared" si="255"/>
        <v>0</v>
      </c>
      <c r="BY31" s="217">
        <f t="shared" si="31"/>
        <v>0</v>
      </c>
      <c r="BZ31" s="303">
        <v>46.0</v>
      </c>
      <c r="CA31" s="298">
        <v>37.0</v>
      </c>
      <c r="CB31" s="303">
        <v>25.0</v>
      </c>
      <c r="CC31" s="298">
        <v>21.0</v>
      </c>
      <c r="CD31" s="303">
        <v>65.0</v>
      </c>
      <c r="CE31" s="298">
        <v>65.0</v>
      </c>
      <c r="CF31" s="304">
        <v>0.0</v>
      </c>
      <c r="CG31" s="301">
        <v>0.0</v>
      </c>
      <c r="CH31" s="303">
        <v>32.0</v>
      </c>
      <c r="CI31" s="298">
        <v>25.0</v>
      </c>
      <c r="CJ31" s="303">
        <v>5.0</v>
      </c>
      <c r="CK31" s="298">
        <v>2.0</v>
      </c>
      <c r="CL31" s="304">
        <v>0.0</v>
      </c>
      <c r="CM31" s="301">
        <v>0.0</v>
      </c>
      <c r="CN31" s="207">
        <f t="shared" ref="CN31:CO31" si="256">SUM(BZ31,CB31,CD31,CF31,CH31,CJ31,CL31)</f>
        <v>173</v>
      </c>
      <c r="CO31" s="207">
        <f t="shared" si="256"/>
        <v>150</v>
      </c>
      <c r="CP31" s="206">
        <f t="shared" si="33"/>
        <v>323</v>
      </c>
      <c r="CQ31" s="207">
        <f t="shared" ref="CQ31:CR31" si="257">SUM(Z31,AO31,AZ31,BW31)</f>
        <v>173</v>
      </c>
      <c r="CR31" s="207">
        <f t="shared" si="257"/>
        <v>150</v>
      </c>
      <c r="CS31" s="185">
        <f t="shared" si="35"/>
        <v>323</v>
      </c>
      <c r="CT31" s="305">
        <v>6.0</v>
      </c>
      <c r="CU31" s="306">
        <v>3.0</v>
      </c>
      <c r="CV31" s="214">
        <f t="shared" si="36"/>
        <v>9</v>
      </c>
      <c r="CW31" s="307">
        <v>1.0</v>
      </c>
      <c r="CX31" s="308">
        <v>0.0</v>
      </c>
      <c r="CY31" s="214">
        <f t="shared" si="37"/>
        <v>1</v>
      </c>
      <c r="CZ31" s="305">
        <v>91.0</v>
      </c>
      <c r="DA31" s="306">
        <v>89.0</v>
      </c>
      <c r="DB31" s="214">
        <f t="shared" si="38"/>
        <v>180</v>
      </c>
      <c r="DC31" s="305">
        <v>28.0</v>
      </c>
      <c r="DD31" s="306">
        <v>25.0</v>
      </c>
      <c r="DE31" s="214">
        <f t="shared" si="39"/>
        <v>53</v>
      </c>
      <c r="DF31" s="305">
        <v>47.0</v>
      </c>
      <c r="DG31" s="306">
        <v>33.0</v>
      </c>
      <c r="DH31" s="214">
        <f t="shared" si="40"/>
        <v>80</v>
      </c>
      <c r="DI31" s="305">
        <v>0.0</v>
      </c>
      <c r="DJ31" s="306">
        <v>0.0</v>
      </c>
      <c r="DK31" s="214">
        <f t="shared" si="41"/>
        <v>0</v>
      </c>
      <c r="DL31" s="215">
        <f t="shared" ref="DL31:DM31" si="258">SUM(CT31+CW31+CZ31+DC31+DF31+DI31)</f>
        <v>173</v>
      </c>
      <c r="DM31" s="216">
        <f t="shared" si="258"/>
        <v>150</v>
      </c>
      <c r="DN31" s="217">
        <f t="shared" si="43"/>
        <v>323</v>
      </c>
      <c r="DO31" s="218">
        <f t="shared" ref="DO31:DP31" si="259">SUM(CQ31-DL31)</f>
        <v>0</v>
      </c>
      <c r="DP31" s="218">
        <f t="shared" si="259"/>
        <v>0</v>
      </c>
      <c r="DQ31" s="215">
        <f t="shared" si="45"/>
        <v>323</v>
      </c>
      <c r="DR31" s="219">
        <f t="shared" si="46"/>
        <v>323</v>
      </c>
      <c r="DS31" s="220">
        <f t="shared" si="47"/>
        <v>0</v>
      </c>
      <c r="DT31" s="220">
        <f t="shared" si="48"/>
        <v>0</v>
      </c>
      <c r="DU31" s="217">
        <f t="shared" ref="DU31:DV31" si="260">SUM(CN31-CQ31)</f>
        <v>0</v>
      </c>
      <c r="DV31" s="217">
        <f t="shared" si="260"/>
        <v>0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</row>
    <row r="32" ht="19.5" customHeight="1">
      <c r="A32" s="186">
        <v>30.0</v>
      </c>
      <c r="B32" s="230" t="s">
        <v>87</v>
      </c>
      <c r="C32" s="189">
        <v>2352.0</v>
      </c>
      <c r="D32" s="190" t="s">
        <v>57</v>
      </c>
      <c r="E32" s="191" t="s">
        <v>58</v>
      </c>
      <c r="F32" s="222">
        <v>2.0</v>
      </c>
      <c r="G32" s="223">
        <v>0.0</v>
      </c>
      <c r="H32" s="224">
        <v>0.0</v>
      </c>
      <c r="I32" s="217">
        <f t="shared" si="9"/>
        <v>0</v>
      </c>
      <c r="J32" s="222">
        <v>2.0</v>
      </c>
      <c r="K32" s="223">
        <v>39.0</v>
      </c>
      <c r="L32" s="224">
        <v>25.0</v>
      </c>
      <c r="M32" s="217">
        <f t="shared" si="10"/>
        <v>64</v>
      </c>
      <c r="N32" s="222">
        <v>2.0</v>
      </c>
      <c r="O32" s="223">
        <v>39.0</v>
      </c>
      <c r="P32" s="224">
        <v>41.0</v>
      </c>
      <c r="Q32" s="217">
        <f t="shared" si="11"/>
        <v>80</v>
      </c>
      <c r="R32" s="222">
        <v>2.0</v>
      </c>
      <c r="S32" s="223">
        <v>37.0</v>
      </c>
      <c r="T32" s="224">
        <v>45.0</v>
      </c>
      <c r="U32" s="217">
        <f t="shared" si="12"/>
        <v>82</v>
      </c>
      <c r="V32" s="222">
        <v>2.0</v>
      </c>
      <c r="W32" s="223">
        <v>46.0</v>
      </c>
      <c r="X32" s="224">
        <v>36.0</v>
      </c>
      <c r="Y32" s="217">
        <f t="shared" si="13"/>
        <v>82</v>
      </c>
      <c r="Z32" s="219">
        <f t="shared" ref="Z32:AA32" si="261">SUM(G32,K32,O32,S32,W32)</f>
        <v>161</v>
      </c>
      <c r="AA32" s="219">
        <f t="shared" si="261"/>
        <v>147</v>
      </c>
      <c r="AB32" s="217">
        <f t="shared" si="186"/>
        <v>308</v>
      </c>
      <c r="AC32" s="222">
        <v>2.0</v>
      </c>
      <c r="AD32" s="223">
        <v>46.0</v>
      </c>
      <c r="AE32" s="224">
        <v>34.0</v>
      </c>
      <c r="AF32" s="217">
        <f t="shared" si="16"/>
        <v>80</v>
      </c>
      <c r="AG32" s="222">
        <v>2.0</v>
      </c>
      <c r="AH32" s="223">
        <v>41.0</v>
      </c>
      <c r="AI32" s="224">
        <v>26.0</v>
      </c>
      <c r="AJ32" s="217">
        <f t="shared" si="17"/>
        <v>67</v>
      </c>
      <c r="AK32" s="222">
        <v>2.0</v>
      </c>
      <c r="AL32" s="223">
        <v>33.0</v>
      </c>
      <c r="AM32" s="224">
        <v>32.0</v>
      </c>
      <c r="AN32" s="217">
        <f t="shared" si="18"/>
        <v>65</v>
      </c>
      <c r="AO32" s="219">
        <f t="shared" si="178"/>
        <v>120</v>
      </c>
      <c r="AP32" s="220">
        <f t="shared" si="187"/>
        <v>92</v>
      </c>
      <c r="AQ32" s="217">
        <f t="shared" si="20"/>
        <v>212</v>
      </c>
      <c r="AR32" s="222">
        <v>2.0</v>
      </c>
      <c r="AS32" s="223">
        <v>44.0</v>
      </c>
      <c r="AT32" s="224">
        <v>25.0</v>
      </c>
      <c r="AU32" s="217">
        <f t="shared" si="21"/>
        <v>69</v>
      </c>
      <c r="AV32" s="222">
        <v>0.0</v>
      </c>
      <c r="AW32" s="223">
        <v>0.0</v>
      </c>
      <c r="AX32" s="224">
        <v>0.0</v>
      </c>
      <c r="AY32" s="217">
        <f t="shared" si="22"/>
        <v>0</v>
      </c>
      <c r="AZ32" s="342">
        <f t="shared" si="23"/>
        <v>44</v>
      </c>
      <c r="BA32" s="343">
        <f t="shared" si="24"/>
        <v>25</v>
      </c>
      <c r="BB32" s="217">
        <f t="shared" si="25"/>
        <v>69</v>
      </c>
      <c r="BC32" s="222">
        <v>0.0</v>
      </c>
      <c r="BD32" s="224">
        <v>0.0</v>
      </c>
      <c r="BE32" s="222">
        <v>0.0</v>
      </c>
      <c r="BF32" s="224">
        <v>0.0</v>
      </c>
      <c r="BG32" s="222">
        <v>0.0</v>
      </c>
      <c r="BH32" s="224">
        <v>0.0</v>
      </c>
      <c r="BI32" s="344">
        <f t="shared" si="246"/>
        <v>0</v>
      </c>
      <c r="BJ32" s="223">
        <v>0.0</v>
      </c>
      <c r="BK32" s="224">
        <v>0.0</v>
      </c>
      <c r="BL32" s="344">
        <f t="shared" si="247"/>
        <v>0</v>
      </c>
      <c r="BM32" s="222">
        <v>0.0</v>
      </c>
      <c r="BN32" s="224">
        <v>0.0</v>
      </c>
      <c r="BO32" s="222">
        <v>0.0</v>
      </c>
      <c r="BP32" s="224">
        <v>0.0</v>
      </c>
      <c r="BQ32" s="222">
        <v>0.0</v>
      </c>
      <c r="BR32" s="224">
        <v>0.0</v>
      </c>
      <c r="BS32" s="344">
        <f t="shared" si="28"/>
        <v>0</v>
      </c>
      <c r="BT32" s="223">
        <v>0.0</v>
      </c>
      <c r="BU32" s="224">
        <v>0.0</v>
      </c>
      <c r="BV32" s="344">
        <f t="shared" si="29"/>
        <v>0</v>
      </c>
      <c r="BW32" s="219">
        <f t="shared" ref="BW32:BX32" si="262">SUM(BJ32,BT32)</f>
        <v>0</v>
      </c>
      <c r="BX32" s="220">
        <f t="shared" si="262"/>
        <v>0</v>
      </c>
      <c r="BY32" s="217">
        <f t="shared" si="31"/>
        <v>0</v>
      </c>
      <c r="BZ32" s="227">
        <v>144.0</v>
      </c>
      <c r="CA32" s="224">
        <v>114.0</v>
      </c>
      <c r="CB32" s="227">
        <v>18.0</v>
      </c>
      <c r="CC32" s="224">
        <v>18.0</v>
      </c>
      <c r="CD32" s="227">
        <v>80.0</v>
      </c>
      <c r="CE32" s="224">
        <v>73.0</v>
      </c>
      <c r="CF32" s="227">
        <v>1.0</v>
      </c>
      <c r="CG32" s="224">
        <v>2.0</v>
      </c>
      <c r="CH32" s="227">
        <v>65.0</v>
      </c>
      <c r="CI32" s="224">
        <v>42.0</v>
      </c>
      <c r="CJ32" s="227">
        <v>15.0</v>
      </c>
      <c r="CK32" s="224">
        <v>13.0</v>
      </c>
      <c r="CL32" s="227">
        <v>2.0</v>
      </c>
      <c r="CM32" s="224">
        <v>2.0</v>
      </c>
      <c r="CN32" s="207">
        <f t="shared" ref="CN32:CO32" si="263">SUM(BZ32,CB32,CD32,CF32,CH32,CJ32,CL32)</f>
        <v>325</v>
      </c>
      <c r="CO32" s="207">
        <f t="shared" si="263"/>
        <v>264</v>
      </c>
      <c r="CP32" s="206">
        <f t="shared" si="33"/>
        <v>589</v>
      </c>
      <c r="CQ32" s="207">
        <f t="shared" ref="CQ32:CR32" si="264">SUM(Z32,AO32,AZ32,BW32)</f>
        <v>325</v>
      </c>
      <c r="CR32" s="207">
        <f t="shared" si="264"/>
        <v>264</v>
      </c>
      <c r="CS32" s="185">
        <f t="shared" si="35"/>
        <v>589</v>
      </c>
      <c r="CT32" s="228">
        <v>5.0</v>
      </c>
      <c r="CU32" s="229">
        <v>2.0</v>
      </c>
      <c r="CV32" s="214">
        <f t="shared" si="36"/>
        <v>7</v>
      </c>
      <c r="CW32" s="228">
        <v>3.0</v>
      </c>
      <c r="CX32" s="229">
        <v>3.0</v>
      </c>
      <c r="CY32" s="214">
        <f t="shared" si="37"/>
        <v>6</v>
      </c>
      <c r="CZ32" s="228">
        <v>140.0</v>
      </c>
      <c r="DA32" s="229">
        <v>126.0</v>
      </c>
      <c r="DB32" s="214">
        <f t="shared" si="38"/>
        <v>266</v>
      </c>
      <c r="DC32" s="228">
        <v>6.0</v>
      </c>
      <c r="DD32" s="229">
        <v>4.0</v>
      </c>
      <c r="DE32" s="214">
        <f t="shared" si="39"/>
        <v>10</v>
      </c>
      <c r="DF32" s="228">
        <v>171.0</v>
      </c>
      <c r="DG32" s="229">
        <v>129.0</v>
      </c>
      <c r="DH32" s="214">
        <f t="shared" si="40"/>
        <v>300</v>
      </c>
      <c r="DI32" s="228">
        <v>0.0</v>
      </c>
      <c r="DJ32" s="229">
        <v>0.0</v>
      </c>
      <c r="DK32" s="214">
        <f t="shared" si="41"/>
        <v>0</v>
      </c>
      <c r="DL32" s="215">
        <f t="shared" ref="DL32:DM32" si="265">SUM(CT32+CW32+CZ32+DC32+DF32+DI32)</f>
        <v>325</v>
      </c>
      <c r="DM32" s="216">
        <f t="shared" si="265"/>
        <v>264</v>
      </c>
      <c r="DN32" s="217">
        <f t="shared" si="43"/>
        <v>589</v>
      </c>
      <c r="DO32" s="218">
        <f t="shared" ref="DO32:DP32" si="266">SUM(CQ32-DL32)</f>
        <v>0</v>
      </c>
      <c r="DP32" s="218">
        <f t="shared" si="266"/>
        <v>0</v>
      </c>
      <c r="DQ32" s="215">
        <f t="shared" si="45"/>
        <v>589</v>
      </c>
      <c r="DR32" s="219">
        <f t="shared" si="46"/>
        <v>589</v>
      </c>
      <c r="DS32" s="220">
        <f t="shared" si="47"/>
        <v>0</v>
      </c>
      <c r="DT32" s="220">
        <f t="shared" si="48"/>
        <v>0</v>
      </c>
      <c r="DU32" s="217">
        <f t="shared" ref="DU32:DV32" si="267">SUM(CN32-CQ32)</f>
        <v>0</v>
      </c>
      <c r="DV32" s="217">
        <f t="shared" si="267"/>
        <v>0</v>
      </c>
      <c r="DW32" s="159" t="s">
        <v>88</v>
      </c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</row>
    <row r="33" ht="19.5" customHeight="1">
      <c r="A33" s="186">
        <v>31.0</v>
      </c>
      <c r="B33" s="230" t="s">
        <v>89</v>
      </c>
      <c r="C33" s="189">
        <v>2357.0</v>
      </c>
      <c r="D33" s="190" t="s">
        <v>57</v>
      </c>
      <c r="E33" s="191" t="s">
        <v>58</v>
      </c>
      <c r="F33" s="231">
        <v>1.0</v>
      </c>
      <c r="G33" s="258">
        <v>0.0</v>
      </c>
      <c r="H33" s="259">
        <v>0.0</v>
      </c>
      <c r="I33" s="217">
        <f t="shared" si="9"/>
        <v>0</v>
      </c>
      <c r="J33" s="260">
        <v>1.0</v>
      </c>
      <c r="K33" s="258">
        <v>28.0</v>
      </c>
      <c r="L33" s="259">
        <v>19.0</v>
      </c>
      <c r="M33" s="217">
        <f t="shared" si="10"/>
        <v>47</v>
      </c>
      <c r="N33" s="260">
        <v>1.0</v>
      </c>
      <c r="O33" s="258">
        <v>29.0</v>
      </c>
      <c r="P33" s="259">
        <v>23.0</v>
      </c>
      <c r="Q33" s="217">
        <f t="shared" si="11"/>
        <v>52</v>
      </c>
      <c r="R33" s="260">
        <v>1.0</v>
      </c>
      <c r="S33" s="258">
        <v>32.0</v>
      </c>
      <c r="T33" s="259">
        <v>23.0</v>
      </c>
      <c r="U33" s="217">
        <f t="shared" si="12"/>
        <v>55</v>
      </c>
      <c r="V33" s="260">
        <v>1.0</v>
      </c>
      <c r="W33" s="258">
        <v>31.0</v>
      </c>
      <c r="X33" s="259">
        <v>28.0</v>
      </c>
      <c r="Y33" s="217">
        <f t="shared" si="13"/>
        <v>59</v>
      </c>
      <c r="Z33" s="219">
        <f t="shared" ref="Z33:AA33" si="268">SUM(G33,K33,O33,S33,W33)</f>
        <v>120</v>
      </c>
      <c r="AA33" s="219">
        <f t="shared" si="268"/>
        <v>93</v>
      </c>
      <c r="AB33" s="217">
        <f t="shared" si="186"/>
        <v>213</v>
      </c>
      <c r="AC33" s="260">
        <v>1.0</v>
      </c>
      <c r="AD33" s="258">
        <v>33.0</v>
      </c>
      <c r="AE33" s="259">
        <v>20.0</v>
      </c>
      <c r="AF33" s="217">
        <f t="shared" si="16"/>
        <v>53</v>
      </c>
      <c r="AG33" s="260">
        <v>1.0</v>
      </c>
      <c r="AH33" s="258">
        <v>18.0</v>
      </c>
      <c r="AI33" s="259">
        <v>27.0</v>
      </c>
      <c r="AJ33" s="217">
        <f t="shared" si="17"/>
        <v>45</v>
      </c>
      <c r="AK33" s="260">
        <v>1.0</v>
      </c>
      <c r="AL33" s="258">
        <v>22.0</v>
      </c>
      <c r="AM33" s="259">
        <v>26.0</v>
      </c>
      <c r="AN33" s="217">
        <f t="shared" si="18"/>
        <v>48</v>
      </c>
      <c r="AO33" s="219">
        <f t="shared" si="178"/>
        <v>73</v>
      </c>
      <c r="AP33" s="220">
        <f t="shared" si="187"/>
        <v>73</v>
      </c>
      <c r="AQ33" s="217">
        <f t="shared" si="20"/>
        <v>146</v>
      </c>
      <c r="AR33" s="260">
        <v>1.0</v>
      </c>
      <c r="AS33" s="258">
        <v>19.0</v>
      </c>
      <c r="AT33" s="284">
        <v>25.0</v>
      </c>
      <c r="AU33" s="217">
        <f t="shared" si="21"/>
        <v>44</v>
      </c>
      <c r="AV33" s="260">
        <v>0.0</v>
      </c>
      <c r="AW33" s="258">
        <v>0.0</v>
      </c>
      <c r="AX33" s="259">
        <v>0.0</v>
      </c>
      <c r="AY33" s="217">
        <f t="shared" si="22"/>
        <v>0</v>
      </c>
      <c r="AZ33" s="342">
        <f t="shared" si="23"/>
        <v>19</v>
      </c>
      <c r="BA33" s="343">
        <f t="shared" si="24"/>
        <v>25</v>
      </c>
      <c r="BB33" s="217">
        <f t="shared" si="25"/>
        <v>44</v>
      </c>
      <c r="BC33" s="260">
        <v>0.0</v>
      </c>
      <c r="BD33" s="259">
        <v>0.0</v>
      </c>
      <c r="BE33" s="260">
        <v>0.0</v>
      </c>
      <c r="BF33" s="259">
        <v>0.0</v>
      </c>
      <c r="BG33" s="260">
        <v>0.0</v>
      </c>
      <c r="BH33" s="259">
        <v>0.0</v>
      </c>
      <c r="BI33" s="344">
        <f t="shared" si="246"/>
        <v>0</v>
      </c>
      <c r="BJ33" s="258">
        <v>0.0</v>
      </c>
      <c r="BK33" s="259">
        <v>0.0</v>
      </c>
      <c r="BL33" s="344">
        <f t="shared" si="247"/>
        <v>0</v>
      </c>
      <c r="BM33" s="260">
        <v>0.0</v>
      </c>
      <c r="BN33" s="259">
        <v>0.0</v>
      </c>
      <c r="BO33" s="260">
        <v>0.0</v>
      </c>
      <c r="BP33" s="259">
        <v>0.0</v>
      </c>
      <c r="BQ33" s="260">
        <v>0.0</v>
      </c>
      <c r="BR33" s="259">
        <v>0.0</v>
      </c>
      <c r="BS33" s="344">
        <f t="shared" si="28"/>
        <v>0</v>
      </c>
      <c r="BT33" s="258">
        <v>0.0</v>
      </c>
      <c r="BU33" s="259">
        <v>0.0</v>
      </c>
      <c r="BV33" s="344">
        <f t="shared" si="29"/>
        <v>0</v>
      </c>
      <c r="BW33" s="219">
        <f t="shared" ref="BW33:BX33" si="269">SUM(BJ33,BT33)</f>
        <v>0</v>
      </c>
      <c r="BX33" s="220">
        <f t="shared" si="269"/>
        <v>0</v>
      </c>
      <c r="BY33" s="217">
        <f t="shared" si="31"/>
        <v>0</v>
      </c>
      <c r="BZ33" s="287">
        <v>44.0</v>
      </c>
      <c r="CA33" s="259">
        <v>50.0</v>
      </c>
      <c r="CB33" s="287">
        <v>45.0</v>
      </c>
      <c r="CC33" s="259">
        <v>48.0</v>
      </c>
      <c r="CD33" s="287">
        <v>36.0</v>
      </c>
      <c r="CE33" s="259">
        <v>22.0</v>
      </c>
      <c r="CF33" s="287">
        <v>2.0</v>
      </c>
      <c r="CG33" s="259">
        <v>0.0</v>
      </c>
      <c r="CH33" s="287">
        <v>82.0</v>
      </c>
      <c r="CI33" s="259">
        <v>68.0</v>
      </c>
      <c r="CJ33" s="287">
        <v>1.0</v>
      </c>
      <c r="CK33" s="259">
        <v>1.0</v>
      </c>
      <c r="CL33" s="287">
        <v>2.0</v>
      </c>
      <c r="CM33" s="259">
        <v>2.0</v>
      </c>
      <c r="CN33" s="207">
        <f t="shared" ref="CN33:CO33" si="270">SUM(BZ33,CB33,CD33,CF33,CH33,CJ33,CL33)</f>
        <v>212</v>
      </c>
      <c r="CO33" s="207">
        <f t="shared" si="270"/>
        <v>191</v>
      </c>
      <c r="CP33" s="206">
        <f t="shared" si="33"/>
        <v>403</v>
      </c>
      <c r="CQ33" s="207">
        <f t="shared" ref="CQ33:CR33" si="271">SUM(Z33,AO33,AZ33,BW33)</f>
        <v>212</v>
      </c>
      <c r="CR33" s="207">
        <f t="shared" si="271"/>
        <v>191</v>
      </c>
      <c r="CS33" s="185">
        <f t="shared" si="35"/>
        <v>403</v>
      </c>
      <c r="CT33" s="283">
        <v>52.0</v>
      </c>
      <c r="CU33" s="284">
        <v>39.0</v>
      </c>
      <c r="CV33" s="214">
        <f t="shared" si="36"/>
        <v>91</v>
      </c>
      <c r="CW33" s="283">
        <v>9.0</v>
      </c>
      <c r="CX33" s="284">
        <v>9.0</v>
      </c>
      <c r="CY33" s="214">
        <f t="shared" si="37"/>
        <v>18</v>
      </c>
      <c r="CZ33" s="283">
        <v>131.0</v>
      </c>
      <c r="DA33" s="284">
        <v>122.0</v>
      </c>
      <c r="DB33" s="214">
        <f t="shared" si="38"/>
        <v>253</v>
      </c>
      <c r="DC33" s="283">
        <v>2.0</v>
      </c>
      <c r="DD33" s="284">
        <v>5.0</v>
      </c>
      <c r="DE33" s="214">
        <f t="shared" si="39"/>
        <v>7</v>
      </c>
      <c r="DF33" s="283">
        <v>18.0</v>
      </c>
      <c r="DG33" s="284">
        <v>16.0</v>
      </c>
      <c r="DH33" s="214">
        <f t="shared" si="40"/>
        <v>34</v>
      </c>
      <c r="DI33" s="283">
        <v>0.0</v>
      </c>
      <c r="DJ33" s="284">
        <v>0.0</v>
      </c>
      <c r="DK33" s="214">
        <f t="shared" si="41"/>
        <v>0</v>
      </c>
      <c r="DL33" s="215">
        <f t="shared" ref="DL33:DM33" si="272">SUM(CT33+CW33+CZ33+DC33+DF33+DI33)</f>
        <v>212</v>
      </c>
      <c r="DM33" s="216">
        <f t="shared" si="272"/>
        <v>191</v>
      </c>
      <c r="DN33" s="217">
        <f t="shared" si="43"/>
        <v>403</v>
      </c>
      <c r="DO33" s="218">
        <f t="shared" ref="DO33:DP33" si="273">SUM(CQ33-DL33)</f>
        <v>0</v>
      </c>
      <c r="DP33" s="218">
        <f t="shared" si="273"/>
        <v>0</v>
      </c>
      <c r="DQ33" s="215">
        <f t="shared" si="45"/>
        <v>403</v>
      </c>
      <c r="DR33" s="219">
        <f t="shared" si="46"/>
        <v>403</v>
      </c>
      <c r="DS33" s="220">
        <f t="shared" si="47"/>
        <v>0</v>
      </c>
      <c r="DT33" s="220">
        <f t="shared" si="48"/>
        <v>0</v>
      </c>
      <c r="DU33" s="217">
        <f t="shared" ref="DU33:DV33" si="274">SUM(CN33-CQ33)</f>
        <v>0</v>
      </c>
      <c r="DV33" s="217">
        <f t="shared" si="274"/>
        <v>0</v>
      </c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</row>
    <row r="34" ht="19.5" customHeight="1">
      <c r="A34" s="186">
        <v>32.0</v>
      </c>
      <c r="B34" s="230" t="s">
        <v>90</v>
      </c>
      <c r="C34" s="189">
        <v>2369.0</v>
      </c>
      <c r="D34" s="190" t="s">
        <v>57</v>
      </c>
      <c r="E34" s="191" t="s">
        <v>58</v>
      </c>
      <c r="F34" s="222">
        <v>1.0</v>
      </c>
      <c r="G34" s="223">
        <v>0.0</v>
      </c>
      <c r="H34" s="224">
        <v>0.0</v>
      </c>
      <c r="I34" s="217">
        <f t="shared" si="9"/>
        <v>0</v>
      </c>
      <c r="J34" s="222">
        <v>1.0</v>
      </c>
      <c r="K34" s="223">
        <v>19.0</v>
      </c>
      <c r="L34" s="224">
        <v>28.0</v>
      </c>
      <c r="M34" s="217">
        <f t="shared" si="10"/>
        <v>47</v>
      </c>
      <c r="N34" s="222">
        <v>1.0</v>
      </c>
      <c r="O34" s="223">
        <v>29.0</v>
      </c>
      <c r="P34" s="224">
        <v>18.0</v>
      </c>
      <c r="Q34" s="217">
        <f t="shared" si="11"/>
        <v>47</v>
      </c>
      <c r="R34" s="222">
        <v>1.0</v>
      </c>
      <c r="S34" s="223">
        <v>21.0</v>
      </c>
      <c r="T34" s="224">
        <v>26.0</v>
      </c>
      <c r="U34" s="217">
        <f t="shared" si="12"/>
        <v>47</v>
      </c>
      <c r="V34" s="222">
        <v>1.0</v>
      </c>
      <c r="W34" s="223">
        <v>31.0</v>
      </c>
      <c r="X34" s="224">
        <v>22.0</v>
      </c>
      <c r="Y34" s="217">
        <f t="shared" si="13"/>
        <v>53</v>
      </c>
      <c r="Z34" s="219">
        <f t="shared" ref="Z34:AA34" si="275">SUM(G34,K34,O34,S34,W34)</f>
        <v>100</v>
      </c>
      <c r="AA34" s="219">
        <f t="shared" si="275"/>
        <v>94</v>
      </c>
      <c r="AB34" s="217">
        <f t="shared" si="186"/>
        <v>194</v>
      </c>
      <c r="AC34" s="222">
        <v>1.0</v>
      </c>
      <c r="AD34" s="223">
        <v>28.0</v>
      </c>
      <c r="AE34" s="224">
        <v>21.0</v>
      </c>
      <c r="AF34" s="217">
        <f t="shared" si="16"/>
        <v>49</v>
      </c>
      <c r="AG34" s="222">
        <v>1.0</v>
      </c>
      <c r="AH34" s="223">
        <v>30.0</v>
      </c>
      <c r="AI34" s="224">
        <v>21.0</v>
      </c>
      <c r="AJ34" s="217">
        <f t="shared" si="17"/>
        <v>51</v>
      </c>
      <c r="AK34" s="222">
        <v>1.0</v>
      </c>
      <c r="AL34" s="223">
        <v>24.0</v>
      </c>
      <c r="AM34" s="224">
        <v>23.0</v>
      </c>
      <c r="AN34" s="217">
        <f t="shared" si="18"/>
        <v>47</v>
      </c>
      <c r="AO34" s="219">
        <f t="shared" si="178"/>
        <v>82</v>
      </c>
      <c r="AP34" s="220">
        <f t="shared" si="187"/>
        <v>65</v>
      </c>
      <c r="AQ34" s="217">
        <f t="shared" si="20"/>
        <v>147</v>
      </c>
      <c r="AR34" s="222">
        <v>1.0</v>
      </c>
      <c r="AS34" s="223">
        <v>22.0</v>
      </c>
      <c r="AT34" s="224">
        <v>18.0</v>
      </c>
      <c r="AU34" s="217">
        <f t="shared" si="21"/>
        <v>40</v>
      </c>
      <c r="AV34" s="222">
        <v>0.0</v>
      </c>
      <c r="AW34" s="223">
        <v>0.0</v>
      </c>
      <c r="AX34" s="224">
        <v>0.0</v>
      </c>
      <c r="AY34" s="217">
        <f t="shared" si="22"/>
        <v>0</v>
      </c>
      <c r="AZ34" s="342">
        <f t="shared" si="23"/>
        <v>22</v>
      </c>
      <c r="BA34" s="343">
        <f t="shared" si="24"/>
        <v>18</v>
      </c>
      <c r="BB34" s="217">
        <f t="shared" si="25"/>
        <v>40</v>
      </c>
      <c r="BC34" s="222">
        <v>0.0</v>
      </c>
      <c r="BD34" s="224">
        <v>0.0</v>
      </c>
      <c r="BE34" s="222">
        <v>0.0</v>
      </c>
      <c r="BF34" s="224">
        <v>0.0</v>
      </c>
      <c r="BG34" s="222">
        <v>0.0</v>
      </c>
      <c r="BH34" s="224">
        <v>0.0</v>
      </c>
      <c r="BI34" s="344">
        <f t="shared" si="246"/>
        <v>0</v>
      </c>
      <c r="BJ34" s="223">
        <v>0.0</v>
      </c>
      <c r="BK34" s="224">
        <v>0.0</v>
      </c>
      <c r="BL34" s="344">
        <f t="shared" si="247"/>
        <v>0</v>
      </c>
      <c r="BM34" s="222">
        <v>0.0</v>
      </c>
      <c r="BN34" s="224">
        <v>0.0</v>
      </c>
      <c r="BO34" s="222">
        <v>0.0</v>
      </c>
      <c r="BP34" s="224">
        <v>0.0</v>
      </c>
      <c r="BQ34" s="222">
        <v>0.0</v>
      </c>
      <c r="BR34" s="224">
        <v>0.0</v>
      </c>
      <c r="BS34" s="344">
        <f t="shared" si="28"/>
        <v>0</v>
      </c>
      <c r="BT34" s="223">
        <v>0.0</v>
      </c>
      <c r="BU34" s="224">
        <v>0.0</v>
      </c>
      <c r="BV34" s="344">
        <f t="shared" si="29"/>
        <v>0</v>
      </c>
      <c r="BW34" s="219">
        <f t="shared" ref="BW34:BX34" si="276">SUM(BJ34,BT34)</f>
        <v>0</v>
      </c>
      <c r="BX34" s="220">
        <f t="shared" si="276"/>
        <v>0</v>
      </c>
      <c r="BY34" s="217">
        <f t="shared" si="31"/>
        <v>0</v>
      </c>
      <c r="BZ34" s="227">
        <v>56.0</v>
      </c>
      <c r="CA34" s="224">
        <v>57.0</v>
      </c>
      <c r="CB34" s="227">
        <v>40.0</v>
      </c>
      <c r="CC34" s="224">
        <v>25.0</v>
      </c>
      <c r="CD34" s="227">
        <v>26.0</v>
      </c>
      <c r="CE34" s="224">
        <v>25.0</v>
      </c>
      <c r="CF34" s="227">
        <v>0.0</v>
      </c>
      <c r="CG34" s="224">
        <v>0.0</v>
      </c>
      <c r="CH34" s="227">
        <v>76.0</v>
      </c>
      <c r="CI34" s="224">
        <v>68.0</v>
      </c>
      <c r="CJ34" s="227">
        <v>6.0</v>
      </c>
      <c r="CK34" s="224">
        <v>2.0</v>
      </c>
      <c r="CL34" s="227">
        <v>0.0</v>
      </c>
      <c r="CM34" s="224">
        <v>0.0</v>
      </c>
      <c r="CN34" s="207">
        <f t="shared" ref="CN34:CO34" si="277">SUM(BZ34,CB34,CD34,CF34,CH34,CJ34,CL34)</f>
        <v>204</v>
      </c>
      <c r="CO34" s="207">
        <f t="shared" si="277"/>
        <v>177</v>
      </c>
      <c r="CP34" s="206">
        <f t="shared" si="33"/>
        <v>381</v>
      </c>
      <c r="CQ34" s="207">
        <f t="shared" ref="CQ34:CR34" si="278">SUM(Z34,AO34,AZ34,BW34)</f>
        <v>204</v>
      </c>
      <c r="CR34" s="207">
        <f t="shared" si="278"/>
        <v>177</v>
      </c>
      <c r="CS34" s="185">
        <f t="shared" si="35"/>
        <v>381</v>
      </c>
      <c r="CT34" s="228">
        <v>8.0</v>
      </c>
      <c r="CU34" s="229">
        <v>8.0</v>
      </c>
      <c r="CV34" s="214">
        <f t="shared" si="36"/>
        <v>16</v>
      </c>
      <c r="CW34" s="228">
        <v>5.0</v>
      </c>
      <c r="CX34" s="229">
        <v>4.0</v>
      </c>
      <c r="CY34" s="214">
        <f t="shared" si="37"/>
        <v>9</v>
      </c>
      <c r="CZ34" s="228">
        <v>123.0</v>
      </c>
      <c r="DA34" s="229">
        <v>115.0</v>
      </c>
      <c r="DB34" s="214">
        <f t="shared" si="38"/>
        <v>238</v>
      </c>
      <c r="DC34" s="228">
        <v>42.0</v>
      </c>
      <c r="DD34" s="229">
        <v>28.0</v>
      </c>
      <c r="DE34" s="214">
        <f t="shared" si="39"/>
        <v>70</v>
      </c>
      <c r="DF34" s="228">
        <v>26.0</v>
      </c>
      <c r="DG34" s="229">
        <v>22.0</v>
      </c>
      <c r="DH34" s="214">
        <f t="shared" si="40"/>
        <v>48</v>
      </c>
      <c r="DI34" s="228">
        <v>0.0</v>
      </c>
      <c r="DJ34" s="229">
        <v>0.0</v>
      </c>
      <c r="DK34" s="214">
        <f t="shared" si="41"/>
        <v>0</v>
      </c>
      <c r="DL34" s="215">
        <f t="shared" ref="DL34:DM34" si="279">SUM(CT34+CW34+CZ34+DC34+DF34+DI34)</f>
        <v>204</v>
      </c>
      <c r="DM34" s="216">
        <f t="shared" si="279"/>
        <v>177</v>
      </c>
      <c r="DN34" s="217">
        <f t="shared" si="43"/>
        <v>381</v>
      </c>
      <c r="DO34" s="218">
        <f t="shared" ref="DO34:DP34" si="280">SUM(CQ34-DL34)</f>
        <v>0</v>
      </c>
      <c r="DP34" s="218">
        <f t="shared" si="280"/>
        <v>0</v>
      </c>
      <c r="DQ34" s="215">
        <f t="shared" si="45"/>
        <v>381</v>
      </c>
      <c r="DR34" s="219">
        <f t="shared" si="46"/>
        <v>381</v>
      </c>
      <c r="DS34" s="220">
        <f t="shared" si="47"/>
        <v>0</v>
      </c>
      <c r="DT34" s="220">
        <f t="shared" si="48"/>
        <v>0</v>
      </c>
      <c r="DU34" s="217">
        <f t="shared" ref="DU34:DV34" si="281">SUM(CN34-CQ34)</f>
        <v>0</v>
      </c>
      <c r="DV34" s="217">
        <f t="shared" si="281"/>
        <v>0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</row>
    <row r="35" ht="19.5" customHeight="1">
      <c r="A35" s="186">
        <v>33.0</v>
      </c>
      <c r="B35" s="230" t="s">
        <v>91</v>
      </c>
      <c r="C35" s="189">
        <v>2364.0</v>
      </c>
      <c r="D35" s="190" t="s">
        <v>57</v>
      </c>
      <c r="E35" s="191" t="s">
        <v>58</v>
      </c>
      <c r="F35" s="222">
        <v>1.0</v>
      </c>
      <c r="G35" s="223">
        <v>0.0</v>
      </c>
      <c r="H35" s="224">
        <v>0.0</v>
      </c>
      <c r="I35" s="217">
        <f t="shared" si="9"/>
        <v>0</v>
      </c>
      <c r="J35" s="222">
        <v>1.0</v>
      </c>
      <c r="K35" s="223">
        <v>22.0</v>
      </c>
      <c r="L35" s="224">
        <v>26.0</v>
      </c>
      <c r="M35" s="217">
        <f t="shared" si="10"/>
        <v>48</v>
      </c>
      <c r="N35" s="222">
        <v>1.0</v>
      </c>
      <c r="O35" s="223">
        <v>29.0</v>
      </c>
      <c r="P35" s="224">
        <v>18.0</v>
      </c>
      <c r="Q35" s="217">
        <f t="shared" si="11"/>
        <v>47</v>
      </c>
      <c r="R35" s="222">
        <v>1.0</v>
      </c>
      <c r="S35" s="223">
        <v>26.0</v>
      </c>
      <c r="T35" s="224">
        <v>17.0</v>
      </c>
      <c r="U35" s="217">
        <f t="shared" si="12"/>
        <v>43</v>
      </c>
      <c r="V35" s="222">
        <v>1.0</v>
      </c>
      <c r="W35" s="223">
        <v>28.0</v>
      </c>
      <c r="X35" s="224">
        <v>19.0</v>
      </c>
      <c r="Y35" s="217">
        <f t="shared" si="13"/>
        <v>47</v>
      </c>
      <c r="Z35" s="219">
        <f t="shared" ref="Z35:AA35" si="282">SUM(G35,K35,O35,S35,W35)</f>
        <v>105</v>
      </c>
      <c r="AA35" s="219">
        <f t="shared" si="282"/>
        <v>80</v>
      </c>
      <c r="AB35" s="217">
        <f t="shared" si="186"/>
        <v>185</v>
      </c>
      <c r="AC35" s="222">
        <v>1.0</v>
      </c>
      <c r="AD35" s="223">
        <v>26.0</v>
      </c>
      <c r="AE35" s="224">
        <v>18.0</v>
      </c>
      <c r="AF35" s="217">
        <f t="shared" si="16"/>
        <v>44</v>
      </c>
      <c r="AG35" s="222">
        <v>1.0</v>
      </c>
      <c r="AH35" s="223">
        <v>18.0</v>
      </c>
      <c r="AI35" s="224">
        <v>23.0</v>
      </c>
      <c r="AJ35" s="217">
        <f t="shared" si="17"/>
        <v>41</v>
      </c>
      <c r="AK35" s="222">
        <v>1.0</v>
      </c>
      <c r="AL35" s="223">
        <v>19.0</v>
      </c>
      <c r="AM35" s="224">
        <v>25.0</v>
      </c>
      <c r="AN35" s="217">
        <f t="shared" si="18"/>
        <v>44</v>
      </c>
      <c r="AO35" s="219">
        <f t="shared" si="178"/>
        <v>63</v>
      </c>
      <c r="AP35" s="220">
        <f t="shared" si="187"/>
        <v>66</v>
      </c>
      <c r="AQ35" s="217">
        <f t="shared" si="20"/>
        <v>129</v>
      </c>
      <c r="AR35" s="222">
        <v>1.0</v>
      </c>
      <c r="AS35" s="223">
        <v>25.0</v>
      </c>
      <c r="AT35" s="224">
        <v>20.0</v>
      </c>
      <c r="AU35" s="217">
        <f t="shared" si="21"/>
        <v>45</v>
      </c>
      <c r="AV35" s="222">
        <v>0.0</v>
      </c>
      <c r="AW35" s="223">
        <v>0.0</v>
      </c>
      <c r="AX35" s="224">
        <v>0.0</v>
      </c>
      <c r="AY35" s="217">
        <f t="shared" si="22"/>
        <v>0</v>
      </c>
      <c r="AZ35" s="342">
        <f t="shared" si="23"/>
        <v>25</v>
      </c>
      <c r="BA35" s="343">
        <f t="shared" si="24"/>
        <v>20</v>
      </c>
      <c r="BB35" s="217">
        <f t="shared" si="25"/>
        <v>45</v>
      </c>
      <c r="BC35" s="222">
        <v>0.0</v>
      </c>
      <c r="BD35" s="224">
        <v>0.0</v>
      </c>
      <c r="BE35" s="222">
        <v>0.0</v>
      </c>
      <c r="BF35" s="224">
        <v>0.0</v>
      </c>
      <c r="BG35" s="222">
        <v>0.0</v>
      </c>
      <c r="BH35" s="224">
        <v>0.0</v>
      </c>
      <c r="BI35" s="344">
        <f t="shared" si="246"/>
        <v>0</v>
      </c>
      <c r="BJ35" s="223">
        <v>0.0</v>
      </c>
      <c r="BK35" s="224">
        <v>0.0</v>
      </c>
      <c r="BL35" s="344">
        <f t="shared" si="247"/>
        <v>0</v>
      </c>
      <c r="BM35" s="222">
        <v>0.0</v>
      </c>
      <c r="BN35" s="224">
        <v>0.0</v>
      </c>
      <c r="BO35" s="222">
        <v>0.0</v>
      </c>
      <c r="BP35" s="224">
        <v>0.0</v>
      </c>
      <c r="BQ35" s="222">
        <v>0.0</v>
      </c>
      <c r="BR35" s="224">
        <v>0.0</v>
      </c>
      <c r="BS35" s="344">
        <f t="shared" si="28"/>
        <v>0</v>
      </c>
      <c r="BT35" s="223">
        <v>0.0</v>
      </c>
      <c r="BU35" s="224">
        <v>0.0</v>
      </c>
      <c r="BV35" s="344">
        <f t="shared" si="29"/>
        <v>0</v>
      </c>
      <c r="BW35" s="219">
        <f t="shared" ref="BW35:BX35" si="283">SUM(BJ35,BT35)</f>
        <v>0</v>
      </c>
      <c r="BX35" s="220">
        <f t="shared" si="283"/>
        <v>0</v>
      </c>
      <c r="BY35" s="217">
        <f t="shared" si="31"/>
        <v>0</v>
      </c>
      <c r="BZ35" s="227">
        <v>13.0</v>
      </c>
      <c r="CA35" s="224">
        <v>8.0</v>
      </c>
      <c r="CB35" s="227">
        <v>28.0</v>
      </c>
      <c r="CC35" s="224">
        <v>25.0</v>
      </c>
      <c r="CD35" s="227">
        <v>27.0</v>
      </c>
      <c r="CE35" s="224">
        <v>21.0</v>
      </c>
      <c r="CF35" s="227">
        <v>0.0</v>
      </c>
      <c r="CG35" s="224">
        <v>1.0</v>
      </c>
      <c r="CH35" s="227">
        <v>125.0</v>
      </c>
      <c r="CI35" s="224">
        <v>111.0</v>
      </c>
      <c r="CJ35" s="227">
        <v>0.0</v>
      </c>
      <c r="CK35" s="224">
        <v>0.0</v>
      </c>
      <c r="CL35" s="227">
        <v>0.0</v>
      </c>
      <c r="CM35" s="224">
        <v>0.0</v>
      </c>
      <c r="CN35" s="207">
        <f t="shared" ref="CN35:CO35" si="284">SUM(BZ35,CB35,CD35,CF35,CH35,CJ35,CL35)</f>
        <v>193</v>
      </c>
      <c r="CO35" s="207">
        <f t="shared" si="284"/>
        <v>166</v>
      </c>
      <c r="CP35" s="206">
        <f t="shared" si="33"/>
        <v>359</v>
      </c>
      <c r="CQ35" s="207">
        <f t="shared" ref="CQ35:CR35" si="285">SUM(Z35,AO35,AZ35,BW35)</f>
        <v>193</v>
      </c>
      <c r="CR35" s="207">
        <f t="shared" si="285"/>
        <v>166</v>
      </c>
      <c r="CS35" s="185">
        <f t="shared" si="35"/>
        <v>359</v>
      </c>
      <c r="CT35" s="228">
        <v>14.0</v>
      </c>
      <c r="CU35" s="229">
        <v>10.0</v>
      </c>
      <c r="CV35" s="214">
        <f t="shared" si="36"/>
        <v>24</v>
      </c>
      <c r="CW35" s="228">
        <v>6.0</v>
      </c>
      <c r="CX35" s="229">
        <v>4.0</v>
      </c>
      <c r="CY35" s="214">
        <f t="shared" si="37"/>
        <v>10</v>
      </c>
      <c r="CZ35" s="228">
        <v>105.0</v>
      </c>
      <c r="DA35" s="229">
        <v>85.0</v>
      </c>
      <c r="DB35" s="214">
        <f t="shared" si="38"/>
        <v>190</v>
      </c>
      <c r="DC35" s="228">
        <v>55.0</v>
      </c>
      <c r="DD35" s="229">
        <v>51.0</v>
      </c>
      <c r="DE35" s="214">
        <f t="shared" si="39"/>
        <v>106</v>
      </c>
      <c r="DF35" s="228">
        <v>13.0</v>
      </c>
      <c r="DG35" s="229">
        <v>16.0</v>
      </c>
      <c r="DH35" s="214">
        <f t="shared" si="40"/>
        <v>29</v>
      </c>
      <c r="DI35" s="228">
        <v>0.0</v>
      </c>
      <c r="DJ35" s="229">
        <v>0.0</v>
      </c>
      <c r="DK35" s="214">
        <f t="shared" si="41"/>
        <v>0</v>
      </c>
      <c r="DL35" s="215">
        <f t="shared" ref="DL35:DM35" si="286">SUM(CT35+CW35+CZ35+DC35+DF35+DI35)</f>
        <v>193</v>
      </c>
      <c r="DM35" s="216">
        <f t="shared" si="286"/>
        <v>166</v>
      </c>
      <c r="DN35" s="217">
        <f t="shared" si="43"/>
        <v>359</v>
      </c>
      <c r="DO35" s="218">
        <f t="shared" ref="DO35:DP35" si="287">SUM(CQ35-DL35)</f>
        <v>0</v>
      </c>
      <c r="DP35" s="218">
        <f t="shared" si="287"/>
        <v>0</v>
      </c>
      <c r="DQ35" s="215">
        <f t="shared" si="45"/>
        <v>359</v>
      </c>
      <c r="DR35" s="219">
        <f t="shared" si="46"/>
        <v>359</v>
      </c>
      <c r="DS35" s="220">
        <f t="shared" si="47"/>
        <v>0</v>
      </c>
      <c r="DT35" s="220">
        <f t="shared" si="48"/>
        <v>0</v>
      </c>
      <c r="DU35" s="217">
        <f t="shared" ref="DU35:DV35" si="288">SUM(CN35-CQ35)</f>
        <v>0</v>
      </c>
      <c r="DV35" s="217">
        <f t="shared" si="288"/>
        <v>0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</row>
    <row r="36" ht="19.5" customHeight="1">
      <c r="A36" s="186">
        <v>34.0</v>
      </c>
      <c r="B36" s="230" t="s">
        <v>92</v>
      </c>
      <c r="C36" s="189">
        <v>2365.0</v>
      </c>
      <c r="D36" s="190" t="s">
        <v>57</v>
      </c>
      <c r="E36" s="191" t="s">
        <v>58</v>
      </c>
      <c r="F36" s="234">
        <v>1.0</v>
      </c>
      <c r="G36" s="235">
        <v>0.0</v>
      </c>
      <c r="H36" s="233">
        <v>0.0</v>
      </c>
      <c r="I36" s="217">
        <f t="shared" si="9"/>
        <v>0</v>
      </c>
      <c r="J36" s="234">
        <v>1.0</v>
      </c>
      <c r="K36" s="235">
        <v>18.0</v>
      </c>
      <c r="L36" s="233">
        <v>24.0</v>
      </c>
      <c r="M36" s="217">
        <f t="shared" si="10"/>
        <v>42</v>
      </c>
      <c r="N36" s="234">
        <v>1.0</v>
      </c>
      <c r="O36" s="235">
        <v>26.0</v>
      </c>
      <c r="P36" s="233">
        <v>18.0</v>
      </c>
      <c r="Q36" s="217">
        <f t="shared" si="11"/>
        <v>44</v>
      </c>
      <c r="R36" s="234">
        <v>1.0</v>
      </c>
      <c r="S36" s="235">
        <v>30.0</v>
      </c>
      <c r="T36" s="233">
        <v>24.0</v>
      </c>
      <c r="U36" s="217">
        <f t="shared" si="12"/>
        <v>54</v>
      </c>
      <c r="V36" s="234">
        <v>1.0</v>
      </c>
      <c r="W36" s="235">
        <v>29.0</v>
      </c>
      <c r="X36" s="233">
        <v>16.0</v>
      </c>
      <c r="Y36" s="217">
        <f t="shared" si="13"/>
        <v>45</v>
      </c>
      <c r="Z36" s="219">
        <f t="shared" ref="Z36:AA36" si="289">SUM(G36,K36,O36,S36,W36)</f>
        <v>103</v>
      </c>
      <c r="AA36" s="219">
        <f t="shared" si="289"/>
        <v>82</v>
      </c>
      <c r="AB36" s="217">
        <f t="shared" si="186"/>
        <v>185</v>
      </c>
      <c r="AC36" s="234">
        <v>1.0</v>
      </c>
      <c r="AD36" s="235">
        <v>23.0</v>
      </c>
      <c r="AE36" s="233">
        <v>25.0</v>
      </c>
      <c r="AF36" s="217">
        <f t="shared" si="16"/>
        <v>48</v>
      </c>
      <c r="AG36" s="234">
        <v>1.0</v>
      </c>
      <c r="AH36" s="235">
        <v>32.0</v>
      </c>
      <c r="AI36" s="233">
        <v>13.0</v>
      </c>
      <c r="AJ36" s="217">
        <f t="shared" si="17"/>
        <v>45</v>
      </c>
      <c r="AK36" s="234">
        <v>1.0</v>
      </c>
      <c r="AL36" s="235">
        <v>27.0</v>
      </c>
      <c r="AM36" s="233">
        <v>20.0</v>
      </c>
      <c r="AN36" s="217">
        <f t="shared" si="18"/>
        <v>47</v>
      </c>
      <c r="AO36" s="219">
        <f t="shared" si="178"/>
        <v>82</v>
      </c>
      <c r="AP36" s="220">
        <f t="shared" si="187"/>
        <v>58</v>
      </c>
      <c r="AQ36" s="217">
        <f t="shared" si="20"/>
        <v>140</v>
      </c>
      <c r="AR36" s="234">
        <v>1.0</v>
      </c>
      <c r="AS36" s="235">
        <v>19.0</v>
      </c>
      <c r="AT36" s="233">
        <v>23.0</v>
      </c>
      <c r="AU36" s="217">
        <f t="shared" si="21"/>
        <v>42</v>
      </c>
      <c r="AV36" s="222">
        <v>0.0</v>
      </c>
      <c r="AW36" s="223">
        <v>0.0</v>
      </c>
      <c r="AX36" s="224">
        <v>0.0</v>
      </c>
      <c r="AY36" s="217">
        <f t="shared" si="22"/>
        <v>0</v>
      </c>
      <c r="AZ36" s="342">
        <f t="shared" si="23"/>
        <v>19</v>
      </c>
      <c r="BA36" s="343">
        <f t="shared" si="24"/>
        <v>23</v>
      </c>
      <c r="BB36" s="217">
        <f t="shared" si="25"/>
        <v>42</v>
      </c>
      <c r="BC36" s="222">
        <v>0.0</v>
      </c>
      <c r="BD36" s="224">
        <v>0.0</v>
      </c>
      <c r="BE36" s="222">
        <v>0.0</v>
      </c>
      <c r="BF36" s="224">
        <v>0.0</v>
      </c>
      <c r="BG36" s="222">
        <v>0.0</v>
      </c>
      <c r="BH36" s="224">
        <v>0.0</v>
      </c>
      <c r="BI36" s="344">
        <f t="shared" si="246"/>
        <v>0</v>
      </c>
      <c r="BJ36" s="223">
        <v>0.0</v>
      </c>
      <c r="BK36" s="224">
        <v>0.0</v>
      </c>
      <c r="BL36" s="344">
        <f t="shared" si="247"/>
        <v>0</v>
      </c>
      <c r="BM36" s="231">
        <v>0.0</v>
      </c>
      <c r="BN36" s="259">
        <v>0.0</v>
      </c>
      <c r="BO36" s="260">
        <v>0.0</v>
      </c>
      <c r="BP36" s="259">
        <v>0.0</v>
      </c>
      <c r="BQ36" s="260">
        <v>0.0</v>
      </c>
      <c r="BR36" s="259">
        <v>0.0</v>
      </c>
      <c r="BS36" s="344">
        <f t="shared" si="28"/>
        <v>0</v>
      </c>
      <c r="BT36" s="223">
        <v>0.0</v>
      </c>
      <c r="BU36" s="224">
        <v>0.0</v>
      </c>
      <c r="BV36" s="344">
        <f t="shared" si="29"/>
        <v>0</v>
      </c>
      <c r="BW36" s="219">
        <f t="shared" ref="BW36:BX36" si="290">SUM(BJ36,BT36)</f>
        <v>0</v>
      </c>
      <c r="BX36" s="220">
        <f t="shared" si="290"/>
        <v>0</v>
      </c>
      <c r="BY36" s="217">
        <f t="shared" si="31"/>
        <v>0</v>
      </c>
      <c r="BZ36" s="373">
        <v>19.0</v>
      </c>
      <c r="CA36" s="233">
        <v>26.0</v>
      </c>
      <c r="CB36" s="374">
        <v>33.0</v>
      </c>
      <c r="CC36" s="343">
        <v>23.0</v>
      </c>
      <c r="CD36" s="374">
        <v>21.0</v>
      </c>
      <c r="CE36" s="343">
        <v>22.0</v>
      </c>
      <c r="CF36" s="237">
        <v>2.0</v>
      </c>
      <c r="CG36" s="233">
        <v>2.0</v>
      </c>
      <c r="CH36" s="374">
        <v>126.0</v>
      </c>
      <c r="CI36" s="343">
        <v>84.0</v>
      </c>
      <c r="CJ36" s="237">
        <v>3.0</v>
      </c>
      <c r="CK36" s="233">
        <v>6.0</v>
      </c>
      <c r="CL36" s="237">
        <v>0.0</v>
      </c>
      <c r="CM36" s="233">
        <v>0.0</v>
      </c>
      <c r="CN36" s="207">
        <f t="shared" ref="CN36:CO36" si="291">SUM(BZ36,CB36,CD36,CF36,CH36,CJ36,CL36)</f>
        <v>204</v>
      </c>
      <c r="CO36" s="207">
        <f t="shared" si="291"/>
        <v>163</v>
      </c>
      <c r="CP36" s="206">
        <f t="shared" si="33"/>
        <v>367</v>
      </c>
      <c r="CQ36" s="207">
        <f t="shared" ref="CQ36:CR36" si="292">SUM(Z36,AO36,AZ36,BW36)</f>
        <v>204</v>
      </c>
      <c r="CR36" s="207">
        <f t="shared" si="292"/>
        <v>163</v>
      </c>
      <c r="CS36" s="185">
        <f t="shared" si="35"/>
        <v>367</v>
      </c>
      <c r="CT36" s="315">
        <v>7.0</v>
      </c>
      <c r="CU36" s="239">
        <v>5.0</v>
      </c>
      <c r="CV36" s="214">
        <f t="shared" si="36"/>
        <v>12</v>
      </c>
      <c r="CW36" s="315">
        <v>3.0</v>
      </c>
      <c r="CX36" s="239">
        <v>3.0</v>
      </c>
      <c r="CY36" s="214">
        <f t="shared" si="37"/>
        <v>6</v>
      </c>
      <c r="CZ36" s="315">
        <v>95.0</v>
      </c>
      <c r="DA36" s="239">
        <v>73.0</v>
      </c>
      <c r="DB36" s="214">
        <f t="shared" si="38"/>
        <v>168</v>
      </c>
      <c r="DC36" s="315">
        <v>79.0</v>
      </c>
      <c r="DD36" s="239">
        <v>60.0</v>
      </c>
      <c r="DE36" s="214">
        <f t="shared" si="39"/>
        <v>139</v>
      </c>
      <c r="DF36" s="315">
        <v>20.0</v>
      </c>
      <c r="DG36" s="239">
        <v>22.0</v>
      </c>
      <c r="DH36" s="214">
        <f t="shared" si="40"/>
        <v>42</v>
      </c>
      <c r="DI36" s="315">
        <v>0.0</v>
      </c>
      <c r="DJ36" s="239">
        <v>0.0</v>
      </c>
      <c r="DK36" s="214">
        <f t="shared" si="41"/>
        <v>0</v>
      </c>
      <c r="DL36" s="215">
        <f t="shared" ref="DL36:DM36" si="293">SUM(CT36+CW36+CZ36+DC36+DF36+DI36)</f>
        <v>204</v>
      </c>
      <c r="DM36" s="216">
        <f t="shared" si="293"/>
        <v>163</v>
      </c>
      <c r="DN36" s="217">
        <f t="shared" si="43"/>
        <v>367</v>
      </c>
      <c r="DO36" s="218">
        <f t="shared" ref="DO36:DP36" si="294">SUM(CQ36-DL36)</f>
        <v>0</v>
      </c>
      <c r="DP36" s="218">
        <f t="shared" si="294"/>
        <v>0</v>
      </c>
      <c r="DQ36" s="215">
        <f t="shared" si="45"/>
        <v>367</v>
      </c>
      <c r="DR36" s="219">
        <f t="shared" si="46"/>
        <v>367</v>
      </c>
      <c r="DS36" s="220">
        <f t="shared" si="47"/>
        <v>0</v>
      </c>
      <c r="DT36" s="220">
        <f t="shared" si="48"/>
        <v>0</v>
      </c>
      <c r="DU36" s="217">
        <f t="shared" ref="DU36:DV36" si="295">SUM(CN36-CQ36)</f>
        <v>0</v>
      </c>
      <c r="DV36" s="217">
        <f t="shared" si="295"/>
        <v>0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</row>
    <row r="37" ht="19.5" customHeight="1">
      <c r="A37" s="186">
        <v>35.0</v>
      </c>
      <c r="B37" s="230" t="s">
        <v>93</v>
      </c>
      <c r="C37" s="189">
        <v>2396.0</v>
      </c>
      <c r="D37" s="190" t="s">
        <v>57</v>
      </c>
      <c r="E37" s="191" t="s">
        <v>58</v>
      </c>
      <c r="F37" s="222">
        <v>1.0</v>
      </c>
      <c r="G37" s="223">
        <v>0.0</v>
      </c>
      <c r="H37" s="224">
        <v>0.0</v>
      </c>
      <c r="I37" s="217">
        <f t="shared" si="9"/>
        <v>0</v>
      </c>
      <c r="J37" s="222">
        <v>1.0</v>
      </c>
      <c r="K37" s="223">
        <v>21.0</v>
      </c>
      <c r="L37" s="224">
        <v>19.0</v>
      </c>
      <c r="M37" s="217">
        <f t="shared" si="10"/>
        <v>40</v>
      </c>
      <c r="N37" s="222">
        <v>1.0</v>
      </c>
      <c r="O37" s="223">
        <v>24.0</v>
      </c>
      <c r="P37" s="224">
        <v>17.0</v>
      </c>
      <c r="Q37" s="217">
        <f t="shared" si="11"/>
        <v>41</v>
      </c>
      <c r="R37" s="222">
        <v>1.0</v>
      </c>
      <c r="S37" s="223">
        <v>28.0</v>
      </c>
      <c r="T37" s="224">
        <v>13.0</v>
      </c>
      <c r="U37" s="217">
        <f t="shared" si="12"/>
        <v>41</v>
      </c>
      <c r="V37" s="222">
        <v>1.0</v>
      </c>
      <c r="W37" s="223">
        <v>22.0</v>
      </c>
      <c r="X37" s="224">
        <v>19.0</v>
      </c>
      <c r="Y37" s="217">
        <f t="shared" si="13"/>
        <v>41</v>
      </c>
      <c r="Z37" s="219">
        <f t="shared" ref="Z37:AA37" si="296">SUM(G37,K37,O37,S37,W37)</f>
        <v>95</v>
      </c>
      <c r="AA37" s="219">
        <f t="shared" si="296"/>
        <v>68</v>
      </c>
      <c r="AB37" s="217">
        <f t="shared" si="186"/>
        <v>163</v>
      </c>
      <c r="AC37" s="222">
        <v>1.0</v>
      </c>
      <c r="AD37" s="223">
        <v>21.0</v>
      </c>
      <c r="AE37" s="224">
        <v>20.0</v>
      </c>
      <c r="AF37" s="217">
        <f t="shared" si="16"/>
        <v>41</v>
      </c>
      <c r="AG37" s="222">
        <v>1.0</v>
      </c>
      <c r="AH37" s="223">
        <v>16.0</v>
      </c>
      <c r="AI37" s="224">
        <v>26.0</v>
      </c>
      <c r="AJ37" s="217">
        <f t="shared" si="17"/>
        <v>42</v>
      </c>
      <c r="AK37" s="222">
        <v>0.0</v>
      </c>
      <c r="AL37" s="223">
        <v>0.0</v>
      </c>
      <c r="AM37" s="224">
        <v>0.0</v>
      </c>
      <c r="AN37" s="217">
        <f t="shared" si="18"/>
        <v>0</v>
      </c>
      <c r="AO37" s="219">
        <f t="shared" si="178"/>
        <v>37</v>
      </c>
      <c r="AP37" s="220">
        <f t="shared" si="187"/>
        <v>46</v>
      </c>
      <c r="AQ37" s="217">
        <f t="shared" si="20"/>
        <v>83</v>
      </c>
      <c r="AR37" s="222">
        <v>0.0</v>
      </c>
      <c r="AS37" s="223">
        <v>0.0</v>
      </c>
      <c r="AT37" s="229">
        <v>0.0</v>
      </c>
      <c r="AU37" s="217">
        <f t="shared" si="21"/>
        <v>0</v>
      </c>
      <c r="AV37" s="222">
        <v>0.0</v>
      </c>
      <c r="AW37" s="223">
        <v>0.0</v>
      </c>
      <c r="AX37" s="224">
        <v>0.0</v>
      </c>
      <c r="AY37" s="217">
        <f t="shared" si="22"/>
        <v>0</v>
      </c>
      <c r="AZ37" s="342">
        <f t="shared" si="23"/>
        <v>0</v>
      </c>
      <c r="BA37" s="343">
        <f t="shared" si="24"/>
        <v>0</v>
      </c>
      <c r="BB37" s="217">
        <f t="shared" si="25"/>
        <v>0</v>
      </c>
      <c r="BC37" s="222">
        <v>0.0</v>
      </c>
      <c r="BD37" s="224">
        <v>0.0</v>
      </c>
      <c r="BE37" s="222">
        <v>0.0</v>
      </c>
      <c r="BF37" s="224">
        <v>0.0</v>
      </c>
      <c r="BG37" s="222">
        <v>0.0</v>
      </c>
      <c r="BH37" s="224">
        <v>0.0</v>
      </c>
      <c r="BI37" s="364">
        <v>0.0</v>
      </c>
      <c r="BJ37" s="223">
        <v>0.0</v>
      </c>
      <c r="BK37" s="224">
        <v>0.0</v>
      </c>
      <c r="BL37" s="364">
        <v>0.0</v>
      </c>
      <c r="BM37" s="222">
        <v>0.0</v>
      </c>
      <c r="BN37" s="224">
        <v>0.0</v>
      </c>
      <c r="BO37" s="222">
        <v>0.0</v>
      </c>
      <c r="BP37" s="224">
        <v>0.0</v>
      </c>
      <c r="BQ37" s="222">
        <v>0.0</v>
      </c>
      <c r="BR37" s="224">
        <v>0.0</v>
      </c>
      <c r="BS37" s="344">
        <f t="shared" si="28"/>
        <v>0</v>
      </c>
      <c r="BT37" s="223">
        <v>0.0</v>
      </c>
      <c r="BU37" s="224">
        <v>0.0</v>
      </c>
      <c r="BV37" s="344">
        <f t="shared" si="29"/>
        <v>0</v>
      </c>
      <c r="BW37" s="219">
        <f t="shared" ref="BW37:BX37" si="297">SUM(BJ37,BT37)</f>
        <v>0</v>
      </c>
      <c r="BX37" s="220">
        <f t="shared" si="297"/>
        <v>0</v>
      </c>
      <c r="BY37" s="217">
        <f t="shared" si="31"/>
        <v>0</v>
      </c>
      <c r="BZ37" s="227">
        <v>31.0</v>
      </c>
      <c r="CA37" s="224">
        <v>37.0</v>
      </c>
      <c r="CB37" s="227">
        <v>25.0</v>
      </c>
      <c r="CC37" s="224">
        <v>19.0</v>
      </c>
      <c r="CD37" s="227">
        <v>21.0</v>
      </c>
      <c r="CE37" s="224">
        <v>11.0</v>
      </c>
      <c r="CF37" s="227">
        <v>0.0</v>
      </c>
      <c r="CG37" s="224">
        <v>0.0</v>
      </c>
      <c r="CH37" s="227">
        <v>54.0</v>
      </c>
      <c r="CI37" s="224">
        <v>42.0</v>
      </c>
      <c r="CJ37" s="227">
        <v>0.0</v>
      </c>
      <c r="CK37" s="224">
        <v>3.0</v>
      </c>
      <c r="CL37" s="227">
        <v>1.0</v>
      </c>
      <c r="CM37" s="224">
        <v>2.0</v>
      </c>
      <c r="CN37" s="207">
        <f t="shared" ref="CN37:CO37" si="298">SUM(BZ37,CB37,CD37,CF37,CH37,CJ37,CL37)</f>
        <v>132</v>
      </c>
      <c r="CO37" s="207">
        <f t="shared" si="298"/>
        <v>114</v>
      </c>
      <c r="CP37" s="206">
        <f t="shared" si="33"/>
        <v>246</v>
      </c>
      <c r="CQ37" s="207">
        <f t="shared" ref="CQ37:CR37" si="299">SUM(Z37,AO37,AZ37,BW37)</f>
        <v>132</v>
      </c>
      <c r="CR37" s="207">
        <f t="shared" si="299"/>
        <v>114</v>
      </c>
      <c r="CS37" s="185">
        <f t="shared" si="35"/>
        <v>246</v>
      </c>
      <c r="CT37" s="224">
        <v>74.0</v>
      </c>
      <c r="CU37" s="224">
        <v>67.0</v>
      </c>
      <c r="CV37" s="214">
        <f t="shared" si="36"/>
        <v>141</v>
      </c>
      <c r="CW37" s="224">
        <v>1.0</v>
      </c>
      <c r="CX37" s="224">
        <v>2.0</v>
      </c>
      <c r="CY37" s="214">
        <f t="shared" si="37"/>
        <v>3</v>
      </c>
      <c r="CZ37" s="224">
        <v>40.0</v>
      </c>
      <c r="DA37" s="224">
        <v>26.0</v>
      </c>
      <c r="DB37" s="214">
        <f t="shared" si="38"/>
        <v>66</v>
      </c>
      <c r="DC37" s="224">
        <v>0.0</v>
      </c>
      <c r="DD37" s="224">
        <v>3.0</v>
      </c>
      <c r="DE37" s="214">
        <f t="shared" si="39"/>
        <v>3</v>
      </c>
      <c r="DF37" s="224">
        <v>17.0</v>
      </c>
      <c r="DG37" s="224">
        <v>16.0</v>
      </c>
      <c r="DH37" s="214">
        <f t="shared" si="40"/>
        <v>33</v>
      </c>
      <c r="DI37" s="228">
        <v>0.0</v>
      </c>
      <c r="DJ37" s="229">
        <v>0.0</v>
      </c>
      <c r="DK37" s="214">
        <f t="shared" si="41"/>
        <v>0</v>
      </c>
      <c r="DL37" s="215">
        <f t="shared" ref="DL37:DM37" si="300">SUM(CT37+CW37+CZ37+DC37+DF37+DI37)</f>
        <v>132</v>
      </c>
      <c r="DM37" s="216">
        <f t="shared" si="300"/>
        <v>114</v>
      </c>
      <c r="DN37" s="217">
        <f t="shared" si="43"/>
        <v>246</v>
      </c>
      <c r="DO37" s="218">
        <f t="shared" ref="DO37:DP37" si="301">SUM(CQ37-DL37)</f>
        <v>0</v>
      </c>
      <c r="DP37" s="218">
        <f t="shared" si="301"/>
        <v>0</v>
      </c>
      <c r="DQ37" s="215">
        <f t="shared" si="45"/>
        <v>246</v>
      </c>
      <c r="DR37" s="219">
        <f t="shared" si="46"/>
        <v>246</v>
      </c>
      <c r="DS37" s="220">
        <f t="shared" si="47"/>
        <v>0</v>
      </c>
      <c r="DT37" s="220">
        <f t="shared" si="48"/>
        <v>0</v>
      </c>
      <c r="DU37" s="217">
        <f t="shared" ref="DU37:DV37" si="302">SUM(CN37-CQ37)</f>
        <v>0</v>
      </c>
      <c r="DV37" s="217">
        <f t="shared" si="302"/>
        <v>0</v>
      </c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</row>
    <row r="38" ht="19.5" customHeight="1">
      <c r="A38" s="186">
        <v>36.0</v>
      </c>
      <c r="B38" s="188" t="s">
        <v>94</v>
      </c>
      <c r="C38" s="189">
        <v>2423.0</v>
      </c>
      <c r="D38" s="190" t="s">
        <v>57</v>
      </c>
      <c r="E38" s="191" t="s">
        <v>58</v>
      </c>
      <c r="F38" s="222">
        <v>1.0</v>
      </c>
      <c r="G38" s="223">
        <v>0.0</v>
      </c>
      <c r="H38" s="224">
        <v>0.0</v>
      </c>
      <c r="I38" s="217">
        <f t="shared" si="9"/>
        <v>0</v>
      </c>
      <c r="J38" s="222">
        <v>1.0</v>
      </c>
      <c r="K38" s="223">
        <v>17.0</v>
      </c>
      <c r="L38" s="224">
        <v>21.0</v>
      </c>
      <c r="M38" s="217">
        <f t="shared" si="10"/>
        <v>38</v>
      </c>
      <c r="N38" s="222">
        <v>1.0</v>
      </c>
      <c r="O38" s="223">
        <v>23.0</v>
      </c>
      <c r="P38" s="224">
        <v>20.0</v>
      </c>
      <c r="Q38" s="217">
        <f t="shared" si="11"/>
        <v>43</v>
      </c>
      <c r="R38" s="222">
        <v>1.0</v>
      </c>
      <c r="S38" s="223">
        <v>25.0</v>
      </c>
      <c r="T38" s="224">
        <v>16.0</v>
      </c>
      <c r="U38" s="217">
        <f t="shared" si="12"/>
        <v>41</v>
      </c>
      <c r="V38" s="222">
        <v>1.0</v>
      </c>
      <c r="W38" s="223">
        <v>16.0</v>
      </c>
      <c r="X38" s="224">
        <v>24.0</v>
      </c>
      <c r="Y38" s="217">
        <f t="shared" si="13"/>
        <v>40</v>
      </c>
      <c r="Z38" s="219">
        <f t="shared" ref="Z38:AA38" si="303">SUM(G38,K38,O38,S38,W38)</f>
        <v>81</v>
      </c>
      <c r="AA38" s="219">
        <f t="shared" si="303"/>
        <v>81</v>
      </c>
      <c r="AB38" s="217">
        <f t="shared" si="186"/>
        <v>162</v>
      </c>
      <c r="AC38" s="222">
        <v>1.0</v>
      </c>
      <c r="AD38" s="223">
        <v>19.0</v>
      </c>
      <c r="AE38" s="224">
        <v>21.0</v>
      </c>
      <c r="AF38" s="217">
        <f t="shared" si="16"/>
        <v>40</v>
      </c>
      <c r="AG38" s="222">
        <v>0.0</v>
      </c>
      <c r="AH38" s="223">
        <v>0.0</v>
      </c>
      <c r="AI38" s="224">
        <v>0.0</v>
      </c>
      <c r="AJ38" s="217">
        <f t="shared" si="17"/>
        <v>0</v>
      </c>
      <c r="AK38" s="222">
        <v>0.0</v>
      </c>
      <c r="AL38" s="223">
        <v>0.0</v>
      </c>
      <c r="AM38" s="224">
        <v>0.0</v>
      </c>
      <c r="AN38" s="217">
        <f t="shared" si="18"/>
        <v>0</v>
      </c>
      <c r="AO38" s="219">
        <f t="shared" si="178"/>
        <v>19</v>
      </c>
      <c r="AP38" s="220">
        <f t="shared" si="187"/>
        <v>21</v>
      </c>
      <c r="AQ38" s="217">
        <f t="shared" si="20"/>
        <v>40</v>
      </c>
      <c r="AR38" s="222">
        <v>0.0</v>
      </c>
      <c r="AS38" s="223">
        <v>0.0</v>
      </c>
      <c r="AT38" s="229">
        <v>0.0</v>
      </c>
      <c r="AU38" s="217">
        <f t="shared" si="21"/>
        <v>0</v>
      </c>
      <c r="AV38" s="222">
        <v>0.0</v>
      </c>
      <c r="AW38" s="223">
        <v>0.0</v>
      </c>
      <c r="AX38" s="224">
        <v>0.0</v>
      </c>
      <c r="AY38" s="217">
        <f t="shared" si="22"/>
        <v>0</v>
      </c>
      <c r="AZ38" s="342">
        <f t="shared" si="23"/>
        <v>0</v>
      </c>
      <c r="BA38" s="343">
        <f t="shared" si="24"/>
        <v>0</v>
      </c>
      <c r="BB38" s="217">
        <f t="shared" si="25"/>
        <v>0</v>
      </c>
      <c r="BC38" s="222">
        <v>0.0</v>
      </c>
      <c r="BD38" s="224">
        <v>0.0</v>
      </c>
      <c r="BE38" s="222">
        <v>0.0</v>
      </c>
      <c r="BF38" s="224">
        <v>0.0</v>
      </c>
      <c r="BG38" s="222">
        <v>0.0</v>
      </c>
      <c r="BH38" s="224">
        <v>0.0</v>
      </c>
      <c r="BI38" s="344">
        <f>SUM(BD38,BF38,BH38)</f>
        <v>0</v>
      </c>
      <c r="BJ38" s="223">
        <v>0.0</v>
      </c>
      <c r="BK38" s="224">
        <v>0.0</v>
      </c>
      <c r="BL38" s="344">
        <f>SUM(BJ38:BK38)</f>
        <v>0</v>
      </c>
      <c r="BM38" s="222">
        <v>0.0</v>
      </c>
      <c r="BN38" s="224">
        <v>0.0</v>
      </c>
      <c r="BO38" s="222">
        <v>0.0</v>
      </c>
      <c r="BP38" s="224">
        <v>0.0</v>
      </c>
      <c r="BQ38" s="222">
        <v>0.0</v>
      </c>
      <c r="BR38" s="224">
        <v>0.0</v>
      </c>
      <c r="BS38" s="344">
        <f t="shared" si="28"/>
        <v>0</v>
      </c>
      <c r="BT38" s="223">
        <v>0.0</v>
      </c>
      <c r="BU38" s="224">
        <v>0.0</v>
      </c>
      <c r="BV38" s="344">
        <f t="shared" si="29"/>
        <v>0</v>
      </c>
      <c r="BW38" s="219">
        <f t="shared" ref="BW38:BX38" si="304">SUM(BJ38,BT38)</f>
        <v>0</v>
      </c>
      <c r="BX38" s="220">
        <f t="shared" si="304"/>
        <v>0</v>
      </c>
      <c r="BY38" s="217">
        <f t="shared" si="31"/>
        <v>0</v>
      </c>
      <c r="BZ38" s="227">
        <v>17.0</v>
      </c>
      <c r="CA38" s="224">
        <v>22.0</v>
      </c>
      <c r="CB38" s="227">
        <v>20.0</v>
      </c>
      <c r="CC38" s="224">
        <v>9.0</v>
      </c>
      <c r="CD38" s="227">
        <v>30.0</v>
      </c>
      <c r="CE38" s="224">
        <v>39.0</v>
      </c>
      <c r="CF38" s="227">
        <v>0.0</v>
      </c>
      <c r="CG38" s="224">
        <v>0.0</v>
      </c>
      <c r="CH38" s="227">
        <v>29.0</v>
      </c>
      <c r="CI38" s="224">
        <v>29.0</v>
      </c>
      <c r="CJ38" s="227">
        <v>1.0</v>
      </c>
      <c r="CK38" s="224">
        <v>2.0</v>
      </c>
      <c r="CL38" s="227">
        <v>3.0</v>
      </c>
      <c r="CM38" s="224">
        <v>1.0</v>
      </c>
      <c r="CN38" s="207">
        <f t="shared" ref="CN38:CO38" si="305">SUM(BZ38,CB38,CD38,CF38,CH38,CJ38,CL38)</f>
        <v>100</v>
      </c>
      <c r="CO38" s="207">
        <f t="shared" si="305"/>
        <v>102</v>
      </c>
      <c r="CP38" s="206">
        <f t="shared" si="33"/>
        <v>202</v>
      </c>
      <c r="CQ38" s="207">
        <f t="shared" ref="CQ38:CR38" si="306">SUM(Z38,AO38,AZ38,BW38)</f>
        <v>100</v>
      </c>
      <c r="CR38" s="207">
        <f t="shared" si="306"/>
        <v>102</v>
      </c>
      <c r="CS38" s="185">
        <f t="shared" si="35"/>
        <v>202</v>
      </c>
      <c r="CT38" s="228">
        <v>3.0</v>
      </c>
      <c r="CU38" s="229">
        <v>5.0</v>
      </c>
      <c r="CV38" s="214">
        <f t="shared" si="36"/>
        <v>8</v>
      </c>
      <c r="CW38" s="228">
        <v>1.0</v>
      </c>
      <c r="CX38" s="229">
        <v>2.0</v>
      </c>
      <c r="CY38" s="214">
        <f t="shared" si="37"/>
        <v>3</v>
      </c>
      <c r="CZ38" s="228">
        <v>76.0</v>
      </c>
      <c r="DA38" s="229">
        <v>81.0</v>
      </c>
      <c r="DB38" s="214">
        <f t="shared" si="38"/>
        <v>157</v>
      </c>
      <c r="DC38" s="228">
        <v>4.0</v>
      </c>
      <c r="DD38" s="229">
        <v>3.0</v>
      </c>
      <c r="DE38" s="214">
        <f t="shared" si="39"/>
        <v>7</v>
      </c>
      <c r="DF38" s="228">
        <v>16.0</v>
      </c>
      <c r="DG38" s="229">
        <v>11.0</v>
      </c>
      <c r="DH38" s="214">
        <f t="shared" si="40"/>
        <v>27</v>
      </c>
      <c r="DI38" s="228">
        <v>0.0</v>
      </c>
      <c r="DJ38" s="229">
        <v>0.0</v>
      </c>
      <c r="DK38" s="214">
        <f t="shared" si="41"/>
        <v>0</v>
      </c>
      <c r="DL38" s="215">
        <f t="shared" ref="DL38:DM38" si="307">SUM(CT38+CW38+CZ38+DC38+DF38+DI38)</f>
        <v>100</v>
      </c>
      <c r="DM38" s="216">
        <f t="shared" si="307"/>
        <v>102</v>
      </c>
      <c r="DN38" s="217">
        <f t="shared" si="43"/>
        <v>202</v>
      </c>
      <c r="DO38" s="218">
        <f t="shared" ref="DO38:DP38" si="308">SUM(CQ38-DL38)</f>
        <v>0</v>
      </c>
      <c r="DP38" s="218">
        <f t="shared" si="308"/>
        <v>0</v>
      </c>
      <c r="DQ38" s="215">
        <f t="shared" si="45"/>
        <v>202</v>
      </c>
      <c r="DR38" s="219">
        <f t="shared" si="46"/>
        <v>202</v>
      </c>
      <c r="DS38" s="220">
        <f t="shared" si="47"/>
        <v>0</v>
      </c>
      <c r="DT38" s="220">
        <f t="shared" si="48"/>
        <v>0</v>
      </c>
      <c r="DU38" s="217">
        <f t="shared" ref="DU38:DV38" si="309">SUM(CN38-CQ38)</f>
        <v>0</v>
      </c>
      <c r="DV38" s="217">
        <f t="shared" si="309"/>
        <v>0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</row>
    <row r="39" ht="24.0" customHeight="1">
      <c r="A39" s="316"/>
      <c r="B39" s="317"/>
      <c r="C39" s="316"/>
      <c r="D39" s="316"/>
      <c r="E39" s="318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220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  <c r="CG39" s="319"/>
      <c r="CH39" s="319"/>
      <c r="CI39" s="319"/>
      <c r="CJ39" s="319"/>
      <c r="CK39" s="319"/>
      <c r="CL39" s="319"/>
      <c r="CM39" s="319"/>
      <c r="CN39" s="216">
        <f t="shared" ref="CN39:CP39" si="310">SUM(CN3:CN38)</f>
        <v>15472</v>
      </c>
      <c r="CO39" s="216">
        <f t="shared" si="310"/>
        <v>13902</v>
      </c>
      <c r="CP39" s="216">
        <f t="shared" si="310"/>
        <v>29374</v>
      </c>
      <c r="CQ39" s="216"/>
      <c r="CR39" s="216"/>
      <c r="CS39" s="216"/>
      <c r="CT39" s="319"/>
      <c r="CU39" s="319"/>
      <c r="CV39" s="319"/>
      <c r="CW39" s="319"/>
      <c r="CX39" s="319"/>
      <c r="CY39" s="319"/>
      <c r="CZ39" s="319"/>
      <c r="DA39" s="319"/>
      <c r="DB39" s="319"/>
      <c r="DC39" s="319"/>
      <c r="DD39" s="319"/>
      <c r="DE39" s="319"/>
      <c r="DF39" s="319"/>
      <c r="DG39" s="319"/>
      <c r="DH39" s="319"/>
      <c r="DI39" s="319"/>
      <c r="DJ39" s="319"/>
      <c r="DK39" s="319"/>
      <c r="DL39" s="216">
        <f t="shared" ref="DL39:DN39" si="311">SUM(DL3:DL38)</f>
        <v>15410</v>
      </c>
      <c r="DM39" s="216">
        <f t="shared" si="311"/>
        <v>13855</v>
      </c>
      <c r="DN39" s="216">
        <f t="shared" si="311"/>
        <v>29265</v>
      </c>
      <c r="DO39" s="319"/>
      <c r="DP39" s="319"/>
      <c r="DQ39" s="216">
        <f t="shared" ref="DQ39:DR39" si="312">SUM(DQ3:DQ38)</f>
        <v>30115</v>
      </c>
      <c r="DR39" s="216">
        <f t="shared" si="312"/>
        <v>29374</v>
      </c>
      <c r="DS39" s="319"/>
      <c r="DT39" s="319"/>
      <c r="DU39" s="319"/>
      <c r="DV39" s="319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</row>
    <row r="40" ht="14.25" customHeight="1">
      <c r="A40" s="170"/>
      <c r="B40" s="170"/>
      <c r="C40" s="170"/>
      <c r="D40" s="170"/>
      <c r="E40" s="171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2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0"/>
      <c r="CQ40" s="320"/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0"/>
      <c r="DD40" s="320"/>
      <c r="DE40" s="320"/>
      <c r="DF40" s="320"/>
      <c r="DG40" s="320"/>
      <c r="DH40" s="320"/>
      <c r="DI40" s="320"/>
      <c r="DJ40" s="320"/>
      <c r="DK40" s="320"/>
      <c r="DL40" s="320"/>
      <c r="DM40" s="320"/>
      <c r="DN40" s="320"/>
      <c r="DO40" s="320"/>
      <c r="DP40" s="320"/>
      <c r="DQ40" s="320"/>
      <c r="DR40" s="320"/>
      <c r="DS40" s="320"/>
      <c r="DT40" s="320"/>
      <c r="DU40" s="320"/>
      <c r="DV40" s="320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</row>
    <row r="41" ht="14.25" customHeight="1">
      <c r="A41" s="170"/>
      <c r="B41" s="170"/>
      <c r="C41" s="170"/>
      <c r="D41" s="170"/>
      <c r="E41" s="171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</row>
    <row r="42">
      <c r="A42" s="170"/>
      <c r="B42" s="170"/>
      <c r="C42" s="170"/>
      <c r="D42" s="170"/>
      <c r="E42" s="171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O42" s="320"/>
      <c r="BP42" s="320"/>
      <c r="BQ42" s="320"/>
      <c r="BR42" s="320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320"/>
      <c r="CP42" s="320"/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0"/>
      <c r="DB42" s="320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320"/>
      <c r="DO42" s="320"/>
      <c r="DP42" s="320"/>
      <c r="DQ42" s="320"/>
      <c r="DR42" s="320"/>
      <c r="DS42" s="320"/>
      <c r="DT42" s="320"/>
      <c r="DU42" s="320"/>
      <c r="DV42" s="320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</row>
    <row r="43">
      <c r="A43" s="170"/>
      <c r="B43" s="170"/>
      <c r="C43" s="170"/>
      <c r="D43" s="170"/>
      <c r="E43" s="171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  <c r="BO43" s="320"/>
      <c r="BP43" s="320"/>
      <c r="BQ43" s="320"/>
      <c r="BR43" s="320"/>
      <c r="BS43" s="320"/>
      <c r="BT43" s="320"/>
      <c r="BU43" s="320"/>
      <c r="BV43" s="320"/>
      <c r="BW43" s="320"/>
      <c r="BX43" s="320"/>
      <c r="BY43" s="320"/>
      <c r="BZ43" s="320"/>
      <c r="CA43" s="320"/>
      <c r="CB43" s="320"/>
      <c r="CC43" s="320"/>
      <c r="CD43" s="320"/>
      <c r="CE43" s="320"/>
      <c r="CF43" s="320"/>
      <c r="CG43" s="320"/>
      <c r="CH43" s="320"/>
      <c r="CI43" s="320"/>
      <c r="CJ43" s="320"/>
      <c r="CK43" s="320"/>
      <c r="CL43" s="320"/>
      <c r="CM43" s="320"/>
      <c r="CN43" s="320"/>
      <c r="CO43" s="320"/>
      <c r="CP43" s="320"/>
      <c r="CQ43" s="320"/>
      <c r="CR43" s="320"/>
      <c r="CS43" s="320"/>
      <c r="CT43" s="320"/>
      <c r="CU43" s="320"/>
      <c r="CV43" s="320"/>
      <c r="CW43" s="320"/>
      <c r="CX43" s="320"/>
      <c r="CY43" s="320"/>
      <c r="CZ43" s="320"/>
      <c r="DA43" s="320"/>
      <c r="DB43" s="320"/>
      <c r="DC43" s="320"/>
      <c r="DD43" s="320"/>
      <c r="DE43" s="320"/>
      <c r="DF43" s="320"/>
      <c r="DG43" s="320"/>
      <c r="DH43" s="320"/>
      <c r="DI43" s="320"/>
      <c r="DJ43" s="320"/>
      <c r="DK43" s="320"/>
      <c r="DL43" s="320"/>
      <c r="DM43" s="320"/>
      <c r="DN43" s="320"/>
      <c r="DO43" s="320"/>
      <c r="DP43" s="320"/>
      <c r="DQ43" s="320"/>
      <c r="DR43" s="320"/>
      <c r="DS43" s="320"/>
      <c r="DT43" s="320"/>
      <c r="DU43" s="320"/>
      <c r="DV43" s="320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</row>
    <row r="44">
      <c r="A44" s="170"/>
      <c r="B44" s="170"/>
      <c r="C44" s="170"/>
      <c r="D44" s="170"/>
      <c r="E44" s="171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0"/>
      <c r="CK44" s="320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0"/>
      <c r="DD44" s="320"/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320"/>
      <c r="DP44" s="320"/>
      <c r="DQ44" s="320"/>
      <c r="DR44" s="320"/>
      <c r="DS44" s="320"/>
      <c r="DT44" s="320"/>
      <c r="DU44" s="320"/>
      <c r="DV44" s="320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</row>
    <row r="45">
      <c r="A45" s="170"/>
      <c r="B45" s="170"/>
      <c r="C45" s="170"/>
      <c r="D45" s="170"/>
      <c r="E45" s="171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</row>
    <row r="46">
      <c r="A46" s="170"/>
      <c r="B46" s="170"/>
      <c r="C46" s="170"/>
      <c r="D46" s="170"/>
      <c r="E46" s="171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</row>
    <row r="47">
      <c r="A47" s="170"/>
      <c r="B47" s="170"/>
      <c r="C47" s="170"/>
      <c r="D47" s="170"/>
      <c r="E47" s="171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  <c r="DN47" s="320"/>
      <c r="DO47" s="320"/>
      <c r="DP47" s="320"/>
      <c r="DQ47" s="320"/>
      <c r="DR47" s="320"/>
      <c r="DS47" s="320"/>
      <c r="DT47" s="320"/>
      <c r="DU47" s="320"/>
      <c r="DV47" s="320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</row>
    <row r="48">
      <c r="A48" s="170"/>
      <c r="B48" s="170"/>
      <c r="C48" s="170"/>
      <c r="D48" s="170"/>
      <c r="E48" s="171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0"/>
      <c r="BF48" s="320"/>
      <c r="BG48" s="320"/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  <c r="CK48" s="320"/>
      <c r="CL48" s="320"/>
      <c r="CM48" s="320"/>
      <c r="CN48" s="320"/>
      <c r="CO48" s="320"/>
      <c r="CP48" s="320"/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320"/>
      <c r="DO48" s="320"/>
      <c r="DP48" s="320"/>
      <c r="DQ48" s="320"/>
      <c r="DR48" s="320"/>
      <c r="DS48" s="320"/>
      <c r="DT48" s="320"/>
      <c r="DU48" s="320"/>
      <c r="DV48" s="320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</row>
    <row r="49">
      <c r="A49" s="170"/>
      <c r="B49" s="170"/>
      <c r="C49" s="170"/>
      <c r="D49" s="170"/>
      <c r="E49" s="171"/>
      <c r="F49" s="321" t="s">
        <v>95</v>
      </c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  <c r="DQ49" s="320"/>
      <c r="DR49" s="320"/>
      <c r="DS49" s="320"/>
      <c r="DT49" s="320"/>
      <c r="DU49" s="320"/>
      <c r="DV49" s="320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</row>
    <row r="50">
      <c r="A50" s="170"/>
      <c r="B50" s="170"/>
      <c r="C50" s="170"/>
      <c r="D50" s="173"/>
      <c r="E50" s="171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0"/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/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320"/>
      <c r="DP50" s="320"/>
      <c r="DQ50" s="320"/>
      <c r="DR50" s="320"/>
      <c r="DS50" s="320"/>
      <c r="DT50" s="320"/>
      <c r="DU50" s="320"/>
      <c r="DV50" s="320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</row>
    <row r="51">
      <c r="A51" s="170"/>
      <c r="B51" s="170"/>
      <c r="C51" s="170"/>
      <c r="D51" s="173"/>
      <c r="E51" s="171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/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  <c r="CZ51" s="320"/>
      <c r="DA51" s="320"/>
      <c r="DB51" s="320"/>
      <c r="DC51" s="320"/>
      <c r="DD51" s="320"/>
      <c r="DE51" s="320"/>
      <c r="DF51" s="320"/>
      <c r="DG51" s="320"/>
      <c r="DH51" s="320"/>
      <c r="DI51" s="320"/>
      <c r="DJ51" s="320"/>
      <c r="DK51" s="320"/>
      <c r="DL51" s="320"/>
      <c r="DM51" s="320"/>
      <c r="DN51" s="320"/>
      <c r="DO51" s="320"/>
      <c r="DP51" s="320"/>
      <c r="DQ51" s="320"/>
      <c r="DR51" s="320"/>
      <c r="DS51" s="320"/>
      <c r="DT51" s="320"/>
      <c r="DU51" s="320"/>
      <c r="DV51" s="320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</row>
    <row r="52">
      <c r="A52" s="170"/>
      <c r="B52" s="170"/>
      <c r="C52" s="170"/>
      <c r="D52" s="173"/>
      <c r="E52" s="171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0"/>
      <c r="DU52" s="320"/>
      <c r="DV52" s="320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</row>
    <row r="53">
      <c r="A53" s="170"/>
      <c r="B53" s="170"/>
      <c r="C53" s="170"/>
      <c r="D53" s="173"/>
      <c r="E53" s="171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0"/>
      <c r="DU53" s="320"/>
      <c r="DV53" s="320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</row>
    <row r="54">
      <c r="A54" s="170"/>
      <c r="B54" s="170"/>
      <c r="C54" s="170"/>
      <c r="D54" s="173"/>
      <c r="E54" s="171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  <c r="BH54" s="320"/>
      <c r="BI54" s="320"/>
      <c r="BJ54" s="320"/>
      <c r="BK54" s="320"/>
      <c r="BL54" s="320"/>
      <c r="BM54" s="320"/>
      <c r="BN54" s="320"/>
      <c r="BO54" s="320"/>
      <c r="BP54" s="320"/>
      <c r="BQ54" s="320"/>
      <c r="BR54" s="320"/>
      <c r="BS54" s="320"/>
      <c r="BT54" s="320"/>
      <c r="BU54" s="320"/>
      <c r="BV54" s="320"/>
      <c r="BW54" s="320"/>
      <c r="BX54" s="320"/>
      <c r="BY54" s="320"/>
      <c r="BZ54" s="320"/>
      <c r="CA54" s="320"/>
      <c r="CB54" s="320"/>
      <c r="CC54" s="320"/>
      <c r="CD54" s="320"/>
      <c r="CE54" s="320"/>
      <c r="CF54" s="320"/>
      <c r="CG54" s="320"/>
      <c r="CH54" s="320"/>
      <c r="CI54" s="320"/>
      <c r="CJ54" s="320"/>
      <c r="CK54" s="320"/>
      <c r="CL54" s="320"/>
      <c r="CM54" s="320"/>
      <c r="CN54" s="320"/>
      <c r="CO54" s="320"/>
      <c r="CP54" s="320"/>
      <c r="CQ54" s="320"/>
      <c r="CR54" s="320"/>
      <c r="CS54" s="320"/>
      <c r="CT54" s="320"/>
      <c r="CU54" s="320"/>
      <c r="CV54" s="320"/>
      <c r="CW54" s="320"/>
      <c r="CX54" s="320"/>
      <c r="CY54" s="320"/>
      <c r="CZ54" s="320"/>
      <c r="DA54" s="320"/>
      <c r="DB54" s="320"/>
      <c r="DC54" s="320"/>
      <c r="DD54" s="320"/>
      <c r="DE54" s="320"/>
      <c r="DF54" s="320"/>
      <c r="DG54" s="320"/>
      <c r="DH54" s="320"/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  <c r="DS54" s="320"/>
      <c r="DT54" s="320"/>
      <c r="DU54" s="320"/>
      <c r="DV54" s="320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</row>
    <row r="55">
      <c r="A55" s="170"/>
      <c r="B55" s="170"/>
      <c r="C55" s="170"/>
      <c r="D55" s="173"/>
      <c r="E55" s="171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0"/>
      <c r="BO55" s="320"/>
      <c r="BP55" s="320"/>
      <c r="BQ55" s="320"/>
      <c r="BR55" s="320"/>
      <c r="BS55" s="320"/>
      <c r="BT55" s="320"/>
      <c r="BU55" s="320"/>
      <c r="BV55" s="320"/>
      <c r="BW55" s="320"/>
      <c r="BX55" s="320"/>
      <c r="BY55" s="320"/>
      <c r="BZ55" s="320"/>
      <c r="CA55" s="320"/>
      <c r="CB55" s="320"/>
      <c r="CC55" s="320"/>
      <c r="CD55" s="320"/>
      <c r="CE55" s="320"/>
      <c r="CF55" s="320"/>
      <c r="CG55" s="320"/>
      <c r="CH55" s="320"/>
      <c r="CI55" s="320"/>
      <c r="CJ55" s="320"/>
      <c r="CK55" s="320"/>
      <c r="CL55" s="320"/>
      <c r="CM55" s="320"/>
      <c r="CN55" s="320"/>
      <c r="CO55" s="320"/>
      <c r="CP55" s="320"/>
      <c r="CQ55" s="320"/>
      <c r="CR55" s="320"/>
      <c r="CS55" s="320"/>
      <c r="CT55" s="320"/>
      <c r="CU55" s="320"/>
      <c r="CV55" s="320"/>
      <c r="CW55" s="320"/>
      <c r="CX55" s="320"/>
      <c r="CY55" s="320"/>
      <c r="CZ55" s="320"/>
      <c r="DA55" s="320"/>
      <c r="DB55" s="320"/>
      <c r="DC55" s="320"/>
      <c r="DD55" s="320"/>
      <c r="DE55" s="320"/>
      <c r="DF55" s="320"/>
      <c r="DG55" s="320"/>
      <c r="DH55" s="320"/>
      <c r="DI55" s="320"/>
      <c r="DJ55" s="320"/>
      <c r="DK55" s="320"/>
      <c r="DL55" s="320"/>
      <c r="DM55" s="320"/>
      <c r="DN55" s="320"/>
      <c r="DO55" s="320"/>
      <c r="DP55" s="320"/>
      <c r="DQ55" s="320"/>
      <c r="DR55" s="320"/>
      <c r="DS55" s="320"/>
      <c r="DT55" s="320"/>
      <c r="DU55" s="320"/>
      <c r="DV55" s="320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</row>
    <row r="56">
      <c r="A56" s="170"/>
      <c r="B56" s="170"/>
      <c r="C56" s="170"/>
      <c r="D56" s="173"/>
      <c r="E56" s="171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  <c r="BN56" s="320"/>
      <c r="BO56" s="320"/>
      <c r="BP56" s="320"/>
      <c r="BQ56" s="320"/>
      <c r="BR56" s="320"/>
      <c r="BS56" s="320"/>
      <c r="BT56" s="320"/>
      <c r="BU56" s="320"/>
      <c r="BV56" s="320"/>
      <c r="BW56" s="320"/>
      <c r="BX56" s="320"/>
      <c r="BY56" s="320"/>
      <c r="BZ56" s="320"/>
      <c r="CA56" s="320"/>
      <c r="CB56" s="320"/>
      <c r="CC56" s="320"/>
      <c r="CD56" s="320"/>
      <c r="CE56" s="320"/>
      <c r="CF56" s="320"/>
      <c r="CG56" s="320"/>
      <c r="CH56" s="320"/>
      <c r="CI56" s="320"/>
      <c r="CJ56" s="320"/>
      <c r="CK56" s="320"/>
      <c r="CL56" s="320"/>
      <c r="CM56" s="320"/>
      <c r="CN56" s="320"/>
      <c r="CO56" s="320"/>
      <c r="CP56" s="320"/>
      <c r="CQ56" s="320"/>
      <c r="CR56" s="320"/>
      <c r="CS56" s="320"/>
      <c r="CT56" s="320"/>
      <c r="CU56" s="320"/>
      <c r="CV56" s="320"/>
      <c r="CW56" s="320"/>
      <c r="CX56" s="320"/>
      <c r="CY56" s="320"/>
      <c r="CZ56" s="320"/>
      <c r="DA56" s="320"/>
      <c r="DB56" s="320"/>
      <c r="DC56" s="320"/>
      <c r="DD56" s="320"/>
      <c r="DE56" s="320"/>
      <c r="DF56" s="320"/>
      <c r="DG56" s="320"/>
      <c r="DH56" s="320"/>
      <c r="DI56" s="320"/>
      <c r="DJ56" s="320"/>
      <c r="DK56" s="320"/>
      <c r="DL56" s="320"/>
      <c r="DM56" s="320"/>
      <c r="DN56" s="320"/>
      <c r="DO56" s="320"/>
      <c r="DP56" s="320"/>
      <c r="DQ56" s="320"/>
      <c r="DR56" s="320"/>
      <c r="DS56" s="320"/>
      <c r="DT56" s="320"/>
      <c r="DU56" s="320"/>
      <c r="DV56" s="320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</row>
    <row r="57">
      <c r="A57" s="170"/>
      <c r="B57" s="170"/>
      <c r="C57" s="170"/>
      <c r="D57" s="173"/>
      <c r="E57" s="171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0"/>
      <c r="CG57" s="320"/>
      <c r="CH57" s="320"/>
      <c r="CI57" s="320"/>
      <c r="CJ57" s="320"/>
      <c r="CK57" s="320"/>
      <c r="CL57" s="320"/>
      <c r="CM57" s="320"/>
      <c r="CN57" s="320"/>
      <c r="CO57" s="320"/>
      <c r="CP57" s="320"/>
      <c r="CQ57" s="320"/>
      <c r="CR57" s="320"/>
      <c r="CS57" s="320"/>
      <c r="CT57" s="320"/>
      <c r="CU57" s="320"/>
      <c r="CV57" s="320"/>
      <c r="CW57" s="320"/>
      <c r="CX57" s="320"/>
      <c r="CY57" s="320"/>
      <c r="CZ57" s="320"/>
      <c r="DA57" s="320"/>
      <c r="DB57" s="320"/>
      <c r="DC57" s="320"/>
      <c r="DD57" s="320"/>
      <c r="DE57" s="320"/>
      <c r="DF57" s="320"/>
      <c r="DG57" s="320"/>
      <c r="DH57" s="320"/>
      <c r="DI57" s="320"/>
      <c r="DJ57" s="320"/>
      <c r="DK57" s="320"/>
      <c r="DL57" s="320"/>
      <c r="DM57" s="320"/>
      <c r="DN57" s="320"/>
      <c r="DO57" s="320"/>
      <c r="DP57" s="320"/>
      <c r="DQ57" s="320"/>
      <c r="DR57" s="320"/>
      <c r="DS57" s="320"/>
      <c r="DT57" s="320"/>
      <c r="DU57" s="320"/>
      <c r="DV57" s="320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</row>
    <row r="58">
      <c r="A58" s="170"/>
      <c r="B58" s="170"/>
      <c r="C58" s="170"/>
      <c r="D58" s="173"/>
      <c r="E58" s="171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320"/>
      <c r="CL58" s="320"/>
      <c r="CM58" s="320"/>
      <c r="CN58" s="320"/>
      <c r="CO58" s="320"/>
      <c r="CP58" s="320"/>
      <c r="CQ58" s="320"/>
      <c r="CR58" s="320"/>
      <c r="CS58" s="320"/>
      <c r="CT58" s="320"/>
      <c r="CU58" s="320"/>
      <c r="CV58" s="320"/>
      <c r="CW58" s="320"/>
      <c r="CX58" s="320"/>
      <c r="CY58" s="320"/>
      <c r="CZ58" s="320"/>
      <c r="DA58" s="320"/>
      <c r="DB58" s="320"/>
      <c r="DC58" s="320"/>
      <c r="DD58" s="320"/>
      <c r="DE58" s="320"/>
      <c r="DF58" s="320"/>
      <c r="DG58" s="320"/>
      <c r="DH58" s="320"/>
      <c r="DI58" s="320"/>
      <c r="DJ58" s="320"/>
      <c r="DK58" s="320"/>
      <c r="DL58" s="320"/>
      <c r="DM58" s="320"/>
      <c r="DN58" s="320"/>
      <c r="DO58" s="320"/>
      <c r="DP58" s="320"/>
      <c r="DQ58" s="320"/>
      <c r="DR58" s="320"/>
      <c r="DS58" s="320"/>
      <c r="DT58" s="320"/>
      <c r="DU58" s="320"/>
      <c r="DV58" s="320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</row>
    <row r="59">
      <c r="A59" s="170"/>
      <c r="B59" s="170"/>
      <c r="C59" s="170"/>
      <c r="D59" s="173"/>
      <c r="E59" s="171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0"/>
      <c r="CY59" s="320"/>
      <c r="CZ59" s="320"/>
      <c r="DA59" s="320"/>
      <c r="DB59" s="320"/>
      <c r="DC59" s="320"/>
      <c r="DD59" s="320"/>
      <c r="DE59" s="320"/>
      <c r="DF59" s="320"/>
      <c r="DG59" s="320"/>
      <c r="DH59" s="320"/>
      <c r="DI59" s="320"/>
      <c r="DJ59" s="320"/>
      <c r="DK59" s="320"/>
      <c r="DL59" s="320"/>
      <c r="DM59" s="320"/>
      <c r="DN59" s="320"/>
      <c r="DO59" s="320"/>
      <c r="DP59" s="320"/>
      <c r="DQ59" s="320"/>
      <c r="DR59" s="320"/>
      <c r="DS59" s="320"/>
      <c r="DT59" s="320"/>
      <c r="DU59" s="320"/>
      <c r="DV59" s="320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</row>
    <row r="60">
      <c r="A60" s="170"/>
      <c r="B60" s="170"/>
      <c r="C60" s="170"/>
      <c r="D60" s="173"/>
      <c r="E60" s="171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0"/>
      <c r="BE60" s="320"/>
      <c r="BF60" s="320"/>
      <c r="BG60" s="320"/>
      <c r="BH60" s="320"/>
      <c r="BI60" s="320"/>
      <c r="BJ60" s="320"/>
      <c r="BK60" s="320"/>
      <c r="BL60" s="320"/>
      <c r="BM60" s="320"/>
      <c r="BN60" s="320"/>
      <c r="BO60" s="320"/>
      <c r="BP60" s="320"/>
      <c r="BQ60" s="320"/>
      <c r="BR60" s="320"/>
      <c r="BS60" s="320"/>
      <c r="BT60" s="320"/>
      <c r="BU60" s="320"/>
      <c r="BV60" s="320"/>
      <c r="BW60" s="320"/>
      <c r="BX60" s="320"/>
      <c r="BY60" s="320"/>
      <c r="BZ60" s="320"/>
      <c r="CA60" s="320"/>
      <c r="CB60" s="320"/>
      <c r="CC60" s="320"/>
      <c r="CD60" s="320"/>
      <c r="CE60" s="320"/>
      <c r="CF60" s="320"/>
      <c r="CG60" s="320"/>
      <c r="CH60" s="320"/>
      <c r="CI60" s="320"/>
      <c r="CJ60" s="320"/>
      <c r="CK60" s="320"/>
      <c r="CL60" s="320"/>
      <c r="CM60" s="320"/>
      <c r="CN60" s="320"/>
      <c r="CO60" s="320"/>
      <c r="CP60" s="320"/>
      <c r="CQ60" s="320"/>
      <c r="CR60" s="320"/>
      <c r="CS60" s="320"/>
      <c r="CT60" s="320"/>
      <c r="CU60" s="320"/>
      <c r="CV60" s="320"/>
      <c r="CW60" s="320"/>
      <c r="CX60" s="320"/>
      <c r="CY60" s="320"/>
      <c r="CZ60" s="320"/>
      <c r="DA60" s="320"/>
      <c r="DB60" s="320"/>
      <c r="DC60" s="320"/>
      <c r="DD60" s="320"/>
      <c r="DE60" s="320"/>
      <c r="DF60" s="320"/>
      <c r="DG60" s="320"/>
      <c r="DH60" s="320"/>
      <c r="DI60" s="320"/>
      <c r="DJ60" s="320"/>
      <c r="DK60" s="320"/>
      <c r="DL60" s="320"/>
      <c r="DM60" s="320"/>
      <c r="DN60" s="320"/>
      <c r="DO60" s="320"/>
      <c r="DP60" s="320"/>
      <c r="DQ60" s="320"/>
      <c r="DR60" s="320"/>
      <c r="DS60" s="320"/>
      <c r="DT60" s="320"/>
      <c r="DU60" s="320"/>
      <c r="DV60" s="320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</row>
    <row r="61">
      <c r="A61" s="170"/>
      <c r="B61" s="170"/>
      <c r="C61" s="170"/>
      <c r="D61" s="173"/>
      <c r="E61" s="171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  <c r="BF61" s="320"/>
      <c r="BG61" s="320"/>
      <c r="BH61" s="320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BS61" s="320"/>
      <c r="BT61" s="320"/>
      <c r="BU61" s="320"/>
      <c r="BV61" s="320"/>
      <c r="BW61" s="320"/>
      <c r="BX61" s="320"/>
      <c r="BY61" s="320"/>
      <c r="BZ61" s="320"/>
      <c r="CA61" s="320"/>
      <c r="CB61" s="320"/>
      <c r="CC61" s="320"/>
      <c r="CD61" s="320"/>
      <c r="CE61" s="320"/>
      <c r="CF61" s="320"/>
      <c r="CG61" s="320"/>
      <c r="CH61" s="320"/>
      <c r="CI61" s="320"/>
      <c r="CJ61" s="320"/>
      <c r="CK61" s="320"/>
      <c r="CL61" s="320"/>
      <c r="CM61" s="320"/>
      <c r="CN61" s="320"/>
      <c r="CO61" s="320"/>
      <c r="CP61" s="320"/>
      <c r="CQ61" s="320"/>
      <c r="CR61" s="320"/>
      <c r="CS61" s="320"/>
      <c r="CT61" s="320"/>
      <c r="CU61" s="320"/>
      <c r="CV61" s="320"/>
      <c r="CW61" s="320"/>
      <c r="CX61" s="320"/>
      <c r="CY61" s="320"/>
      <c r="CZ61" s="320"/>
      <c r="DA61" s="320"/>
      <c r="DB61" s="320"/>
      <c r="DC61" s="320"/>
      <c r="DD61" s="320"/>
      <c r="DE61" s="320"/>
      <c r="DF61" s="320"/>
      <c r="DG61" s="320"/>
      <c r="DH61" s="320"/>
      <c r="DI61" s="320"/>
      <c r="DJ61" s="320"/>
      <c r="DK61" s="320"/>
      <c r="DL61" s="320"/>
      <c r="DM61" s="320"/>
      <c r="DN61" s="320"/>
      <c r="DO61" s="320"/>
      <c r="DP61" s="320"/>
      <c r="DQ61" s="320"/>
      <c r="DR61" s="320"/>
      <c r="DS61" s="320"/>
      <c r="DT61" s="320"/>
      <c r="DU61" s="320"/>
      <c r="DV61" s="320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</row>
    <row r="62">
      <c r="A62" s="170"/>
      <c r="B62" s="170"/>
      <c r="C62" s="170"/>
      <c r="D62" s="173"/>
      <c r="E62" s="171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0"/>
      <c r="BF62" s="320"/>
      <c r="BG62" s="320"/>
      <c r="BH62" s="320"/>
      <c r="BI62" s="320"/>
      <c r="BJ62" s="320"/>
      <c r="BK62" s="320"/>
      <c r="BL62" s="320"/>
      <c r="BM62" s="320"/>
      <c r="BN62" s="320"/>
      <c r="BO62" s="320"/>
      <c r="BP62" s="320"/>
      <c r="BQ62" s="320"/>
      <c r="BR62" s="320"/>
      <c r="BS62" s="320"/>
      <c r="BT62" s="320"/>
      <c r="BU62" s="320"/>
      <c r="BV62" s="320"/>
      <c r="BW62" s="320"/>
      <c r="BX62" s="320"/>
      <c r="BY62" s="320"/>
      <c r="BZ62" s="320"/>
      <c r="CA62" s="320"/>
      <c r="CB62" s="320"/>
      <c r="CC62" s="320"/>
      <c r="CD62" s="320"/>
      <c r="CE62" s="320"/>
      <c r="CF62" s="320"/>
      <c r="CG62" s="320"/>
      <c r="CH62" s="320"/>
      <c r="CI62" s="320"/>
      <c r="CJ62" s="320"/>
      <c r="CK62" s="320"/>
      <c r="CL62" s="320"/>
      <c r="CM62" s="320"/>
      <c r="CN62" s="320"/>
      <c r="CO62" s="320"/>
      <c r="CP62" s="320"/>
      <c r="CQ62" s="320"/>
      <c r="CR62" s="320"/>
      <c r="CS62" s="320"/>
      <c r="CT62" s="320"/>
      <c r="CU62" s="320"/>
      <c r="CV62" s="320"/>
      <c r="CW62" s="320"/>
      <c r="CX62" s="320"/>
      <c r="CY62" s="320"/>
      <c r="CZ62" s="320"/>
      <c r="DA62" s="320"/>
      <c r="DB62" s="320"/>
      <c r="DC62" s="320"/>
      <c r="DD62" s="320"/>
      <c r="DE62" s="320"/>
      <c r="DF62" s="320"/>
      <c r="DG62" s="320"/>
      <c r="DH62" s="320"/>
      <c r="DI62" s="320"/>
      <c r="DJ62" s="320"/>
      <c r="DK62" s="320"/>
      <c r="DL62" s="320"/>
      <c r="DM62" s="320"/>
      <c r="DN62" s="320"/>
      <c r="DO62" s="320"/>
      <c r="DP62" s="320"/>
      <c r="DQ62" s="320"/>
      <c r="DR62" s="320"/>
      <c r="DS62" s="320"/>
      <c r="DT62" s="320"/>
      <c r="DU62" s="320"/>
      <c r="DV62" s="320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</row>
    <row r="63">
      <c r="A63" s="170"/>
      <c r="B63" s="170"/>
      <c r="C63" s="170"/>
      <c r="D63" s="170"/>
      <c r="E63" s="171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320"/>
      <c r="BE63" s="320"/>
      <c r="BF63" s="320"/>
      <c r="BG63" s="320"/>
      <c r="BH63" s="320"/>
      <c r="BI63" s="320"/>
      <c r="BJ63" s="320"/>
      <c r="BK63" s="320"/>
      <c r="BL63" s="320"/>
      <c r="BM63" s="320"/>
      <c r="BN63" s="320"/>
      <c r="BO63" s="320"/>
      <c r="BP63" s="320"/>
      <c r="BQ63" s="320"/>
      <c r="BR63" s="320"/>
      <c r="BS63" s="320"/>
      <c r="BT63" s="320"/>
      <c r="BU63" s="320"/>
      <c r="BV63" s="320"/>
      <c r="BW63" s="320"/>
      <c r="BX63" s="320"/>
      <c r="BY63" s="320"/>
      <c r="BZ63" s="320"/>
      <c r="CA63" s="320"/>
      <c r="CB63" s="320"/>
      <c r="CC63" s="320"/>
      <c r="CD63" s="320"/>
      <c r="CE63" s="320"/>
      <c r="CF63" s="320"/>
      <c r="CG63" s="320"/>
      <c r="CH63" s="320"/>
      <c r="CI63" s="320"/>
      <c r="CJ63" s="320"/>
      <c r="CK63" s="320"/>
      <c r="CL63" s="320"/>
      <c r="CM63" s="320"/>
      <c r="CN63" s="320"/>
      <c r="CO63" s="320"/>
      <c r="CP63" s="320"/>
      <c r="CQ63" s="320"/>
      <c r="CR63" s="320"/>
      <c r="CS63" s="320"/>
      <c r="CT63" s="320"/>
      <c r="CU63" s="320"/>
      <c r="CV63" s="320"/>
      <c r="CW63" s="320"/>
      <c r="CX63" s="320"/>
      <c r="CY63" s="320"/>
      <c r="CZ63" s="320"/>
      <c r="DA63" s="320"/>
      <c r="DB63" s="320"/>
      <c r="DC63" s="320"/>
      <c r="DD63" s="320"/>
      <c r="DE63" s="320"/>
      <c r="DF63" s="320"/>
      <c r="DG63" s="320"/>
      <c r="DH63" s="320"/>
      <c r="DI63" s="320"/>
      <c r="DJ63" s="320"/>
      <c r="DK63" s="320"/>
      <c r="DL63" s="320"/>
      <c r="DM63" s="320"/>
      <c r="DN63" s="320"/>
      <c r="DO63" s="320"/>
      <c r="DP63" s="320"/>
      <c r="DQ63" s="320"/>
      <c r="DR63" s="320"/>
      <c r="DS63" s="320"/>
      <c r="DT63" s="320"/>
      <c r="DU63" s="320"/>
      <c r="DV63" s="320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</row>
    <row r="64">
      <c r="A64" s="170"/>
      <c r="B64" s="170"/>
      <c r="C64" s="170"/>
      <c r="D64" s="170"/>
      <c r="E64" s="171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0"/>
      <c r="BF64" s="320"/>
      <c r="BG64" s="320"/>
      <c r="BH64" s="320"/>
      <c r="BI64" s="320"/>
      <c r="BJ64" s="320"/>
      <c r="BK64" s="320"/>
      <c r="BL64" s="320"/>
      <c r="BM64" s="320"/>
      <c r="BN64" s="320"/>
      <c r="BO64" s="320"/>
      <c r="BP64" s="320"/>
      <c r="BQ64" s="320"/>
      <c r="BR64" s="320"/>
      <c r="BS64" s="320"/>
      <c r="BT64" s="320"/>
      <c r="BU64" s="320"/>
      <c r="BV64" s="320"/>
      <c r="BW64" s="320"/>
      <c r="BX64" s="320"/>
      <c r="BY64" s="320"/>
      <c r="BZ64" s="320"/>
      <c r="CA64" s="320"/>
      <c r="CB64" s="320"/>
      <c r="CC64" s="320"/>
      <c r="CD64" s="320"/>
      <c r="CE64" s="320"/>
      <c r="CF64" s="320"/>
      <c r="CG64" s="320"/>
      <c r="CH64" s="320"/>
      <c r="CI64" s="320"/>
      <c r="CJ64" s="320"/>
      <c r="CK64" s="320"/>
      <c r="CL64" s="320"/>
      <c r="CM64" s="320"/>
      <c r="CN64" s="320"/>
      <c r="CO64" s="320"/>
      <c r="CP64" s="320"/>
      <c r="CQ64" s="320"/>
      <c r="CR64" s="320"/>
      <c r="CS64" s="320"/>
      <c r="CT64" s="320"/>
      <c r="CU64" s="320"/>
      <c r="CV64" s="320"/>
      <c r="CW64" s="320"/>
      <c r="CX64" s="320"/>
      <c r="CY64" s="320"/>
      <c r="CZ64" s="320"/>
      <c r="DA64" s="320"/>
      <c r="DB64" s="320"/>
      <c r="DC64" s="320"/>
      <c r="DD64" s="320"/>
      <c r="DE64" s="320"/>
      <c r="DF64" s="320"/>
      <c r="DG64" s="320"/>
      <c r="DH64" s="320"/>
      <c r="DI64" s="320"/>
      <c r="DJ64" s="320"/>
      <c r="DK64" s="320"/>
      <c r="DL64" s="320"/>
      <c r="DM64" s="320"/>
      <c r="DN64" s="320"/>
      <c r="DO64" s="320"/>
      <c r="DP64" s="320"/>
      <c r="DQ64" s="320"/>
      <c r="DR64" s="320"/>
      <c r="DS64" s="320"/>
      <c r="DT64" s="320"/>
      <c r="DU64" s="320"/>
      <c r="DV64" s="320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</row>
    <row r="65">
      <c r="A65" s="170"/>
      <c r="B65" s="170"/>
      <c r="C65" s="170"/>
      <c r="D65" s="170"/>
      <c r="E65" s="171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0"/>
      <c r="BD65" s="320"/>
      <c r="BE65" s="320"/>
      <c r="BF65" s="320"/>
      <c r="BG65" s="320"/>
      <c r="BH65" s="320"/>
      <c r="BI65" s="320"/>
      <c r="BJ65" s="320"/>
      <c r="BK65" s="320"/>
      <c r="BL65" s="320"/>
      <c r="BM65" s="320"/>
      <c r="BN65" s="320"/>
      <c r="BO65" s="320"/>
      <c r="BP65" s="320"/>
      <c r="BQ65" s="320"/>
      <c r="BR65" s="320"/>
      <c r="BS65" s="320"/>
      <c r="BT65" s="320"/>
      <c r="BU65" s="320"/>
      <c r="BV65" s="320"/>
      <c r="BW65" s="320"/>
      <c r="BX65" s="320"/>
      <c r="BY65" s="320"/>
      <c r="BZ65" s="320"/>
      <c r="CA65" s="320"/>
      <c r="CB65" s="320"/>
      <c r="CC65" s="320"/>
      <c r="CD65" s="320"/>
      <c r="CE65" s="320"/>
      <c r="CF65" s="320"/>
      <c r="CG65" s="320"/>
      <c r="CH65" s="320"/>
      <c r="CI65" s="320"/>
      <c r="CJ65" s="320"/>
      <c r="CK65" s="320"/>
      <c r="CL65" s="320"/>
      <c r="CM65" s="320"/>
      <c r="CN65" s="320"/>
      <c r="CO65" s="320"/>
      <c r="CP65" s="320"/>
      <c r="CQ65" s="320"/>
      <c r="CR65" s="320"/>
      <c r="CS65" s="320"/>
      <c r="CT65" s="320"/>
      <c r="CU65" s="320"/>
      <c r="CV65" s="320"/>
      <c r="CW65" s="320"/>
      <c r="CX65" s="320"/>
      <c r="CY65" s="320"/>
      <c r="CZ65" s="320"/>
      <c r="DA65" s="320"/>
      <c r="DB65" s="320"/>
      <c r="DC65" s="320"/>
      <c r="DD65" s="320"/>
      <c r="DE65" s="320"/>
      <c r="DF65" s="320"/>
      <c r="DG65" s="320"/>
      <c r="DH65" s="320"/>
      <c r="DI65" s="320"/>
      <c r="DJ65" s="320"/>
      <c r="DK65" s="320"/>
      <c r="DL65" s="320"/>
      <c r="DM65" s="320"/>
      <c r="DN65" s="320"/>
      <c r="DO65" s="320"/>
      <c r="DP65" s="320"/>
      <c r="DQ65" s="320"/>
      <c r="DR65" s="320"/>
      <c r="DS65" s="320"/>
      <c r="DT65" s="320"/>
      <c r="DU65" s="320"/>
      <c r="DV65" s="320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</row>
    <row r="66">
      <c r="A66" s="170"/>
      <c r="B66" s="170"/>
      <c r="C66" s="170"/>
      <c r="D66" s="170"/>
      <c r="E66" s="171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320"/>
      <c r="BF66" s="320"/>
      <c r="BG66" s="320"/>
      <c r="BH66" s="320"/>
      <c r="BI66" s="320"/>
      <c r="BJ66" s="320"/>
      <c r="BK66" s="320"/>
      <c r="BL66" s="320"/>
      <c r="BM66" s="320"/>
      <c r="BN66" s="320"/>
      <c r="BO66" s="320"/>
      <c r="BP66" s="320"/>
      <c r="BQ66" s="320"/>
      <c r="BR66" s="320"/>
      <c r="BS66" s="320"/>
      <c r="BT66" s="320"/>
      <c r="BU66" s="320"/>
      <c r="BV66" s="320"/>
      <c r="BW66" s="320"/>
      <c r="BX66" s="320"/>
      <c r="BY66" s="320"/>
      <c r="BZ66" s="320"/>
      <c r="CA66" s="320"/>
      <c r="CB66" s="320"/>
      <c r="CC66" s="320"/>
      <c r="CD66" s="320"/>
      <c r="CE66" s="320"/>
      <c r="CF66" s="320"/>
      <c r="CG66" s="320"/>
      <c r="CH66" s="320"/>
      <c r="CI66" s="320"/>
      <c r="CJ66" s="320"/>
      <c r="CK66" s="320"/>
      <c r="CL66" s="320"/>
      <c r="CM66" s="320"/>
      <c r="CN66" s="320"/>
      <c r="CO66" s="320"/>
      <c r="CP66" s="320"/>
      <c r="CQ66" s="320"/>
      <c r="CR66" s="320"/>
      <c r="CS66" s="320"/>
      <c r="CT66" s="320"/>
      <c r="CU66" s="320"/>
      <c r="CV66" s="320"/>
      <c r="CW66" s="320"/>
      <c r="CX66" s="320"/>
      <c r="CY66" s="320"/>
      <c r="CZ66" s="320"/>
      <c r="DA66" s="320"/>
      <c r="DB66" s="320"/>
      <c r="DC66" s="320"/>
      <c r="DD66" s="320"/>
      <c r="DE66" s="320"/>
      <c r="DF66" s="320"/>
      <c r="DG66" s="320"/>
      <c r="DH66" s="320"/>
      <c r="DI66" s="320"/>
      <c r="DJ66" s="320"/>
      <c r="DK66" s="320"/>
      <c r="DL66" s="320"/>
      <c r="DM66" s="320"/>
      <c r="DN66" s="320"/>
      <c r="DO66" s="320"/>
      <c r="DP66" s="320"/>
      <c r="DQ66" s="320"/>
      <c r="DR66" s="320"/>
      <c r="DS66" s="320"/>
      <c r="DT66" s="320"/>
      <c r="DU66" s="320"/>
      <c r="DV66" s="320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</row>
    <row r="67">
      <c r="A67" s="170"/>
      <c r="B67" s="170"/>
      <c r="C67" s="170"/>
      <c r="D67" s="170"/>
      <c r="E67" s="171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20"/>
      <c r="BC67" s="320"/>
      <c r="BD67" s="320"/>
      <c r="BE67" s="320"/>
      <c r="BF67" s="320"/>
      <c r="BG67" s="320"/>
      <c r="BH67" s="320"/>
      <c r="BI67" s="320"/>
      <c r="BJ67" s="320"/>
      <c r="BK67" s="320"/>
      <c r="BL67" s="320"/>
      <c r="BM67" s="320"/>
      <c r="BN67" s="320"/>
      <c r="BO67" s="320"/>
      <c r="BP67" s="320"/>
      <c r="BQ67" s="320"/>
      <c r="BR67" s="320"/>
      <c r="BS67" s="320"/>
      <c r="BT67" s="320"/>
      <c r="BU67" s="320"/>
      <c r="BV67" s="320"/>
      <c r="BW67" s="320"/>
      <c r="BX67" s="320"/>
      <c r="BY67" s="320"/>
      <c r="BZ67" s="320"/>
      <c r="CA67" s="320"/>
      <c r="CB67" s="320"/>
      <c r="CC67" s="320"/>
      <c r="CD67" s="320"/>
      <c r="CE67" s="320"/>
      <c r="CF67" s="320"/>
      <c r="CG67" s="320"/>
      <c r="CH67" s="320"/>
      <c r="CI67" s="320"/>
      <c r="CJ67" s="320"/>
      <c r="CK67" s="320"/>
      <c r="CL67" s="320"/>
      <c r="CM67" s="320"/>
      <c r="CN67" s="320"/>
      <c r="CO67" s="320"/>
      <c r="CP67" s="320"/>
      <c r="CQ67" s="320"/>
      <c r="CR67" s="320"/>
      <c r="CS67" s="320"/>
      <c r="CT67" s="320"/>
      <c r="CU67" s="320"/>
      <c r="CV67" s="320"/>
      <c r="CW67" s="320"/>
      <c r="CX67" s="320"/>
      <c r="CY67" s="320"/>
      <c r="CZ67" s="320"/>
      <c r="DA67" s="320"/>
      <c r="DB67" s="320"/>
      <c r="DC67" s="320"/>
      <c r="DD67" s="320"/>
      <c r="DE67" s="320"/>
      <c r="DF67" s="320"/>
      <c r="DG67" s="320"/>
      <c r="DH67" s="320"/>
      <c r="DI67" s="320"/>
      <c r="DJ67" s="320"/>
      <c r="DK67" s="320"/>
      <c r="DL67" s="320"/>
      <c r="DM67" s="320"/>
      <c r="DN67" s="320"/>
      <c r="DO67" s="320"/>
      <c r="DP67" s="320"/>
      <c r="DQ67" s="320"/>
      <c r="DR67" s="320"/>
      <c r="DS67" s="320"/>
      <c r="DT67" s="320"/>
      <c r="DU67" s="320"/>
      <c r="DV67" s="320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</row>
    <row r="68">
      <c r="A68" s="170"/>
      <c r="B68" s="170"/>
      <c r="C68" s="170"/>
      <c r="D68" s="170"/>
      <c r="E68" s="171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0"/>
      <c r="BD68" s="320"/>
      <c r="BE68" s="320"/>
      <c r="BF68" s="320"/>
      <c r="BG68" s="320"/>
      <c r="BH68" s="320"/>
      <c r="BI68" s="320"/>
      <c r="BJ68" s="320"/>
      <c r="BK68" s="320"/>
      <c r="BL68" s="320"/>
      <c r="BM68" s="320"/>
      <c r="BN68" s="320"/>
      <c r="BO68" s="320"/>
      <c r="BP68" s="320"/>
      <c r="BQ68" s="320"/>
      <c r="BR68" s="320"/>
      <c r="BS68" s="320"/>
      <c r="BT68" s="320"/>
      <c r="BU68" s="320"/>
      <c r="BV68" s="320"/>
      <c r="BW68" s="320"/>
      <c r="BX68" s="320"/>
      <c r="BY68" s="320"/>
      <c r="BZ68" s="320"/>
      <c r="CA68" s="320"/>
      <c r="CB68" s="320"/>
      <c r="CC68" s="320"/>
      <c r="CD68" s="320"/>
      <c r="CE68" s="320"/>
      <c r="CF68" s="320"/>
      <c r="CG68" s="320"/>
      <c r="CH68" s="320"/>
      <c r="CI68" s="320"/>
      <c r="CJ68" s="320"/>
      <c r="CK68" s="320"/>
      <c r="CL68" s="320"/>
      <c r="CM68" s="320"/>
      <c r="CN68" s="320"/>
      <c r="CO68" s="320"/>
      <c r="CP68" s="320"/>
      <c r="CQ68" s="320"/>
      <c r="CR68" s="320"/>
      <c r="CS68" s="320"/>
      <c r="CT68" s="320"/>
      <c r="CU68" s="320"/>
      <c r="CV68" s="320"/>
      <c r="CW68" s="320"/>
      <c r="CX68" s="320"/>
      <c r="CY68" s="320"/>
      <c r="CZ68" s="320"/>
      <c r="DA68" s="320"/>
      <c r="DB68" s="320"/>
      <c r="DC68" s="320"/>
      <c r="DD68" s="320"/>
      <c r="DE68" s="320"/>
      <c r="DF68" s="320"/>
      <c r="DG68" s="320"/>
      <c r="DH68" s="320"/>
      <c r="DI68" s="320"/>
      <c r="DJ68" s="320"/>
      <c r="DK68" s="320"/>
      <c r="DL68" s="320"/>
      <c r="DM68" s="320"/>
      <c r="DN68" s="320"/>
      <c r="DO68" s="320"/>
      <c r="DP68" s="320"/>
      <c r="DQ68" s="320"/>
      <c r="DR68" s="320"/>
      <c r="DS68" s="320"/>
      <c r="DT68" s="320"/>
      <c r="DU68" s="320"/>
      <c r="DV68" s="320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</row>
    <row r="69">
      <c r="A69" s="170"/>
      <c r="B69" s="170"/>
      <c r="C69" s="170"/>
      <c r="D69" s="170"/>
      <c r="E69" s="171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0"/>
      <c r="BC69" s="320"/>
      <c r="BD69" s="320"/>
      <c r="BE69" s="320"/>
      <c r="BF69" s="320"/>
      <c r="BG69" s="320"/>
      <c r="BH69" s="320"/>
      <c r="BI69" s="320"/>
      <c r="BJ69" s="320"/>
      <c r="BK69" s="320"/>
      <c r="BL69" s="320"/>
      <c r="BM69" s="320"/>
      <c r="BN69" s="320"/>
      <c r="BO69" s="320"/>
      <c r="BP69" s="320"/>
      <c r="BQ69" s="320"/>
      <c r="BR69" s="320"/>
      <c r="BS69" s="320"/>
      <c r="BT69" s="320"/>
      <c r="BU69" s="320"/>
      <c r="BV69" s="320"/>
      <c r="BW69" s="320"/>
      <c r="BX69" s="320"/>
      <c r="BY69" s="320"/>
      <c r="BZ69" s="320"/>
      <c r="CA69" s="320"/>
      <c r="CB69" s="320"/>
      <c r="CC69" s="320"/>
      <c r="CD69" s="320"/>
      <c r="CE69" s="320"/>
      <c r="CF69" s="320"/>
      <c r="CG69" s="320"/>
      <c r="CH69" s="320"/>
      <c r="CI69" s="320"/>
      <c r="CJ69" s="320"/>
      <c r="CK69" s="320"/>
      <c r="CL69" s="320"/>
      <c r="CM69" s="320"/>
      <c r="CN69" s="320"/>
      <c r="CO69" s="320"/>
      <c r="CP69" s="320"/>
      <c r="CQ69" s="320"/>
      <c r="CR69" s="320"/>
      <c r="CS69" s="320"/>
      <c r="CT69" s="320"/>
      <c r="CU69" s="320"/>
      <c r="CV69" s="320"/>
      <c r="CW69" s="320"/>
      <c r="CX69" s="320"/>
      <c r="CY69" s="320"/>
      <c r="CZ69" s="320"/>
      <c r="DA69" s="320"/>
      <c r="DB69" s="320"/>
      <c r="DC69" s="320"/>
      <c r="DD69" s="320"/>
      <c r="DE69" s="320"/>
      <c r="DF69" s="320"/>
      <c r="DG69" s="320"/>
      <c r="DH69" s="320"/>
      <c r="DI69" s="320"/>
      <c r="DJ69" s="320"/>
      <c r="DK69" s="320"/>
      <c r="DL69" s="320"/>
      <c r="DM69" s="320"/>
      <c r="DN69" s="320"/>
      <c r="DO69" s="320"/>
      <c r="DP69" s="320"/>
      <c r="DQ69" s="320"/>
      <c r="DR69" s="320"/>
      <c r="DS69" s="320"/>
      <c r="DT69" s="320"/>
      <c r="DU69" s="320"/>
      <c r="DV69" s="320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</row>
    <row r="70">
      <c r="A70" s="170"/>
      <c r="B70" s="170"/>
      <c r="C70" s="170"/>
      <c r="D70" s="170"/>
      <c r="E70" s="171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0"/>
      <c r="AZ70" s="320"/>
      <c r="BA70" s="320"/>
      <c r="BB70" s="320"/>
      <c r="BC70" s="320"/>
      <c r="BD70" s="320"/>
      <c r="BE70" s="320"/>
      <c r="BF70" s="320"/>
      <c r="BG70" s="320"/>
      <c r="BH70" s="320"/>
      <c r="BI70" s="320"/>
      <c r="BJ70" s="320"/>
      <c r="BK70" s="320"/>
      <c r="BL70" s="320"/>
      <c r="BM70" s="320"/>
      <c r="BN70" s="320"/>
      <c r="BO70" s="320"/>
      <c r="BP70" s="320"/>
      <c r="BQ70" s="320"/>
      <c r="BR70" s="320"/>
      <c r="BS70" s="320"/>
      <c r="BT70" s="320"/>
      <c r="BU70" s="320"/>
      <c r="BV70" s="320"/>
      <c r="BW70" s="320"/>
      <c r="BX70" s="320"/>
      <c r="BY70" s="320"/>
      <c r="BZ70" s="320"/>
      <c r="CA70" s="320"/>
      <c r="CB70" s="320"/>
      <c r="CC70" s="320"/>
      <c r="CD70" s="320"/>
      <c r="CE70" s="320"/>
      <c r="CF70" s="320"/>
      <c r="CG70" s="320"/>
      <c r="CH70" s="320"/>
      <c r="CI70" s="320"/>
      <c r="CJ70" s="320"/>
      <c r="CK70" s="320"/>
      <c r="CL70" s="320"/>
      <c r="CM70" s="320"/>
      <c r="CN70" s="320"/>
      <c r="CO70" s="320"/>
      <c r="CP70" s="320"/>
      <c r="CQ70" s="320"/>
      <c r="CR70" s="320"/>
      <c r="CS70" s="320"/>
      <c r="CT70" s="320"/>
      <c r="CU70" s="320"/>
      <c r="CV70" s="320"/>
      <c r="CW70" s="320"/>
      <c r="CX70" s="320"/>
      <c r="CY70" s="320"/>
      <c r="CZ70" s="320"/>
      <c r="DA70" s="320"/>
      <c r="DB70" s="320"/>
      <c r="DC70" s="320"/>
      <c r="DD70" s="320"/>
      <c r="DE70" s="320"/>
      <c r="DF70" s="320"/>
      <c r="DG70" s="320"/>
      <c r="DH70" s="320"/>
      <c r="DI70" s="320"/>
      <c r="DJ70" s="320"/>
      <c r="DK70" s="320"/>
      <c r="DL70" s="320"/>
      <c r="DM70" s="320"/>
      <c r="DN70" s="320"/>
      <c r="DO70" s="320"/>
      <c r="DP70" s="320"/>
      <c r="DQ70" s="320"/>
      <c r="DR70" s="320"/>
      <c r="DS70" s="320"/>
      <c r="DT70" s="320"/>
      <c r="DU70" s="320"/>
      <c r="DV70" s="320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</row>
    <row r="71">
      <c r="A71" s="170"/>
      <c r="B71" s="170"/>
      <c r="C71" s="170"/>
      <c r="D71" s="170"/>
      <c r="E71" s="171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20"/>
      <c r="BC71" s="320"/>
      <c r="BD71" s="320"/>
      <c r="BE71" s="320"/>
      <c r="BF71" s="320"/>
      <c r="BG71" s="320"/>
      <c r="BH71" s="320"/>
      <c r="BI71" s="320"/>
      <c r="BJ71" s="320"/>
      <c r="BK71" s="320"/>
      <c r="BL71" s="320"/>
      <c r="BM71" s="320"/>
      <c r="BN71" s="320"/>
      <c r="BO71" s="320"/>
      <c r="BP71" s="320"/>
      <c r="BQ71" s="320"/>
      <c r="BR71" s="320"/>
      <c r="BS71" s="320"/>
      <c r="BT71" s="320"/>
      <c r="BU71" s="320"/>
      <c r="BV71" s="320"/>
      <c r="BW71" s="320"/>
      <c r="BX71" s="320"/>
      <c r="BY71" s="320"/>
      <c r="BZ71" s="320"/>
      <c r="CA71" s="320"/>
      <c r="CB71" s="320"/>
      <c r="CC71" s="320"/>
      <c r="CD71" s="320"/>
      <c r="CE71" s="320"/>
      <c r="CF71" s="320"/>
      <c r="CG71" s="320"/>
      <c r="CH71" s="320"/>
      <c r="CI71" s="320"/>
      <c r="CJ71" s="320"/>
      <c r="CK71" s="320"/>
      <c r="CL71" s="320"/>
      <c r="CM71" s="320"/>
      <c r="CN71" s="320"/>
      <c r="CO71" s="320"/>
      <c r="CP71" s="320"/>
      <c r="CQ71" s="320"/>
      <c r="CR71" s="320"/>
      <c r="CS71" s="320"/>
      <c r="CT71" s="320"/>
      <c r="CU71" s="320"/>
      <c r="CV71" s="320"/>
      <c r="CW71" s="320"/>
      <c r="CX71" s="320"/>
      <c r="CY71" s="320"/>
      <c r="CZ71" s="320"/>
      <c r="DA71" s="320"/>
      <c r="DB71" s="320"/>
      <c r="DC71" s="320"/>
      <c r="DD71" s="320"/>
      <c r="DE71" s="320"/>
      <c r="DF71" s="320"/>
      <c r="DG71" s="320"/>
      <c r="DH71" s="320"/>
      <c r="DI71" s="320"/>
      <c r="DJ71" s="320"/>
      <c r="DK71" s="320"/>
      <c r="DL71" s="320"/>
      <c r="DM71" s="320"/>
      <c r="DN71" s="320"/>
      <c r="DO71" s="320"/>
      <c r="DP71" s="320"/>
      <c r="DQ71" s="320"/>
      <c r="DR71" s="320"/>
      <c r="DS71" s="320"/>
      <c r="DT71" s="320"/>
      <c r="DU71" s="320"/>
      <c r="DV71" s="320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</row>
    <row r="72">
      <c r="A72" s="170"/>
      <c r="B72" s="170"/>
      <c r="C72" s="170"/>
      <c r="D72" s="170"/>
      <c r="E72" s="171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  <c r="BC72" s="320"/>
      <c r="BD72" s="320"/>
      <c r="BE72" s="320"/>
      <c r="BF72" s="320"/>
      <c r="BG72" s="320"/>
      <c r="BH72" s="320"/>
      <c r="BI72" s="320"/>
      <c r="BJ72" s="320"/>
      <c r="BK72" s="320"/>
      <c r="BL72" s="320"/>
      <c r="BM72" s="320"/>
      <c r="BN72" s="320"/>
      <c r="BO72" s="320"/>
      <c r="BP72" s="320"/>
      <c r="BQ72" s="320"/>
      <c r="BR72" s="320"/>
      <c r="BS72" s="320"/>
      <c r="BT72" s="320"/>
      <c r="BU72" s="320"/>
      <c r="BV72" s="320"/>
      <c r="BW72" s="320"/>
      <c r="BX72" s="320"/>
      <c r="BY72" s="320"/>
      <c r="BZ72" s="320"/>
      <c r="CA72" s="320"/>
      <c r="CB72" s="320"/>
      <c r="CC72" s="320"/>
      <c r="CD72" s="320"/>
      <c r="CE72" s="320"/>
      <c r="CF72" s="320"/>
      <c r="CG72" s="320"/>
      <c r="CH72" s="320"/>
      <c r="CI72" s="320"/>
      <c r="CJ72" s="320"/>
      <c r="CK72" s="320"/>
      <c r="CL72" s="320"/>
      <c r="CM72" s="320"/>
      <c r="CN72" s="320"/>
      <c r="CO72" s="320"/>
      <c r="CP72" s="320"/>
      <c r="CQ72" s="320"/>
      <c r="CR72" s="320"/>
      <c r="CS72" s="320"/>
      <c r="CT72" s="320"/>
      <c r="CU72" s="320"/>
      <c r="CV72" s="320"/>
      <c r="CW72" s="320"/>
      <c r="CX72" s="320"/>
      <c r="CY72" s="320"/>
      <c r="CZ72" s="320"/>
      <c r="DA72" s="320"/>
      <c r="DB72" s="320"/>
      <c r="DC72" s="320"/>
      <c r="DD72" s="320"/>
      <c r="DE72" s="320"/>
      <c r="DF72" s="320"/>
      <c r="DG72" s="320"/>
      <c r="DH72" s="320"/>
      <c r="DI72" s="320"/>
      <c r="DJ72" s="320"/>
      <c r="DK72" s="320"/>
      <c r="DL72" s="320"/>
      <c r="DM72" s="320"/>
      <c r="DN72" s="320"/>
      <c r="DO72" s="320"/>
      <c r="DP72" s="320"/>
      <c r="DQ72" s="320"/>
      <c r="DR72" s="320"/>
      <c r="DS72" s="320"/>
      <c r="DT72" s="320"/>
      <c r="DU72" s="320"/>
      <c r="DV72" s="320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</row>
    <row r="73">
      <c r="A73" s="170"/>
      <c r="B73" s="170"/>
      <c r="C73" s="170"/>
      <c r="D73" s="170"/>
      <c r="E73" s="171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320"/>
      <c r="BE73" s="320"/>
      <c r="BF73" s="320"/>
      <c r="BG73" s="320"/>
      <c r="BH73" s="320"/>
      <c r="BI73" s="320"/>
      <c r="BJ73" s="320"/>
      <c r="BK73" s="320"/>
      <c r="BL73" s="320"/>
      <c r="BM73" s="320"/>
      <c r="BN73" s="320"/>
      <c r="BO73" s="320"/>
      <c r="BP73" s="320"/>
      <c r="BQ73" s="320"/>
      <c r="BR73" s="320"/>
      <c r="BS73" s="320"/>
      <c r="BT73" s="320"/>
      <c r="BU73" s="320"/>
      <c r="BV73" s="320"/>
      <c r="BW73" s="320"/>
      <c r="BX73" s="320"/>
      <c r="BY73" s="320"/>
      <c r="BZ73" s="320"/>
      <c r="CA73" s="320"/>
      <c r="CB73" s="320"/>
      <c r="CC73" s="320"/>
      <c r="CD73" s="320"/>
      <c r="CE73" s="320"/>
      <c r="CF73" s="320"/>
      <c r="CG73" s="320"/>
      <c r="CH73" s="320"/>
      <c r="CI73" s="320"/>
      <c r="CJ73" s="320"/>
      <c r="CK73" s="320"/>
      <c r="CL73" s="320"/>
      <c r="CM73" s="320"/>
      <c r="CN73" s="320"/>
      <c r="CO73" s="320"/>
      <c r="CP73" s="320"/>
      <c r="CQ73" s="320"/>
      <c r="CR73" s="320"/>
      <c r="CS73" s="320"/>
      <c r="CT73" s="320"/>
      <c r="CU73" s="320"/>
      <c r="CV73" s="320"/>
      <c r="CW73" s="320"/>
      <c r="CX73" s="320"/>
      <c r="CY73" s="320"/>
      <c r="CZ73" s="320"/>
      <c r="DA73" s="320"/>
      <c r="DB73" s="320"/>
      <c r="DC73" s="320"/>
      <c r="DD73" s="320"/>
      <c r="DE73" s="320"/>
      <c r="DF73" s="320"/>
      <c r="DG73" s="320"/>
      <c r="DH73" s="320"/>
      <c r="DI73" s="320"/>
      <c r="DJ73" s="320"/>
      <c r="DK73" s="320"/>
      <c r="DL73" s="320"/>
      <c r="DM73" s="320"/>
      <c r="DN73" s="320"/>
      <c r="DO73" s="320"/>
      <c r="DP73" s="320"/>
      <c r="DQ73" s="320"/>
      <c r="DR73" s="320"/>
      <c r="DS73" s="320"/>
      <c r="DT73" s="320"/>
      <c r="DU73" s="320"/>
      <c r="DV73" s="320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</row>
    <row r="74">
      <c r="A74" s="170"/>
      <c r="B74" s="170"/>
      <c r="C74" s="170"/>
      <c r="D74" s="170"/>
      <c r="E74" s="171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20"/>
      <c r="BC74" s="320"/>
      <c r="BD74" s="320"/>
      <c r="BE74" s="320"/>
      <c r="BF74" s="320"/>
      <c r="BG74" s="320"/>
      <c r="BH74" s="320"/>
      <c r="BI74" s="320"/>
      <c r="BJ74" s="320"/>
      <c r="BK74" s="320"/>
      <c r="BL74" s="320"/>
      <c r="BM74" s="320"/>
      <c r="BN74" s="320"/>
      <c r="BO74" s="320"/>
      <c r="BP74" s="320"/>
      <c r="BQ74" s="320"/>
      <c r="BR74" s="320"/>
      <c r="BS74" s="320"/>
      <c r="BT74" s="320"/>
      <c r="BU74" s="320"/>
      <c r="BV74" s="320"/>
      <c r="BW74" s="320"/>
      <c r="BX74" s="320"/>
      <c r="BY74" s="320"/>
      <c r="BZ74" s="320"/>
      <c r="CA74" s="320"/>
      <c r="CB74" s="320"/>
      <c r="CC74" s="320"/>
      <c r="CD74" s="320"/>
      <c r="CE74" s="320"/>
      <c r="CF74" s="320"/>
      <c r="CG74" s="320"/>
      <c r="CH74" s="320"/>
      <c r="CI74" s="320"/>
      <c r="CJ74" s="320"/>
      <c r="CK74" s="320"/>
      <c r="CL74" s="320"/>
      <c r="CM74" s="320"/>
      <c r="CN74" s="320"/>
      <c r="CO74" s="320"/>
      <c r="CP74" s="320"/>
      <c r="CQ74" s="320"/>
      <c r="CR74" s="320"/>
      <c r="CS74" s="320"/>
      <c r="CT74" s="320"/>
      <c r="CU74" s="320"/>
      <c r="CV74" s="320"/>
      <c r="CW74" s="320"/>
      <c r="CX74" s="320"/>
      <c r="CY74" s="320"/>
      <c r="CZ74" s="320"/>
      <c r="DA74" s="320"/>
      <c r="DB74" s="320"/>
      <c r="DC74" s="320"/>
      <c r="DD74" s="320"/>
      <c r="DE74" s="320"/>
      <c r="DF74" s="320"/>
      <c r="DG74" s="320"/>
      <c r="DH74" s="320"/>
      <c r="DI74" s="320"/>
      <c r="DJ74" s="320"/>
      <c r="DK74" s="320"/>
      <c r="DL74" s="320"/>
      <c r="DM74" s="320"/>
      <c r="DN74" s="320"/>
      <c r="DO74" s="320"/>
      <c r="DP74" s="320"/>
      <c r="DQ74" s="320"/>
      <c r="DR74" s="320"/>
      <c r="DS74" s="320"/>
      <c r="DT74" s="320"/>
      <c r="DU74" s="320"/>
      <c r="DV74" s="320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</row>
    <row r="75">
      <c r="A75" s="170"/>
      <c r="B75" s="170"/>
      <c r="C75" s="170"/>
      <c r="D75" s="170"/>
      <c r="E75" s="171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20"/>
      <c r="AX75" s="320"/>
      <c r="AY75" s="320"/>
      <c r="AZ75" s="320"/>
      <c r="BA75" s="320"/>
      <c r="BB75" s="320"/>
      <c r="BC75" s="320"/>
      <c r="BD75" s="320"/>
      <c r="BE75" s="320"/>
      <c r="BF75" s="320"/>
      <c r="BG75" s="320"/>
      <c r="BH75" s="320"/>
      <c r="BI75" s="320"/>
      <c r="BJ75" s="320"/>
      <c r="BK75" s="320"/>
      <c r="BL75" s="320"/>
      <c r="BM75" s="320"/>
      <c r="BN75" s="320"/>
      <c r="BO75" s="320"/>
      <c r="BP75" s="320"/>
      <c r="BQ75" s="320"/>
      <c r="BR75" s="320"/>
      <c r="BS75" s="320"/>
      <c r="BT75" s="320"/>
      <c r="BU75" s="320"/>
      <c r="BV75" s="320"/>
      <c r="BW75" s="320"/>
      <c r="BX75" s="320"/>
      <c r="BY75" s="320"/>
      <c r="BZ75" s="320"/>
      <c r="CA75" s="320"/>
      <c r="CB75" s="320"/>
      <c r="CC75" s="320"/>
      <c r="CD75" s="320"/>
      <c r="CE75" s="320"/>
      <c r="CF75" s="320"/>
      <c r="CG75" s="320"/>
      <c r="CH75" s="320"/>
      <c r="CI75" s="320"/>
      <c r="CJ75" s="320"/>
      <c r="CK75" s="320"/>
      <c r="CL75" s="320"/>
      <c r="CM75" s="320"/>
      <c r="CN75" s="320"/>
      <c r="CO75" s="320"/>
      <c r="CP75" s="320"/>
      <c r="CQ75" s="320"/>
      <c r="CR75" s="320"/>
      <c r="CS75" s="320"/>
      <c r="CT75" s="320"/>
      <c r="CU75" s="320"/>
      <c r="CV75" s="320"/>
      <c r="CW75" s="320"/>
      <c r="CX75" s="320"/>
      <c r="CY75" s="320"/>
      <c r="CZ75" s="320"/>
      <c r="DA75" s="320"/>
      <c r="DB75" s="320"/>
      <c r="DC75" s="320"/>
      <c r="DD75" s="320"/>
      <c r="DE75" s="320"/>
      <c r="DF75" s="320"/>
      <c r="DG75" s="320"/>
      <c r="DH75" s="320"/>
      <c r="DI75" s="320"/>
      <c r="DJ75" s="320"/>
      <c r="DK75" s="320"/>
      <c r="DL75" s="320"/>
      <c r="DM75" s="320"/>
      <c r="DN75" s="320"/>
      <c r="DO75" s="320"/>
      <c r="DP75" s="320"/>
      <c r="DQ75" s="320"/>
      <c r="DR75" s="320"/>
      <c r="DS75" s="320"/>
      <c r="DT75" s="320"/>
      <c r="DU75" s="320"/>
      <c r="DV75" s="320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</row>
    <row r="76">
      <c r="A76" s="170"/>
      <c r="B76" s="170"/>
      <c r="C76" s="170"/>
      <c r="D76" s="170"/>
      <c r="E76" s="171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 s="320"/>
      <c r="BF76" s="320"/>
      <c r="BG76" s="320"/>
      <c r="BH76" s="320"/>
      <c r="BI76" s="320"/>
      <c r="BJ76" s="320"/>
      <c r="BK76" s="320"/>
      <c r="BL76" s="320"/>
      <c r="BM76" s="320"/>
      <c r="BN76" s="320"/>
      <c r="BO76" s="320"/>
      <c r="BP76" s="320"/>
      <c r="BQ76" s="320"/>
      <c r="BR76" s="320"/>
      <c r="BS76" s="320"/>
      <c r="BT76" s="320"/>
      <c r="BU76" s="320"/>
      <c r="BV76" s="320"/>
      <c r="BW76" s="320"/>
      <c r="BX76" s="320"/>
      <c r="BY76" s="320"/>
      <c r="BZ76" s="320"/>
      <c r="CA76" s="320"/>
      <c r="CB76" s="320"/>
      <c r="CC76" s="320"/>
      <c r="CD76" s="320"/>
      <c r="CE76" s="320"/>
      <c r="CF76" s="320"/>
      <c r="CG76" s="320"/>
      <c r="CH76" s="320"/>
      <c r="CI76" s="320"/>
      <c r="CJ76" s="320"/>
      <c r="CK76" s="320"/>
      <c r="CL76" s="320"/>
      <c r="CM76" s="320"/>
      <c r="CN76" s="320"/>
      <c r="CO76" s="320"/>
      <c r="CP76" s="320"/>
      <c r="CQ76" s="320"/>
      <c r="CR76" s="320"/>
      <c r="CS76" s="320"/>
      <c r="CT76" s="320"/>
      <c r="CU76" s="320"/>
      <c r="CV76" s="320"/>
      <c r="CW76" s="320"/>
      <c r="CX76" s="320"/>
      <c r="CY76" s="320"/>
      <c r="CZ76" s="320"/>
      <c r="DA76" s="320"/>
      <c r="DB76" s="320"/>
      <c r="DC76" s="320"/>
      <c r="DD76" s="320"/>
      <c r="DE76" s="320"/>
      <c r="DF76" s="320"/>
      <c r="DG76" s="320"/>
      <c r="DH76" s="320"/>
      <c r="DI76" s="320"/>
      <c r="DJ76" s="320"/>
      <c r="DK76" s="320"/>
      <c r="DL76" s="320"/>
      <c r="DM76" s="320"/>
      <c r="DN76" s="320"/>
      <c r="DO76" s="320"/>
      <c r="DP76" s="320"/>
      <c r="DQ76" s="320"/>
      <c r="DR76" s="320"/>
      <c r="DS76" s="320"/>
      <c r="DT76" s="320"/>
      <c r="DU76" s="320"/>
      <c r="DV76" s="320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</row>
    <row r="77">
      <c r="A77" s="170"/>
      <c r="B77" s="170"/>
      <c r="C77" s="170"/>
      <c r="D77" s="170"/>
      <c r="E77" s="171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0"/>
      <c r="BG77" s="320"/>
      <c r="BH77" s="320"/>
      <c r="BI77" s="320"/>
      <c r="BJ77" s="320"/>
      <c r="BK77" s="320"/>
      <c r="BL77" s="320"/>
      <c r="BM77" s="320"/>
      <c r="BN77" s="320"/>
      <c r="BO77" s="320"/>
      <c r="BP77" s="320"/>
      <c r="BQ77" s="320"/>
      <c r="BR77" s="320"/>
      <c r="BS77" s="320"/>
      <c r="BT77" s="320"/>
      <c r="BU77" s="320"/>
      <c r="BV77" s="320"/>
      <c r="BW77" s="320"/>
      <c r="BX77" s="320"/>
      <c r="BY77" s="320"/>
      <c r="BZ77" s="320"/>
      <c r="CA77" s="320"/>
      <c r="CB77" s="320"/>
      <c r="CC77" s="320"/>
      <c r="CD77" s="320"/>
      <c r="CE77" s="320"/>
      <c r="CF77" s="320"/>
      <c r="CG77" s="320"/>
      <c r="CH77" s="320"/>
      <c r="CI77" s="320"/>
      <c r="CJ77" s="320"/>
      <c r="CK77" s="320"/>
      <c r="CL77" s="320"/>
      <c r="CM77" s="320"/>
      <c r="CN77" s="320"/>
      <c r="CO77" s="320"/>
      <c r="CP77" s="320"/>
      <c r="CQ77" s="320"/>
      <c r="CR77" s="320"/>
      <c r="CS77" s="320"/>
      <c r="CT77" s="320"/>
      <c r="CU77" s="320"/>
      <c r="CV77" s="320"/>
      <c r="CW77" s="320"/>
      <c r="CX77" s="320"/>
      <c r="CY77" s="320"/>
      <c r="CZ77" s="320"/>
      <c r="DA77" s="320"/>
      <c r="DB77" s="320"/>
      <c r="DC77" s="320"/>
      <c r="DD77" s="320"/>
      <c r="DE77" s="320"/>
      <c r="DF77" s="320"/>
      <c r="DG77" s="320"/>
      <c r="DH77" s="320"/>
      <c r="DI77" s="320"/>
      <c r="DJ77" s="320"/>
      <c r="DK77" s="320"/>
      <c r="DL77" s="320"/>
      <c r="DM77" s="320"/>
      <c r="DN77" s="320"/>
      <c r="DO77" s="320"/>
      <c r="DP77" s="320"/>
      <c r="DQ77" s="320"/>
      <c r="DR77" s="320"/>
      <c r="DS77" s="320"/>
      <c r="DT77" s="320"/>
      <c r="DU77" s="320"/>
      <c r="DV77" s="320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</row>
    <row r="78">
      <c r="A78" s="170"/>
      <c r="B78" s="170"/>
      <c r="C78" s="170"/>
      <c r="D78" s="170"/>
      <c r="E78" s="171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0"/>
      <c r="BG78" s="320"/>
      <c r="BH78" s="320"/>
      <c r="BI78" s="320"/>
      <c r="BJ78" s="320"/>
      <c r="BK78" s="320"/>
      <c r="BL78" s="320"/>
      <c r="BM78" s="320"/>
      <c r="BN78" s="320"/>
      <c r="BO78" s="320"/>
      <c r="BP78" s="320"/>
      <c r="BQ78" s="320"/>
      <c r="BR78" s="320"/>
      <c r="BS78" s="320"/>
      <c r="BT78" s="320"/>
      <c r="BU78" s="320"/>
      <c r="BV78" s="320"/>
      <c r="BW78" s="320"/>
      <c r="BX78" s="320"/>
      <c r="BY78" s="320"/>
      <c r="BZ78" s="320"/>
      <c r="CA78" s="320"/>
      <c r="CB78" s="320"/>
      <c r="CC78" s="320"/>
      <c r="CD78" s="320"/>
      <c r="CE78" s="320"/>
      <c r="CF78" s="320"/>
      <c r="CG78" s="320"/>
      <c r="CH78" s="320"/>
      <c r="CI78" s="320"/>
      <c r="CJ78" s="320"/>
      <c r="CK78" s="320"/>
      <c r="CL78" s="320"/>
      <c r="CM78" s="320"/>
      <c r="CN78" s="320"/>
      <c r="CO78" s="320"/>
      <c r="CP78" s="320"/>
      <c r="CQ78" s="320"/>
      <c r="CR78" s="320"/>
      <c r="CS78" s="320"/>
      <c r="CT78" s="320"/>
      <c r="CU78" s="320"/>
      <c r="CV78" s="320"/>
      <c r="CW78" s="320"/>
      <c r="CX78" s="320"/>
      <c r="CY78" s="320"/>
      <c r="CZ78" s="320"/>
      <c r="DA78" s="320"/>
      <c r="DB78" s="320"/>
      <c r="DC78" s="320"/>
      <c r="DD78" s="320"/>
      <c r="DE78" s="320"/>
      <c r="DF78" s="320"/>
      <c r="DG78" s="320"/>
      <c r="DH78" s="320"/>
      <c r="DI78" s="320"/>
      <c r="DJ78" s="320"/>
      <c r="DK78" s="320"/>
      <c r="DL78" s="320"/>
      <c r="DM78" s="320"/>
      <c r="DN78" s="320"/>
      <c r="DO78" s="320"/>
      <c r="DP78" s="320"/>
      <c r="DQ78" s="320"/>
      <c r="DR78" s="320"/>
      <c r="DS78" s="320"/>
      <c r="DT78" s="320"/>
      <c r="DU78" s="320"/>
      <c r="DV78" s="320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</row>
    <row r="79">
      <c r="A79" s="170"/>
      <c r="B79" s="170"/>
      <c r="C79" s="170"/>
      <c r="D79" s="170"/>
      <c r="E79" s="171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 s="320"/>
      <c r="BF79" s="320"/>
      <c r="BG79" s="320"/>
      <c r="BH79" s="320"/>
      <c r="BI79" s="320"/>
      <c r="BJ79" s="320"/>
      <c r="BK79" s="320"/>
      <c r="BL79" s="320"/>
      <c r="BM79" s="320"/>
      <c r="BN79" s="320"/>
      <c r="BO79" s="320"/>
      <c r="BP79" s="320"/>
      <c r="BQ79" s="320"/>
      <c r="BR79" s="320"/>
      <c r="BS79" s="320"/>
      <c r="BT79" s="320"/>
      <c r="BU79" s="320"/>
      <c r="BV79" s="320"/>
      <c r="BW79" s="320"/>
      <c r="BX79" s="320"/>
      <c r="BY79" s="320"/>
      <c r="BZ79" s="320"/>
      <c r="CA79" s="320"/>
      <c r="CB79" s="320"/>
      <c r="CC79" s="320"/>
      <c r="CD79" s="320"/>
      <c r="CE79" s="320"/>
      <c r="CF79" s="320"/>
      <c r="CG79" s="320"/>
      <c r="CH79" s="320"/>
      <c r="CI79" s="320"/>
      <c r="CJ79" s="320"/>
      <c r="CK79" s="320"/>
      <c r="CL79" s="320"/>
      <c r="CM79" s="320"/>
      <c r="CN79" s="320"/>
      <c r="CO79" s="320"/>
      <c r="CP79" s="320"/>
      <c r="CQ79" s="320"/>
      <c r="CR79" s="320"/>
      <c r="CS79" s="320"/>
      <c r="CT79" s="320"/>
      <c r="CU79" s="320"/>
      <c r="CV79" s="320"/>
      <c r="CW79" s="320"/>
      <c r="CX79" s="320"/>
      <c r="CY79" s="320"/>
      <c r="CZ79" s="320"/>
      <c r="DA79" s="320"/>
      <c r="DB79" s="320"/>
      <c r="DC79" s="320"/>
      <c r="DD79" s="320"/>
      <c r="DE79" s="320"/>
      <c r="DF79" s="320"/>
      <c r="DG79" s="320"/>
      <c r="DH79" s="320"/>
      <c r="DI79" s="320"/>
      <c r="DJ79" s="320"/>
      <c r="DK79" s="320"/>
      <c r="DL79" s="320"/>
      <c r="DM79" s="320"/>
      <c r="DN79" s="320"/>
      <c r="DO79" s="320"/>
      <c r="DP79" s="320"/>
      <c r="DQ79" s="320"/>
      <c r="DR79" s="320"/>
      <c r="DS79" s="320"/>
      <c r="DT79" s="320"/>
      <c r="DU79" s="320"/>
      <c r="DV79" s="320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</row>
    <row r="80">
      <c r="A80" s="170"/>
      <c r="B80" s="170"/>
      <c r="C80" s="170"/>
      <c r="D80" s="170"/>
      <c r="E80" s="171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0"/>
      <c r="BG80" s="320"/>
      <c r="BH80" s="320"/>
      <c r="BI80" s="320"/>
      <c r="BJ80" s="320"/>
      <c r="BK80" s="320"/>
      <c r="BL80" s="320"/>
      <c r="BM80" s="320"/>
      <c r="BN80" s="320"/>
      <c r="BO80" s="320"/>
      <c r="BP80" s="320"/>
      <c r="BQ80" s="320"/>
      <c r="BR80" s="320"/>
      <c r="BS80" s="320"/>
      <c r="BT80" s="320"/>
      <c r="BU80" s="320"/>
      <c r="BV80" s="320"/>
      <c r="BW80" s="320"/>
      <c r="BX80" s="320"/>
      <c r="BY80" s="320"/>
      <c r="BZ80" s="320"/>
      <c r="CA80" s="320"/>
      <c r="CB80" s="320"/>
      <c r="CC80" s="320"/>
      <c r="CD80" s="320"/>
      <c r="CE80" s="320"/>
      <c r="CF80" s="320"/>
      <c r="CG80" s="320"/>
      <c r="CH80" s="320"/>
      <c r="CI80" s="320"/>
      <c r="CJ80" s="320"/>
      <c r="CK80" s="320"/>
      <c r="CL80" s="320"/>
      <c r="CM80" s="320"/>
      <c r="CN80" s="320"/>
      <c r="CO80" s="320"/>
      <c r="CP80" s="320"/>
      <c r="CQ80" s="320"/>
      <c r="CR80" s="320"/>
      <c r="CS80" s="320"/>
      <c r="CT80" s="320"/>
      <c r="CU80" s="320"/>
      <c r="CV80" s="320"/>
      <c r="CW80" s="320"/>
      <c r="CX80" s="320"/>
      <c r="CY80" s="320"/>
      <c r="CZ80" s="320"/>
      <c r="DA80" s="320"/>
      <c r="DB80" s="320"/>
      <c r="DC80" s="320"/>
      <c r="DD80" s="320"/>
      <c r="DE80" s="320"/>
      <c r="DF80" s="320"/>
      <c r="DG80" s="320"/>
      <c r="DH80" s="320"/>
      <c r="DI80" s="320"/>
      <c r="DJ80" s="320"/>
      <c r="DK80" s="320"/>
      <c r="DL80" s="320"/>
      <c r="DM80" s="320"/>
      <c r="DN80" s="320"/>
      <c r="DO80" s="320"/>
      <c r="DP80" s="320"/>
      <c r="DQ80" s="320"/>
      <c r="DR80" s="320"/>
      <c r="DS80" s="320"/>
      <c r="DT80" s="320"/>
      <c r="DU80" s="320"/>
      <c r="DV80" s="320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</row>
    <row r="81">
      <c r="A81" s="170"/>
      <c r="B81" s="170"/>
      <c r="C81" s="170"/>
      <c r="D81" s="170"/>
      <c r="E81" s="171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0"/>
      <c r="CA81" s="320"/>
      <c r="CB81" s="320"/>
      <c r="CC81" s="320"/>
      <c r="CD81" s="320"/>
      <c r="CE81" s="320"/>
      <c r="CF81" s="320"/>
      <c r="CG81" s="320"/>
      <c r="CH81" s="320"/>
      <c r="CI81" s="320"/>
      <c r="CJ81" s="320"/>
      <c r="CK81" s="320"/>
      <c r="CL81" s="320"/>
      <c r="CM81" s="320"/>
      <c r="CN81" s="320"/>
      <c r="CO81" s="320"/>
      <c r="CP81" s="320"/>
      <c r="CQ81" s="320"/>
      <c r="CR81" s="320"/>
      <c r="CS81" s="320"/>
      <c r="CT81" s="320"/>
      <c r="CU81" s="320"/>
      <c r="CV81" s="320"/>
      <c r="CW81" s="320"/>
      <c r="CX81" s="320"/>
      <c r="CY81" s="320"/>
      <c r="CZ81" s="320"/>
      <c r="DA81" s="320"/>
      <c r="DB81" s="320"/>
      <c r="DC81" s="320"/>
      <c r="DD81" s="320"/>
      <c r="DE81" s="320"/>
      <c r="DF81" s="320"/>
      <c r="DG81" s="320"/>
      <c r="DH81" s="320"/>
      <c r="DI81" s="320"/>
      <c r="DJ81" s="320"/>
      <c r="DK81" s="320"/>
      <c r="DL81" s="320"/>
      <c r="DM81" s="320"/>
      <c r="DN81" s="320"/>
      <c r="DO81" s="320"/>
      <c r="DP81" s="320"/>
      <c r="DQ81" s="320"/>
      <c r="DR81" s="320"/>
      <c r="DS81" s="320"/>
      <c r="DT81" s="320"/>
      <c r="DU81" s="320"/>
      <c r="DV81" s="320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</row>
    <row r="82">
      <c r="A82" s="170"/>
      <c r="B82" s="170"/>
      <c r="C82" s="170"/>
      <c r="D82" s="170"/>
      <c r="E82" s="171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0"/>
      <c r="BM82" s="320"/>
      <c r="BN82" s="320"/>
      <c r="BO82" s="320"/>
      <c r="BP82" s="320"/>
      <c r="BQ82" s="320"/>
      <c r="BR82" s="320"/>
      <c r="BS82" s="320"/>
      <c r="BT82" s="320"/>
      <c r="BU82" s="320"/>
      <c r="BV82" s="320"/>
      <c r="BW82" s="320"/>
      <c r="BX82" s="320"/>
      <c r="BY82" s="320"/>
      <c r="BZ82" s="320"/>
      <c r="CA82" s="320"/>
      <c r="CB82" s="320"/>
      <c r="CC82" s="320"/>
      <c r="CD82" s="320"/>
      <c r="CE82" s="320"/>
      <c r="CF82" s="320"/>
      <c r="CG82" s="320"/>
      <c r="CH82" s="320"/>
      <c r="CI82" s="320"/>
      <c r="CJ82" s="320"/>
      <c r="CK82" s="320"/>
      <c r="CL82" s="320"/>
      <c r="CM82" s="320"/>
      <c r="CN82" s="320"/>
      <c r="CO82" s="320"/>
      <c r="CP82" s="320"/>
      <c r="CQ82" s="320"/>
      <c r="CR82" s="320"/>
      <c r="CS82" s="320"/>
      <c r="CT82" s="320"/>
      <c r="CU82" s="320"/>
      <c r="CV82" s="320"/>
      <c r="CW82" s="320"/>
      <c r="CX82" s="320"/>
      <c r="CY82" s="320"/>
      <c r="CZ82" s="320"/>
      <c r="DA82" s="320"/>
      <c r="DB82" s="320"/>
      <c r="DC82" s="320"/>
      <c r="DD82" s="320"/>
      <c r="DE82" s="320"/>
      <c r="DF82" s="320"/>
      <c r="DG82" s="320"/>
      <c r="DH82" s="320"/>
      <c r="DI82" s="320"/>
      <c r="DJ82" s="320"/>
      <c r="DK82" s="320"/>
      <c r="DL82" s="320"/>
      <c r="DM82" s="320"/>
      <c r="DN82" s="320"/>
      <c r="DO82" s="320"/>
      <c r="DP82" s="320"/>
      <c r="DQ82" s="320"/>
      <c r="DR82" s="320"/>
      <c r="DS82" s="320"/>
      <c r="DT82" s="320"/>
      <c r="DU82" s="320"/>
      <c r="DV82" s="320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</row>
    <row r="83">
      <c r="A83" s="170"/>
      <c r="B83" s="170"/>
      <c r="C83" s="170"/>
      <c r="D83" s="170"/>
      <c r="E83" s="171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  <c r="CC83" s="320"/>
      <c r="CD83" s="320"/>
      <c r="CE83" s="320"/>
      <c r="CF83" s="320"/>
      <c r="CG83" s="320"/>
      <c r="CH83" s="320"/>
      <c r="CI83" s="320"/>
      <c r="CJ83" s="320"/>
      <c r="CK83" s="320"/>
      <c r="CL83" s="320"/>
      <c r="CM83" s="320"/>
      <c r="CN83" s="320"/>
      <c r="CO83" s="320"/>
      <c r="CP83" s="320"/>
      <c r="CQ83" s="320"/>
      <c r="CR83" s="320"/>
      <c r="CS83" s="320"/>
      <c r="CT83" s="320"/>
      <c r="CU83" s="320"/>
      <c r="CV83" s="320"/>
      <c r="CW83" s="320"/>
      <c r="CX83" s="320"/>
      <c r="CY83" s="320"/>
      <c r="CZ83" s="320"/>
      <c r="DA83" s="320"/>
      <c r="DB83" s="320"/>
      <c r="DC83" s="320"/>
      <c r="DD83" s="320"/>
      <c r="DE83" s="320"/>
      <c r="DF83" s="320"/>
      <c r="DG83" s="320"/>
      <c r="DH83" s="320"/>
      <c r="DI83" s="320"/>
      <c r="DJ83" s="320"/>
      <c r="DK83" s="320"/>
      <c r="DL83" s="320"/>
      <c r="DM83" s="320"/>
      <c r="DN83" s="320"/>
      <c r="DO83" s="320"/>
      <c r="DP83" s="320"/>
      <c r="DQ83" s="320"/>
      <c r="DR83" s="320"/>
      <c r="DS83" s="320"/>
      <c r="DT83" s="320"/>
      <c r="DU83" s="320"/>
      <c r="DV83" s="320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</row>
    <row r="84">
      <c r="A84" s="170"/>
      <c r="B84" s="170"/>
      <c r="C84" s="170"/>
      <c r="D84" s="170"/>
      <c r="E84" s="171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20"/>
      <c r="AX84" s="320"/>
      <c r="AY84" s="320"/>
      <c r="AZ84" s="320"/>
      <c r="BA84" s="320"/>
      <c r="BB84" s="320"/>
      <c r="BC84" s="320"/>
      <c r="BD84" s="320"/>
      <c r="BE84" s="320"/>
      <c r="BF84" s="320"/>
      <c r="BG84" s="320"/>
      <c r="BH84" s="320"/>
      <c r="BI84" s="320"/>
      <c r="BJ84" s="320"/>
      <c r="BK84" s="320"/>
      <c r="BL84" s="320"/>
      <c r="BM84" s="320"/>
      <c r="BN84" s="320"/>
      <c r="BO84" s="320"/>
      <c r="BP84" s="320"/>
      <c r="BQ84" s="320"/>
      <c r="BR84" s="320"/>
      <c r="BS84" s="320"/>
      <c r="BT84" s="320"/>
      <c r="BU84" s="320"/>
      <c r="BV84" s="320"/>
      <c r="BW84" s="320"/>
      <c r="BX84" s="320"/>
      <c r="BY84" s="320"/>
      <c r="BZ84" s="320"/>
      <c r="CA84" s="320"/>
      <c r="CB84" s="320"/>
      <c r="CC84" s="320"/>
      <c r="CD84" s="320"/>
      <c r="CE84" s="320"/>
      <c r="CF84" s="320"/>
      <c r="CG84" s="320"/>
      <c r="CH84" s="320"/>
      <c r="CI84" s="320"/>
      <c r="CJ84" s="320"/>
      <c r="CK84" s="320"/>
      <c r="CL84" s="320"/>
      <c r="CM84" s="320"/>
      <c r="CN84" s="320"/>
      <c r="CO84" s="320"/>
      <c r="CP84" s="320"/>
      <c r="CQ84" s="320"/>
      <c r="CR84" s="320"/>
      <c r="CS84" s="320"/>
      <c r="CT84" s="320"/>
      <c r="CU84" s="320"/>
      <c r="CV84" s="320"/>
      <c r="CW84" s="320"/>
      <c r="CX84" s="320"/>
      <c r="CY84" s="320"/>
      <c r="CZ84" s="320"/>
      <c r="DA84" s="320"/>
      <c r="DB84" s="320"/>
      <c r="DC84" s="320"/>
      <c r="DD84" s="320"/>
      <c r="DE84" s="320"/>
      <c r="DF84" s="320"/>
      <c r="DG84" s="320"/>
      <c r="DH84" s="320"/>
      <c r="DI84" s="320"/>
      <c r="DJ84" s="320"/>
      <c r="DK84" s="320"/>
      <c r="DL84" s="320"/>
      <c r="DM84" s="320"/>
      <c r="DN84" s="320"/>
      <c r="DO84" s="320"/>
      <c r="DP84" s="320"/>
      <c r="DQ84" s="320"/>
      <c r="DR84" s="320"/>
      <c r="DS84" s="320"/>
      <c r="DT84" s="320"/>
      <c r="DU84" s="320"/>
      <c r="DV84" s="320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</row>
    <row r="85">
      <c r="A85" s="170"/>
      <c r="B85" s="170"/>
      <c r="C85" s="170"/>
      <c r="D85" s="170"/>
      <c r="E85" s="171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 s="320"/>
      <c r="BF85" s="320"/>
      <c r="BG85" s="320"/>
      <c r="BH85" s="320"/>
      <c r="BI85" s="320"/>
      <c r="BJ85" s="320"/>
      <c r="BK85" s="320"/>
      <c r="BL85" s="320"/>
      <c r="BM85" s="320"/>
      <c r="BN85" s="320"/>
      <c r="BO85" s="320"/>
      <c r="BP85" s="320"/>
      <c r="BQ85" s="320"/>
      <c r="BR85" s="320"/>
      <c r="BS85" s="320"/>
      <c r="BT85" s="320"/>
      <c r="BU85" s="320"/>
      <c r="BV85" s="320"/>
      <c r="BW85" s="320"/>
      <c r="BX85" s="320"/>
      <c r="BY85" s="320"/>
      <c r="BZ85" s="320"/>
      <c r="CA85" s="320"/>
      <c r="CB85" s="320"/>
      <c r="CC85" s="320"/>
      <c r="CD85" s="320"/>
      <c r="CE85" s="320"/>
      <c r="CF85" s="320"/>
      <c r="CG85" s="320"/>
      <c r="CH85" s="320"/>
      <c r="CI85" s="320"/>
      <c r="CJ85" s="320"/>
      <c r="CK85" s="320"/>
      <c r="CL85" s="320"/>
      <c r="CM85" s="320"/>
      <c r="CN85" s="320"/>
      <c r="CO85" s="320"/>
      <c r="CP85" s="320"/>
      <c r="CQ85" s="320"/>
      <c r="CR85" s="320"/>
      <c r="CS85" s="320"/>
      <c r="CT85" s="320"/>
      <c r="CU85" s="320"/>
      <c r="CV85" s="320"/>
      <c r="CW85" s="320"/>
      <c r="CX85" s="320"/>
      <c r="CY85" s="320"/>
      <c r="CZ85" s="320"/>
      <c r="DA85" s="320"/>
      <c r="DB85" s="320"/>
      <c r="DC85" s="320"/>
      <c r="DD85" s="320"/>
      <c r="DE85" s="320"/>
      <c r="DF85" s="320"/>
      <c r="DG85" s="320"/>
      <c r="DH85" s="320"/>
      <c r="DI85" s="320"/>
      <c r="DJ85" s="320"/>
      <c r="DK85" s="320"/>
      <c r="DL85" s="320"/>
      <c r="DM85" s="320"/>
      <c r="DN85" s="320"/>
      <c r="DO85" s="320"/>
      <c r="DP85" s="320"/>
      <c r="DQ85" s="320"/>
      <c r="DR85" s="320"/>
      <c r="DS85" s="320"/>
      <c r="DT85" s="320"/>
      <c r="DU85" s="320"/>
      <c r="DV85" s="320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</row>
    <row r="86">
      <c r="A86" s="170"/>
      <c r="B86" s="170"/>
      <c r="C86" s="170"/>
      <c r="D86" s="170"/>
      <c r="E86" s="171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320"/>
      <c r="BK86" s="320"/>
      <c r="BL86" s="320"/>
      <c r="BM86" s="320"/>
      <c r="BN86" s="320"/>
      <c r="BO86" s="320"/>
      <c r="BP86" s="320"/>
      <c r="BQ86" s="320"/>
      <c r="BR86" s="320"/>
      <c r="BS86" s="320"/>
      <c r="BT86" s="320"/>
      <c r="BU86" s="320"/>
      <c r="BV86" s="320"/>
      <c r="BW86" s="320"/>
      <c r="BX86" s="320"/>
      <c r="BY86" s="320"/>
      <c r="BZ86" s="320"/>
      <c r="CA86" s="320"/>
      <c r="CB86" s="320"/>
      <c r="CC86" s="320"/>
      <c r="CD86" s="320"/>
      <c r="CE86" s="320"/>
      <c r="CF86" s="320"/>
      <c r="CG86" s="320"/>
      <c r="CH86" s="320"/>
      <c r="CI86" s="320"/>
      <c r="CJ86" s="320"/>
      <c r="CK86" s="320"/>
      <c r="CL86" s="320"/>
      <c r="CM86" s="320"/>
      <c r="CN86" s="320"/>
      <c r="CO86" s="320"/>
      <c r="CP86" s="320"/>
      <c r="CQ86" s="320"/>
      <c r="CR86" s="320"/>
      <c r="CS86" s="320"/>
      <c r="CT86" s="320"/>
      <c r="CU86" s="320"/>
      <c r="CV86" s="320"/>
      <c r="CW86" s="320"/>
      <c r="CX86" s="320"/>
      <c r="CY86" s="320"/>
      <c r="CZ86" s="320"/>
      <c r="DA86" s="320"/>
      <c r="DB86" s="320"/>
      <c r="DC86" s="320"/>
      <c r="DD86" s="320"/>
      <c r="DE86" s="320"/>
      <c r="DF86" s="320"/>
      <c r="DG86" s="320"/>
      <c r="DH86" s="320"/>
      <c r="DI86" s="320"/>
      <c r="DJ86" s="320"/>
      <c r="DK86" s="320"/>
      <c r="DL86" s="320"/>
      <c r="DM86" s="320"/>
      <c r="DN86" s="320"/>
      <c r="DO86" s="320"/>
      <c r="DP86" s="320"/>
      <c r="DQ86" s="320"/>
      <c r="DR86" s="320"/>
      <c r="DS86" s="320"/>
      <c r="DT86" s="320"/>
      <c r="DU86" s="320"/>
      <c r="DV86" s="320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</row>
    <row r="87">
      <c r="A87" s="170"/>
      <c r="B87" s="170"/>
      <c r="C87" s="170"/>
      <c r="D87" s="170"/>
      <c r="E87" s="171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0"/>
      <c r="BM87" s="320"/>
      <c r="BN87" s="320"/>
      <c r="BO87" s="320"/>
      <c r="BP87" s="320"/>
      <c r="BQ87" s="320"/>
      <c r="BR87" s="320"/>
      <c r="BS87" s="320"/>
      <c r="BT87" s="320"/>
      <c r="BU87" s="320"/>
      <c r="BV87" s="320"/>
      <c r="BW87" s="320"/>
      <c r="BX87" s="320"/>
      <c r="BY87" s="320"/>
      <c r="BZ87" s="320"/>
      <c r="CA87" s="320"/>
      <c r="CB87" s="320"/>
      <c r="CC87" s="320"/>
      <c r="CD87" s="320"/>
      <c r="CE87" s="320"/>
      <c r="CF87" s="320"/>
      <c r="CG87" s="320"/>
      <c r="CH87" s="320"/>
      <c r="CI87" s="320"/>
      <c r="CJ87" s="320"/>
      <c r="CK87" s="320"/>
      <c r="CL87" s="320"/>
      <c r="CM87" s="320"/>
      <c r="CN87" s="320"/>
      <c r="CO87" s="320"/>
      <c r="CP87" s="320"/>
      <c r="CQ87" s="320"/>
      <c r="CR87" s="320"/>
      <c r="CS87" s="320"/>
      <c r="CT87" s="320"/>
      <c r="CU87" s="320"/>
      <c r="CV87" s="320"/>
      <c r="CW87" s="320"/>
      <c r="CX87" s="320"/>
      <c r="CY87" s="320"/>
      <c r="CZ87" s="320"/>
      <c r="DA87" s="320"/>
      <c r="DB87" s="320"/>
      <c r="DC87" s="320"/>
      <c r="DD87" s="320"/>
      <c r="DE87" s="320"/>
      <c r="DF87" s="320"/>
      <c r="DG87" s="320"/>
      <c r="DH87" s="320"/>
      <c r="DI87" s="320"/>
      <c r="DJ87" s="320"/>
      <c r="DK87" s="320"/>
      <c r="DL87" s="320"/>
      <c r="DM87" s="320"/>
      <c r="DN87" s="320"/>
      <c r="DO87" s="320"/>
      <c r="DP87" s="320"/>
      <c r="DQ87" s="320"/>
      <c r="DR87" s="320"/>
      <c r="DS87" s="320"/>
      <c r="DT87" s="320"/>
      <c r="DU87" s="320"/>
      <c r="DV87" s="320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</row>
    <row r="88">
      <c r="A88" s="170"/>
      <c r="B88" s="170"/>
      <c r="C88" s="170"/>
      <c r="D88" s="170"/>
      <c r="E88" s="171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20"/>
      <c r="BC88" s="320"/>
      <c r="BD88" s="320"/>
      <c r="BE88" s="320"/>
      <c r="BF88" s="320"/>
      <c r="BG88" s="320"/>
      <c r="BH88" s="320"/>
      <c r="BI88" s="320"/>
      <c r="BJ88" s="320"/>
      <c r="BK88" s="320"/>
      <c r="BL88" s="320"/>
      <c r="BM88" s="320"/>
      <c r="BN88" s="320"/>
      <c r="BO88" s="320"/>
      <c r="BP88" s="320"/>
      <c r="BQ88" s="320"/>
      <c r="BR88" s="320"/>
      <c r="BS88" s="320"/>
      <c r="BT88" s="320"/>
      <c r="BU88" s="320"/>
      <c r="BV88" s="320"/>
      <c r="BW88" s="320"/>
      <c r="BX88" s="320"/>
      <c r="BY88" s="320"/>
      <c r="BZ88" s="320"/>
      <c r="CA88" s="320"/>
      <c r="CB88" s="320"/>
      <c r="CC88" s="320"/>
      <c r="CD88" s="320"/>
      <c r="CE88" s="320"/>
      <c r="CF88" s="320"/>
      <c r="CG88" s="320"/>
      <c r="CH88" s="320"/>
      <c r="CI88" s="320"/>
      <c r="CJ88" s="320"/>
      <c r="CK88" s="320"/>
      <c r="CL88" s="320"/>
      <c r="CM88" s="320"/>
      <c r="CN88" s="320"/>
      <c r="CO88" s="320"/>
      <c r="CP88" s="320"/>
      <c r="CQ88" s="320"/>
      <c r="CR88" s="320"/>
      <c r="CS88" s="320"/>
      <c r="CT88" s="320"/>
      <c r="CU88" s="320"/>
      <c r="CV88" s="320"/>
      <c r="CW88" s="320"/>
      <c r="CX88" s="320"/>
      <c r="CY88" s="320"/>
      <c r="CZ88" s="320"/>
      <c r="DA88" s="320"/>
      <c r="DB88" s="320"/>
      <c r="DC88" s="320"/>
      <c r="DD88" s="320"/>
      <c r="DE88" s="320"/>
      <c r="DF88" s="320"/>
      <c r="DG88" s="320"/>
      <c r="DH88" s="320"/>
      <c r="DI88" s="320"/>
      <c r="DJ88" s="320"/>
      <c r="DK88" s="320"/>
      <c r="DL88" s="320"/>
      <c r="DM88" s="320"/>
      <c r="DN88" s="320"/>
      <c r="DO88" s="320"/>
      <c r="DP88" s="320"/>
      <c r="DQ88" s="320"/>
      <c r="DR88" s="320"/>
      <c r="DS88" s="320"/>
      <c r="DT88" s="320"/>
      <c r="DU88" s="320"/>
      <c r="DV88" s="320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</row>
    <row r="89">
      <c r="A89" s="170"/>
      <c r="B89" s="170"/>
      <c r="C89" s="170"/>
      <c r="D89" s="170"/>
      <c r="E89" s="171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  <c r="AX89" s="320"/>
      <c r="AY89" s="320"/>
      <c r="AZ89" s="320"/>
      <c r="BA89" s="320"/>
      <c r="BB89" s="320"/>
      <c r="BC89" s="320"/>
      <c r="BD89" s="320"/>
      <c r="BE89" s="320"/>
      <c r="BF89" s="320"/>
      <c r="BG89" s="320"/>
      <c r="BH89" s="320"/>
      <c r="BI89" s="320"/>
      <c r="BJ89" s="320"/>
      <c r="BK89" s="320"/>
      <c r="BL89" s="320"/>
      <c r="BM89" s="320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/>
      <c r="BX89" s="320"/>
      <c r="BY89" s="320"/>
      <c r="BZ89" s="320"/>
      <c r="CA89" s="320"/>
      <c r="CB89" s="320"/>
      <c r="CC89" s="320"/>
      <c r="CD89" s="320"/>
      <c r="CE89" s="320"/>
      <c r="CF89" s="320"/>
      <c r="CG89" s="320"/>
      <c r="CH89" s="320"/>
      <c r="CI89" s="320"/>
      <c r="CJ89" s="320"/>
      <c r="CK89" s="320"/>
      <c r="CL89" s="320"/>
      <c r="CM89" s="320"/>
      <c r="CN89" s="320"/>
      <c r="CO89" s="320"/>
      <c r="CP89" s="320"/>
      <c r="CQ89" s="320"/>
      <c r="CR89" s="320"/>
      <c r="CS89" s="320"/>
      <c r="CT89" s="320"/>
      <c r="CU89" s="320"/>
      <c r="CV89" s="320"/>
      <c r="CW89" s="320"/>
      <c r="CX89" s="320"/>
      <c r="CY89" s="320"/>
      <c r="CZ89" s="320"/>
      <c r="DA89" s="320"/>
      <c r="DB89" s="320"/>
      <c r="DC89" s="320"/>
      <c r="DD89" s="320"/>
      <c r="DE89" s="320"/>
      <c r="DF89" s="320"/>
      <c r="DG89" s="320"/>
      <c r="DH89" s="320"/>
      <c r="DI89" s="320"/>
      <c r="DJ89" s="320"/>
      <c r="DK89" s="320"/>
      <c r="DL89" s="320"/>
      <c r="DM89" s="320"/>
      <c r="DN89" s="320"/>
      <c r="DO89" s="320"/>
      <c r="DP89" s="320"/>
      <c r="DQ89" s="320"/>
      <c r="DR89" s="320"/>
      <c r="DS89" s="320"/>
      <c r="DT89" s="320"/>
      <c r="DU89" s="320"/>
      <c r="DV89" s="320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</row>
    <row r="90">
      <c r="A90" s="170"/>
      <c r="B90" s="170"/>
      <c r="C90" s="170"/>
      <c r="D90" s="170"/>
      <c r="E90" s="171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  <c r="BC90" s="320"/>
      <c r="BD90" s="320"/>
      <c r="BE90" s="320"/>
      <c r="BF90" s="320"/>
      <c r="BG90" s="320"/>
      <c r="BH90" s="320"/>
      <c r="BI90" s="320"/>
      <c r="BJ90" s="320"/>
      <c r="BK90" s="320"/>
      <c r="BL90" s="320"/>
      <c r="BM90" s="320"/>
      <c r="BN90" s="320"/>
      <c r="BO90" s="320"/>
      <c r="BP90" s="320"/>
      <c r="BQ90" s="320"/>
      <c r="BR90" s="320"/>
      <c r="BS90" s="320"/>
      <c r="BT90" s="320"/>
      <c r="BU90" s="320"/>
      <c r="BV90" s="320"/>
      <c r="BW90" s="320"/>
      <c r="BX90" s="320"/>
      <c r="BY90" s="320"/>
      <c r="BZ90" s="320"/>
      <c r="CA90" s="320"/>
      <c r="CB90" s="320"/>
      <c r="CC90" s="320"/>
      <c r="CD90" s="320"/>
      <c r="CE90" s="320"/>
      <c r="CF90" s="320"/>
      <c r="CG90" s="320"/>
      <c r="CH90" s="320"/>
      <c r="CI90" s="320"/>
      <c r="CJ90" s="320"/>
      <c r="CK90" s="320"/>
      <c r="CL90" s="320"/>
      <c r="CM90" s="320"/>
      <c r="CN90" s="320"/>
      <c r="CO90" s="320"/>
      <c r="CP90" s="320"/>
      <c r="CQ90" s="320"/>
      <c r="CR90" s="320"/>
      <c r="CS90" s="320"/>
      <c r="CT90" s="320"/>
      <c r="CU90" s="320"/>
      <c r="CV90" s="320"/>
      <c r="CW90" s="320"/>
      <c r="CX90" s="320"/>
      <c r="CY90" s="320"/>
      <c r="CZ90" s="320"/>
      <c r="DA90" s="320"/>
      <c r="DB90" s="320"/>
      <c r="DC90" s="320"/>
      <c r="DD90" s="320"/>
      <c r="DE90" s="320"/>
      <c r="DF90" s="320"/>
      <c r="DG90" s="320"/>
      <c r="DH90" s="320"/>
      <c r="DI90" s="320"/>
      <c r="DJ90" s="320"/>
      <c r="DK90" s="320"/>
      <c r="DL90" s="320"/>
      <c r="DM90" s="320"/>
      <c r="DN90" s="320"/>
      <c r="DO90" s="320"/>
      <c r="DP90" s="320"/>
      <c r="DQ90" s="320"/>
      <c r="DR90" s="320"/>
      <c r="DS90" s="320"/>
      <c r="DT90" s="320"/>
      <c r="DU90" s="320"/>
      <c r="DV90" s="320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</row>
    <row r="91">
      <c r="A91" s="170"/>
      <c r="B91" s="170"/>
      <c r="C91" s="170"/>
      <c r="D91" s="170"/>
      <c r="E91" s="171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20"/>
      <c r="BC91" s="320"/>
      <c r="BD91" s="320"/>
      <c r="BE91" s="320"/>
      <c r="BF91" s="320"/>
      <c r="BG91" s="320"/>
      <c r="BH91" s="320"/>
      <c r="BI91" s="320"/>
      <c r="BJ91" s="320"/>
      <c r="BK91" s="320"/>
      <c r="BL91" s="320"/>
      <c r="BM91" s="320"/>
      <c r="BN91" s="320"/>
      <c r="BO91" s="320"/>
      <c r="BP91" s="320"/>
      <c r="BQ91" s="320"/>
      <c r="BR91" s="320"/>
      <c r="BS91" s="320"/>
      <c r="BT91" s="320"/>
      <c r="BU91" s="320"/>
      <c r="BV91" s="320"/>
      <c r="BW91" s="320"/>
      <c r="BX91" s="320"/>
      <c r="BY91" s="320"/>
      <c r="BZ91" s="320"/>
      <c r="CA91" s="320"/>
      <c r="CB91" s="320"/>
      <c r="CC91" s="320"/>
      <c r="CD91" s="320"/>
      <c r="CE91" s="320"/>
      <c r="CF91" s="320"/>
      <c r="CG91" s="320"/>
      <c r="CH91" s="320"/>
      <c r="CI91" s="320"/>
      <c r="CJ91" s="320"/>
      <c r="CK91" s="320"/>
      <c r="CL91" s="320"/>
      <c r="CM91" s="320"/>
      <c r="CN91" s="320"/>
      <c r="CO91" s="320"/>
      <c r="CP91" s="320"/>
      <c r="CQ91" s="320"/>
      <c r="CR91" s="320"/>
      <c r="CS91" s="320"/>
      <c r="CT91" s="320"/>
      <c r="CU91" s="320"/>
      <c r="CV91" s="320"/>
      <c r="CW91" s="320"/>
      <c r="CX91" s="320"/>
      <c r="CY91" s="320"/>
      <c r="CZ91" s="320"/>
      <c r="DA91" s="320"/>
      <c r="DB91" s="320"/>
      <c r="DC91" s="320"/>
      <c r="DD91" s="320"/>
      <c r="DE91" s="320"/>
      <c r="DF91" s="320"/>
      <c r="DG91" s="320"/>
      <c r="DH91" s="320"/>
      <c r="DI91" s="320"/>
      <c r="DJ91" s="320"/>
      <c r="DK91" s="320"/>
      <c r="DL91" s="320"/>
      <c r="DM91" s="320"/>
      <c r="DN91" s="320"/>
      <c r="DO91" s="320"/>
      <c r="DP91" s="320"/>
      <c r="DQ91" s="320"/>
      <c r="DR91" s="320"/>
      <c r="DS91" s="320"/>
      <c r="DT91" s="320"/>
      <c r="DU91" s="320"/>
      <c r="DV91" s="320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</row>
    <row r="92">
      <c r="A92" s="170"/>
      <c r="B92" s="170"/>
      <c r="C92" s="170"/>
      <c r="D92" s="170"/>
      <c r="E92" s="171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  <c r="AY92" s="320"/>
      <c r="AZ92" s="320"/>
      <c r="BA92" s="320"/>
      <c r="BB92" s="320"/>
      <c r="BC92" s="320"/>
      <c r="BD92" s="320"/>
      <c r="BE92" s="320"/>
      <c r="BF92" s="320"/>
      <c r="BG92" s="320"/>
      <c r="BH92" s="320"/>
      <c r="BI92" s="320"/>
      <c r="BJ92" s="320"/>
      <c r="BK92" s="320"/>
      <c r="BL92" s="320"/>
      <c r="BM92" s="320"/>
      <c r="BN92" s="320"/>
      <c r="BO92" s="320"/>
      <c r="BP92" s="320"/>
      <c r="BQ92" s="320"/>
      <c r="BR92" s="320"/>
      <c r="BS92" s="320"/>
      <c r="BT92" s="320"/>
      <c r="BU92" s="320"/>
      <c r="BV92" s="320"/>
      <c r="BW92" s="320"/>
      <c r="BX92" s="320"/>
      <c r="BY92" s="320"/>
      <c r="BZ92" s="320"/>
      <c r="CA92" s="320"/>
      <c r="CB92" s="320"/>
      <c r="CC92" s="320"/>
      <c r="CD92" s="320"/>
      <c r="CE92" s="320"/>
      <c r="CF92" s="320"/>
      <c r="CG92" s="320"/>
      <c r="CH92" s="320"/>
      <c r="CI92" s="320"/>
      <c r="CJ92" s="320"/>
      <c r="CK92" s="320"/>
      <c r="CL92" s="320"/>
      <c r="CM92" s="320"/>
      <c r="CN92" s="320"/>
      <c r="CO92" s="320"/>
      <c r="CP92" s="320"/>
      <c r="CQ92" s="320"/>
      <c r="CR92" s="320"/>
      <c r="CS92" s="320"/>
      <c r="CT92" s="320"/>
      <c r="CU92" s="320"/>
      <c r="CV92" s="320"/>
      <c r="CW92" s="320"/>
      <c r="CX92" s="320"/>
      <c r="CY92" s="320"/>
      <c r="CZ92" s="320"/>
      <c r="DA92" s="320"/>
      <c r="DB92" s="320"/>
      <c r="DC92" s="320"/>
      <c r="DD92" s="320"/>
      <c r="DE92" s="320"/>
      <c r="DF92" s="320"/>
      <c r="DG92" s="320"/>
      <c r="DH92" s="320"/>
      <c r="DI92" s="320"/>
      <c r="DJ92" s="320"/>
      <c r="DK92" s="320"/>
      <c r="DL92" s="320"/>
      <c r="DM92" s="320"/>
      <c r="DN92" s="320"/>
      <c r="DO92" s="320"/>
      <c r="DP92" s="320"/>
      <c r="DQ92" s="320"/>
      <c r="DR92" s="320"/>
      <c r="DS92" s="320"/>
      <c r="DT92" s="320"/>
      <c r="DU92" s="320"/>
      <c r="DV92" s="320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</row>
    <row r="93">
      <c r="A93" s="170"/>
      <c r="B93" s="170"/>
      <c r="C93" s="170"/>
      <c r="D93" s="170"/>
      <c r="E93" s="171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  <c r="AY93" s="320"/>
      <c r="AZ93" s="320"/>
      <c r="BA93" s="320"/>
      <c r="BB93" s="320"/>
      <c r="BC93" s="320"/>
      <c r="BD93" s="320"/>
      <c r="BE93" s="320"/>
      <c r="BF93" s="320"/>
      <c r="BG93" s="320"/>
      <c r="BH93" s="320"/>
      <c r="BI93" s="320"/>
      <c r="BJ93" s="320"/>
      <c r="BK93" s="320"/>
      <c r="BL93" s="320"/>
      <c r="BM93" s="320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0"/>
      <c r="CB93" s="320"/>
      <c r="CC93" s="320"/>
      <c r="CD93" s="320"/>
      <c r="CE93" s="320"/>
      <c r="CF93" s="320"/>
      <c r="CG93" s="320"/>
      <c r="CH93" s="320"/>
      <c r="CI93" s="320"/>
      <c r="CJ93" s="320"/>
      <c r="CK93" s="320"/>
      <c r="CL93" s="320"/>
      <c r="CM93" s="320"/>
      <c r="CN93" s="320"/>
      <c r="CO93" s="320"/>
      <c r="CP93" s="320"/>
      <c r="CQ93" s="320"/>
      <c r="CR93" s="320"/>
      <c r="CS93" s="320"/>
      <c r="CT93" s="320"/>
      <c r="CU93" s="320"/>
      <c r="CV93" s="320"/>
      <c r="CW93" s="320"/>
      <c r="CX93" s="320"/>
      <c r="CY93" s="320"/>
      <c r="CZ93" s="320"/>
      <c r="DA93" s="320"/>
      <c r="DB93" s="320"/>
      <c r="DC93" s="320"/>
      <c r="DD93" s="320"/>
      <c r="DE93" s="320"/>
      <c r="DF93" s="320"/>
      <c r="DG93" s="320"/>
      <c r="DH93" s="320"/>
      <c r="DI93" s="320"/>
      <c r="DJ93" s="320"/>
      <c r="DK93" s="320"/>
      <c r="DL93" s="320"/>
      <c r="DM93" s="320"/>
      <c r="DN93" s="320"/>
      <c r="DO93" s="320"/>
      <c r="DP93" s="320"/>
      <c r="DQ93" s="320"/>
      <c r="DR93" s="320"/>
      <c r="DS93" s="320"/>
      <c r="DT93" s="320"/>
      <c r="DU93" s="320"/>
      <c r="DV93" s="320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</row>
    <row r="94">
      <c r="A94" s="170"/>
      <c r="B94" s="170"/>
      <c r="C94" s="170"/>
      <c r="D94" s="170"/>
      <c r="E94" s="171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  <c r="AX94" s="320"/>
      <c r="AY94" s="320"/>
      <c r="AZ94" s="320"/>
      <c r="BA94" s="320"/>
      <c r="BB94" s="320"/>
      <c r="BC94" s="320"/>
      <c r="BD94" s="320"/>
      <c r="BE94" s="320"/>
      <c r="BF94" s="320"/>
      <c r="BG94" s="320"/>
      <c r="BH94" s="320"/>
      <c r="BI94" s="320"/>
      <c r="BJ94" s="320"/>
      <c r="BK94" s="320"/>
      <c r="BL94" s="320"/>
      <c r="BM94" s="320"/>
      <c r="BN94" s="320"/>
      <c r="BO94" s="320"/>
      <c r="BP94" s="320"/>
      <c r="BQ94" s="32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0"/>
      <c r="CB94" s="320"/>
      <c r="CC94" s="320"/>
      <c r="CD94" s="320"/>
      <c r="CE94" s="320"/>
      <c r="CF94" s="320"/>
      <c r="CG94" s="320"/>
      <c r="CH94" s="320"/>
      <c r="CI94" s="320"/>
      <c r="CJ94" s="320"/>
      <c r="CK94" s="320"/>
      <c r="CL94" s="320"/>
      <c r="CM94" s="320"/>
      <c r="CN94" s="320"/>
      <c r="CO94" s="320"/>
      <c r="CP94" s="320"/>
      <c r="CQ94" s="320"/>
      <c r="CR94" s="320"/>
      <c r="CS94" s="320"/>
      <c r="CT94" s="320"/>
      <c r="CU94" s="320"/>
      <c r="CV94" s="320"/>
      <c r="CW94" s="320"/>
      <c r="CX94" s="320"/>
      <c r="CY94" s="320"/>
      <c r="CZ94" s="320"/>
      <c r="DA94" s="320"/>
      <c r="DB94" s="320"/>
      <c r="DC94" s="320"/>
      <c r="DD94" s="320"/>
      <c r="DE94" s="320"/>
      <c r="DF94" s="320"/>
      <c r="DG94" s="320"/>
      <c r="DH94" s="320"/>
      <c r="DI94" s="320"/>
      <c r="DJ94" s="320"/>
      <c r="DK94" s="320"/>
      <c r="DL94" s="320"/>
      <c r="DM94" s="320"/>
      <c r="DN94" s="320"/>
      <c r="DO94" s="320"/>
      <c r="DP94" s="320"/>
      <c r="DQ94" s="320"/>
      <c r="DR94" s="320"/>
      <c r="DS94" s="320"/>
      <c r="DT94" s="320"/>
      <c r="DU94" s="320"/>
      <c r="DV94" s="320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</row>
    <row r="95">
      <c r="A95" s="170"/>
      <c r="B95" s="170"/>
      <c r="C95" s="170"/>
      <c r="D95" s="170"/>
      <c r="E95" s="171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20"/>
      <c r="BC95" s="320"/>
      <c r="BD95" s="320"/>
      <c r="BE95" s="320"/>
      <c r="BF95" s="320"/>
      <c r="BG95" s="320"/>
      <c r="BH95" s="320"/>
      <c r="BI95" s="320"/>
      <c r="BJ95" s="320"/>
      <c r="BK95" s="320"/>
      <c r="BL95" s="320"/>
      <c r="BM95" s="320"/>
      <c r="BN95" s="320"/>
      <c r="BO95" s="320"/>
      <c r="BP95" s="320"/>
      <c r="BQ95" s="320"/>
      <c r="BR95" s="320"/>
      <c r="BS95" s="320"/>
      <c r="BT95" s="320"/>
      <c r="BU95" s="320"/>
      <c r="BV95" s="320"/>
      <c r="BW95" s="320"/>
      <c r="BX95" s="320"/>
      <c r="BY95" s="320"/>
      <c r="BZ95" s="320"/>
      <c r="CA95" s="320"/>
      <c r="CB95" s="320"/>
      <c r="CC95" s="320"/>
      <c r="CD95" s="320"/>
      <c r="CE95" s="320"/>
      <c r="CF95" s="320"/>
      <c r="CG95" s="320"/>
      <c r="CH95" s="320"/>
      <c r="CI95" s="320"/>
      <c r="CJ95" s="320"/>
      <c r="CK95" s="320"/>
      <c r="CL95" s="320"/>
      <c r="CM95" s="320"/>
      <c r="CN95" s="320"/>
      <c r="CO95" s="320"/>
      <c r="CP95" s="320"/>
      <c r="CQ95" s="320"/>
      <c r="CR95" s="320"/>
      <c r="CS95" s="320"/>
      <c r="CT95" s="320"/>
      <c r="CU95" s="320"/>
      <c r="CV95" s="320"/>
      <c r="CW95" s="320"/>
      <c r="CX95" s="320"/>
      <c r="CY95" s="320"/>
      <c r="CZ95" s="320"/>
      <c r="DA95" s="320"/>
      <c r="DB95" s="320"/>
      <c r="DC95" s="320"/>
      <c r="DD95" s="320"/>
      <c r="DE95" s="320"/>
      <c r="DF95" s="320"/>
      <c r="DG95" s="320"/>
      <c r="DH95" s="320"/>
      <c r="DI95" s="320"/>
      <c r="DJ95" s="320"/>
      <c r="DK95" s="320"/>
      <c r="DL95" s="320"/>
      <c r="DM95" s="320"/>
      <c r="DN95" s="320"/>
      <c r="DO95" s="320"/>
      <c r="DP95" s="320"/>
      <c r="DQ95" s="320"/>
      <c r="DR95" s="320"/>
      <c r="DS95" s="320"/>
      <c r="DT95" s="320"/>
      <c r="DU95" s="320"/>
      <c r="DV95" s="320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</row>
    <row r="96">
      <c r="A96" s="170"/>
      <c r="B96" s="170"/>
      <c r="C96" s="170"/>
      <c r="D96" s="170"/>
      <c r="E96" s="171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  <c r="AX96" s="320"/>
      <c r="AY96" s="320"/>
      <c r="AZ96" s="320"/>
      <c r="BA96" s="320"/>
      <c r="BB96" s="320"/>
      <c r="BC96" s="320"/>
      <c r="BD96" s="320"/>
      <c r="BE96" s="320"/>
      <c r="BF96" s="320"/>
      <c r="BG96" s="320"/>
      <c r="BH96" s="320"/>
      <c r="BI96" s="320"/>
      <c r="BJ96" s="320"/>
      <c r="BK96" s="320"/>
      <c r="BL96" s="320"/>
      <c r="BM96" s="320"/>
      <c r="BN96" s="320"/>
      <c r="BO96" s="320"/>
      <c r="BP96" s="320"/>
      <c r="BQ96" s="320"/>
      <c r="BR96" s="320"/>
      <c r="BS96" s="320"/>
      <c r="BT96" s="320"/>
      <c r="BU96" s="320"/>
      <c r="BV96" s="320"/>
      <c r="BW96" s="320"/>
      <c r="BX96" s="320"/>
      <c r="BY96" s="320"/>
      <c r="BZ96" s="320"/>
      <c r="CA96" s="320"/>
      <c r="CB96" s="320"/>
      <c r="CC96" s="320"/>
      <c r="CD96" s="320"/>
      <c r="CE96" s="320"/>
      <c r="CF96" s="320"/>
      <c r="CG96" s="320"/>
      <c r="CH96" s="320"/>
      <c r="CI96" s="320"/>
      <c r="CJ96" s="320"/>
      <c r="CK96" s="320"/>
      <c r="CL96" s="320"/>
      <c r="CM96" s="320"/>
      <c r="CN96" s="320"/>
      <c r="CO96" s="320"/>
      <c r="CP96" s="320"/>
      <c r="CQ96" s="320"/>
      <c r="CR96" s="320"/>
      <c r="CS96" s="320"/>
      <c r="CT96" s="320"/>
      <c r="CU96" s="320"/>
      <c r="CV96" s="320"/>
      <c r="CW96" s="320"/>
      <c r="CX96" s="320"/>
      <c r="CY96" s="320"/>
      <c r="CZ96" s="320"/>
      <c r="DA96" s="320"/>
      <c r="DB96" s="320"/>
      <c r="DC96" s="320"/>
      <c r="DD96" s="320"/>
      <c r="DE96" s="320"/>
      <c r="DF96" s="320"/>
      <c r="DG96" s="320"/>
      <c r="DH96" s="320"/>
      <c r="DI96" s="320"/>
      <c r="DJ96" s="320"/>
      <c r="DK96" s="320"/>
      <c r="DL96" s="320"/>
      <c r="DM96" s="320"/>
      <c r="DN96" s="320"/>
      <c r="DO96" s="320"/>
      <c r="DP96" s="320"/>
      <c r="DQ96" s="320"/>
      <c r="DR96" s="320"/>
      <c r="DS96" s="320"/>
      <c r="DT96" s="320"/>
      <c r="DU96" s="320"/>
      <c r="DV96" s="320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</row>
    <row r="97">
      <c r="A97" s="170"/>
      <c r="B97" s="170"/>
      <c r="C97" s="170"/>
      <c r="D97" s="170"/>
      <c r="E97" s="171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  <c r="AY97" s="320"/>
      <c r="AZ97" s="320"/>
      <c r="BA97" s="320"/>
      <c r="BB97" s="320"/>
      <c r="BC97" s="320"/>
      <c r="BD97" s="320"/>
      <c r="BE97" s="320"/>
      <c r="BF97" s="320"/>
      <c r="BG97" s="320"/>
      <c r="BH97" s="320"/>
      <c r="BI97" s="320"/>
      <c r="BJ97" s="320"/>
      <c r="BK97" s="320"/>
      <c r="BL97" s="320"/>
      <c r="BM97" s="320"/>
      <c r="BN97" s="320"/>
      <c r="BO97" s="320"/>
      <c r="BP97" s="320"/>
      <c r="BQ97" s="320"/>
      <c r="BR97" s="320"/>
      <c r="BS97" s="320"/>
      <c r="BT97" s="320"/>
      <c r="BU97" s="320"/>
      <c r="BV97" s="320"/>
      <c r="BW97" s="320"/>
      <c r="BX97" s="320"/>
      <c r="BY97" s="320"/>
      <c r="BZ97" s="320"/>
      <c r="CA97" s="320"/>
      <c r="CB97" s="320"/>
      <c r="CC97" s="320"/>
      <c r="CD97" s="320"/>
      <c r="CE97" s="320"/>
      <c r="CF97" s="320"/>
      <c r="CG97" s="320"/>
      <c r="CH97" s="320"/>
      <c r="CI97" s="320"/>
      <c r="CJ97" s="320"/>
      <c r="CK97" s="320"/>
      <c r="CL97" s="320"/>
      <c r="CM97" s="320"/>
      <c r="CN97" s="320"/>
      <c r="CO97" s="320"/>
      <c r="CP97" s="320"/>
      <c r="CQ97" s="320"/>
      <c r="CR97" s="320"/>
      <c r="CS97" s="320"/>
      <c r="CT97" s="320"/>
      <c r="CU97" s="320"/>
      <c r="CV97" s="320"/>
      <c r="CW97" s="320"/>
      <c r="CX97" s="320"/>
      <c r="CY97" s="320"/>
      <c r="CZ97" s="320"/>
      <c r="DA97" s="320"/>
      <c r="DB97" s="320"/>
      <c r="DC97" s="320"/>
      <c r="DD97" s="320"/>
      <c r="DE97" s="320"/>
      <c r="DF97" s="320"/>
      <c r="DG97" s="320"/>
      <c r="DH97" s="320"/>
      <c r="DI97" s="320"/>
      <c r="DJ97" s="320"/>
      <c r="DK97" s="320"/>
      <c r="DL97" s="320"/>
      <c r="DM97" s="320"/>
      <c r="DN97" s="320"/>
      <c r="DO97" s="320"/>
      <c r="DP97" s="320"/>
      <c r="DQ97" s="320"/>
      <c r="DR97" s="320"/>
      <c r="DS97" s="320"/>
      <c r="DT97" s="320"/>
      <c r="DU97" s="320"/>
      <c r="DV97" s="320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</row>
    <row r="98">
      <c r="A98" s="170"/>
      <c r="B98" s="170"/>
      <c r="C98" s="170"/>
      <c r="D98" s="170"/>
      <c r="E98" s="171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  <c r="AY98" s="320"/>
      <c r="AZ98" s="320"/>
      <c r="BA98" s="320"/>
      <c r="BB98" s="320"/>
      <c r="BC98" s="320"/>
      <c r="BD98" s="320"/>
      <c r="BE98" s="320"/>
      <c r="BF98" s="320"/>
      <c r="BG98" s="320"/>
      <c r="BH98" s="320"/>
      <c r="BI98" s="320"/>
      <c r="BJ98" s="320"/>
      <c r="BK98" s="320"/>
      <c r="BL98" s="320"/>
      <c r="BM98" s="320"/>
      <c r="BN98" s="320"/>
      <c r="BO98" s="320"/>
      <c r="BP98" s="320"/>
      <c r="BQ98" s="320"/>
      <c r="BR98" s="320"/>
      <c r="BS98" s="320"/>
      <c r="BT98" s="320"/>
      <c r="BU98" s="320"/>
      <c r="BV98" s="320"/>
      <c r="BW98" s="320"/>
      <c r="BX98" s="320"/>
      <c r="BY98" s="320"/>
      <c r="BZ98" s="320"/>
      <c r="CA98" s="320"/>
      <c r="CB98" s="320"/>
      <c r="CC98" s="320"/>
      <c r="CD98" s="320"/>
      <c r="CE98" s="320"/>
      <c r="CF98" s="320"/>
      <c r="CG98" s="320"/>
      <c r="CH98" s="320"/>
      <c r="CI98" s="320"/>
      <c r="CJ98" s="320"/>
      <c r="CK98" s="320"/>
      <c r="CL98" s="320"/>
      <c r="CM98" s="320"/>
      <c r="CN98" s="320"/>
      <c r="CO98" s="320"/>
      <c r="CP98" s="320"/>
      <c r="CQ98" s="320"/>
      <c r="CR98" s="320"/>
      <c r="CS98" s="320"/>
      <c r="CT98" s="320"/>
      <c r="CU98" s="320"/>
      <c r="CV98" s="320"/>
      <c r="CW98" s="320"/>
      <c r="CX98" s="320"/>
      <c r="CY98" s="320"/>
      <c r="CZ98" s="320"/>
      <c r="DA98" s="320"/>
      <c r="DB98" s="320"/>
      <c r="DC98" s="320"/>
      <c r="DD98" s="320"/>
      <c r="DE98" s="320"/>
      <c r="DF98" s="320"/>
      <c r="DG98" s="320"/>
      <c r="DH98" s="320"/>
      <c r="DI98" s="320"/>
      <c r="DJ98" s="320"/>
      <c r="DK98" s="320"/>
      <c r="DL98" s="320"/>
      <c r="DM98" s="320"/>
      <c r="DN98" s="320"/>
      <c r="DO98" s="320"/>
      <c r="DP98" s="320"/>
      <c r="DQ98" s="320"/>
      <c r="DR98" s="320"/>
      <c r="DS98" s="320"/>
      <c r="DT98" s="320"/>
      <c r="DU98" s="320"/>
      <c r="DV98" s="320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</row>
    <row r="99">
      <c r="A99" s="170"/>
      <c r="B99" s="170"/>
      <c r="C99" s="170"/>
      <c r="D99" s="170"/>
      <c r="E99" s="171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20"/>
      <c r="BC99" s="320"/>
      <c r="BD99" s="320"/>
      <c r="BE99" s="320"/>
      <c r="BF99" s="320"/>
      <c r="BG99" s="320"/>
      <c r="BH99" s="320"/>
      <c r="BI99" s="320"/>
      <c r="BJ99" s="320"/>
      <c r="BK99" s="320"/>
      <c r="BL99" s="320"/>
      <c r="BM99" s="320"/>
      <c r="BN99" s="320"/>
      <c r="BO99" s="320"/>
      <c r="BP99" s="320"/>
      <c r="BQ99" s="320"/>
      <c r="BR99" s="320"/>
      <c r="BS99" s="320"/>
      <c r="BT99" s="320"/>
      <c r="BU99" s="320"/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20"/>
      <c r="CQ99" s="320"/>
      <c r="CR99" s="320"/>
      <c r="CS99" s="320"/>
      <c r="CT99" s="320"/>
      <c r="CU99" s="320"/>
      <c r="CV99" s="320"/>
      <c r="CW99" s="320"/>
      <c r="CX99" s="320"/>
      <c r="CY99" s="320"/>
      <c r="CZ99" s="320"/>
      <c r="DA99" s="320"/>
      <c r="DB99" s="320"/>
      <c r="DC99" s="320"/>
      <c r="DD99" s="320"/>
      <c r="DE99" s="320"/>
      <c r="DF99" s="320"/>
      <c r="DG99" s="320"/>
      <c r="DH99" s="320"/>
      <c r="DI99" s="320"/>
      <c r="DJ99" s="320"/>
      <c r="DK99" s="320"/>
      <c r="DL99" s="320"/>
      <c r="DM99" s="320"/>
      <c r="DN99" s="320"/>
      <c r="DO99" s="320"/>
      <c r="DP99" s="320"/>
      <c r="DQ99" s="320"/>
      <c r="DR99" s="320"/>
      <c r="DS99" s="320"/>
      <c r="DT99" s="320"/>
      <c r="DU99" s="320"/>
      <c r="DV99" s="320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</row>
    <row r="100">
      <c r="A100" s="170"/>
      <c r="B100" s="170"/>
      <c r="C100" s="170"/>
      <c r="D100" s="170"/>
      <c r="E100" s="171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20"/>
      <c r="BC100" s="320"/>
      <c r="BD100" s="320"/>
      <c r="BE100" s="320"/>
      <c r="BF100" s="320"/>
      <c r="BG100" s="320"/>
      <c r="BH100" s="320"/>
      <c r="BI100" s="320"/>
      <c r="BJ100" s="320"/>
      <c r="BK100" s="320"/>
      <c r="BL100" s="320"/>
      <c r="BM100" s="320"/>
      <c r="BN100" s="320"/>
      <c r="BO100" s="320"/>
      <c r="BP100" s="320"/>
      <c r="BQ100" s="320"/>
      <c r="BR100" s="320"/>
      <c r="BS100" s="320"/>
      <c r="BT100" s="320"/>
      <c r="BU100" s="320"/>
      <c r="BV100" s="320"/>
      <c r="BW100" s="320"/>
      <c r="BX100" s="320"/>
      <c r="BY100" s="320"/>
      <c r="BZ100" s="320"/>
      <c r="CA100" s="320"/>
      <c r="CB100" s="320"/>
      <c r="CC100" s="320"/>
      <c r="CD100" s="320"/>
      <c r="CE100" s="320"/>
      <c r="CF100" s="320"/>
      <c r="CG100" s="320"/>
      <c r="CH100" s="320"/>
      <c r="CI100" s="320"/>
      <c r="CJ100" s="320"/>
      <c r="CK100" s="320"/>
      <c r="CL100" s="320"/>
      <c r="CM100" s="320"/>
      <c r="CN100" s="320"/>
      <c r="CO100" s="320"/>
      <c r="CP100" s="320"/>
      <c r="CQ100" s="320"/>
      <c r="CR100" s="320"/>
      <c r="CS100" s="320"/>
      <c r="CT100" s="320"/>
      <c r="CU100" s="320"/>
      <c r="CV100" s="320"/>
      <c r="CW100" s="320"/>
      <c r="CX100" s="320"/>
      <c r="CY100" s="320"/>
      <c r="CZ100" s="320"/>
      <c r="DA100" s="320"/>
      <c r="DB100" s="320"/>
      <c r="DC100" s="320"/>
      <c r="DD100" s="320"/>
      <c r="DE100" s="320"/>
      <c r="DF100" s="320"/>
      <c r="DG100" s="320"/>
      <c r="DH100" s="320"/>
      <c r="DI100" s="320"/>
      <c r="DJ100" s="320"/>
      <c r="DK100" s="320"/>
      <c r="DL100" s="320"/>
      <c r="DM100" s="320"/>
      <c r="DN100" s="320"/>
      <c r="DO100" s="320"/>
      <c r="DP100" s="320"/>
      <c r="DQ100" s="320"/>
      <c r="DR100" s="320"/>
      <c r="DS100" s="320"/>
      <c r="DT100" s="320"/>
      <c r="DU100" s="320"/>
      <c r="DV100" s="320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</row>
    <row r="101">
      <c r="A101" s="170"/>
      <c r="B101" s="170"/>
      <c r="C101" s="170"/>
      <c r="D101" s="170"/>
      <c r="E101" s="171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20"/>
      <c r="AV101" s="320"/>
      <c r="AW101" s="320"/>
      <c r="AX101" s="320"/>
      <c r="AY101" s="320"/>
      <c r="AZ101" s="320"/>
      <c r="BA101" s="320"/>
      <c r="BB101" s="320"/>
      <c r="BC101" s="320"/>
      <c r="BD101" s="320"/>
      <c r="BE101" s="320"/>
      <c r="BF101" s="320"/>
      <c r="BG101" s="320"/>
      <c r="BH101" s="320"/>
      <c r="BI101" s="320"/>
      <c r="BJ101" s="320"/>
      <c r="BK101" s="320"/>
      <c r="BL101" s="320"/>
      <c r="BM101" s="320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20"/>
      <c r="CY101" s="320"/>
      <c r="CZ101" s="320"/>
      <c r="DA101" s="320"/>
      <c r="DB101" s="320"/>
      <c r="DC101" s="320"/>
      <c r="DD101" s="320"/>
      <c r="DE101" s="320"/>
      <c r="DF101" s="320"/>
      <c r="DG101" s="320"/>
      <c r="DH101" s="320"/>
      <c r="DI101" s="320"/>
      <c r="DJ101" s="320"/>
      <c r="DK101" s="320"/>
      <c r="DL101" s="320"/>
      <c r="DM101" s="320"/>
      <c r="DN101" s="320"/>
      <c r="DO101" s="320"/>
      <c r="DP101" s="320"/>
      <c r="DQ101" s="320"/>
      <c r="DR101" s="320"/>
      <c r="DS101" s="320"/>
      <c r="DT101" s="320"/>
      <c r="DU101" s="320"/>
      <c r="DV101" s="320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</row>
    <row r="102">
      <c r="A102" s="170"/>
      <c r="B102" s="170"/>
      <c r="C102" s="170"/>
      <c r="D102" s="170"/>
      <c r="E102" s="171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320"/>
      <c r="BJ102" s="320"/>
      <c r="BK102" s="320"/>
      <c r="BL102" s="320"/>
      <c r="BM102" s="320"/>
      <c r="BN102" s="320"/>
      <c r="BO102" s="320"/>
      <c r="BP102" s="320"/>
      <c r="BQ102" s="320"/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0"/>
      <c r="CB102" s="320"/>
      <c r="CC102" s="320"/>
      <c r="CD102" s="320"/>
      <c r="CE102" s="320"/>
      <c r="CF102" s="320"/>
      <c r="CG102" s="320"/>
      <c r="CH102" s="320"/>
      <c r="CI102" s="320"/>
      <c r="CJ102" s="320"/>
      <c r="CK102" s="320"/>
      <c r="CL102" s="320"/>
      <c r="CM102" s="320"/>
      <c r="CN102" s="320"/>
      <c r="CO102" s="320"/>
      <c r="CP102" s="320"/>
      <c r="CQ102" s="320"/>
      <c r="CR102" s="320"/>
      <c r="CS102" s="320"/>
      <c r="CT102" s="320"/>
      <c r="CU102" s="320"/>
      <c r="CV102" s="320"/>
      <c r="CW102" s="320"/>
      <c r="CX102" s="320"/>
      <c r="CY102" s="320"/>
      <c r="CZ102" s="320"/>
      <c r="DA102" s="320"/>
      <c r="DB102" s="320"/>
      <c r="DC102" s="320"/>
      <c r="DD102" s="320"/>
      <c r="DE102" s="320"/>
      <c r="DF102" s="320"/>
      <c r="DG102" s="320"/>
      <c r="DH102" s="320"/>
      <c r="DI102" s="320"/>
      <c r="DJ102" s="320"/>
      <c r="DK102" s="320"/>
      <c r="DL102" s="320"/>
      <c r="DM102" s="320"/>
      <c r="DN102" s="320"/>
      <c r="DO102" s="320"/>
      <c r="DP102" s="320"/>
      <c r="DQ102" s="320"/>
      <c r="DR102" s="320"/>
      <c r="DS102" s="320"/>
      <c r="DT102" s="320"/>
      <c r="DU102" s="320"/>
      <c r="DV102" s="320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</row>
    <row r="103">
      <c r="A103" s="170"/>
      <c r="B103" s="170"/>
      <c r="C103" s="170"/>
      <c r="D103" s="170"/>
      <c r="E103" s="171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F103" s="320"/>
      <c r="AG103" s="320"/>
      <c r="AH103" s="320"/>
      <c r="AI103" s="320"/>
      <c r="AJ103" s="320"/>
      <c r="AK103" s="320"/>
      <c r="AL103" s="320"/>
      <c r="AM103" s="320"/>
      <c r="AN103" s="320"/>
      <c r="AO103" s="320"/>
      <c r="AP103" s="320"/>
      <c r="AQ103" s="320"/>
      <c r="AR103" s="320"/>
      <c r="AS103" s="320"/>
      <c r="AT103" s="320"/>
      <c r="AU103" s="320"/>
      <c r="AV103" s="320"/>
      <c r="AW103" s="320"/>
      <c r="AX103" s="320"/>
      <c r="AY103" s="320"/>
      <c r="AZ103" s="320"/>
      <c r="BA103" s="320"/>
      <c r="BB103" s="320"/>
      <c r="BC103" s="320"/>
      <c r="BD103" s="320"/>
      <c r="BE103" s="320"/>
      <c r="BF103" s="320"/>
      <c r="BG103" s="320"/>
      <c r="BH103" s="320"/>
      <c r="BI103" s="320"/>
      <c r="BJ103" s="320"/>
      <c r="BK103" s="320"/>
      <c r="BL103" s="320"/>
      <c r="BM103" s="320"/>
      <c r="BN103" s="320"/>
      <c r="BO103" s="320"/>
      <c r="BP103" s="320"/>
      <c r="BQ103" s="320"/>
      <c r="BR103" s="320"/>
      <c r="BS103" s="320"/>
      <c r="BT103" s="320"/>
      <c r="BU103" s="320"/>
      <c r="BV103" s="320"/>
      <c r="BW103" s="320"/>
      <c r="BX103" s="320"/>
      <c r="BY103" s="320"/>
      <c r="BZ103" s="320"/>
      <c r="CA103" s="320"/>
      <c r="CB103" s="320"/>
      <c r="CC103" s="320"/>
      <c r="CD103" s="320"/>
      <c r="CE103" s="320"/>
      <c r="CF103" s="320"/>
      <c r="CG103" s="320"/>
      <c r="CH103" s="320"/>
      <c r="CI103" s="320"/>
      <c r="CJ103" s="320"/>
      <c r="CK103" s="320"/>
      <c r="CL103" s="320"/>
      <c r="CM103" s="320"/>
      <c r="CN103" s="320"/>
      <c r="CO103" s="320"/>
      <c r="CP103" s="320"/>
      <c r="CQ103" s="320"/>
      <c r="CR103" s="320"/>
      <c r="CS103" s="320"/>
      <c r="CT103" s="320"/>
      <c r="CU103" s="320"/>
      <c r="CV103" s="320"/>
      <c r="CW103" s="320"/>
      <c r="CX103" s="320"/>
      <c r="CY103" s="320"/>
      <c r="CZ103" s="320"/>
      <c r="DA103" s="320"/>
      <c r="DB103" s="320"/>
      <c r="DC103" s="320"/>
      <c r="DD103" s="320"/>
      <c r="DE103" s="320"/>
      <c r="DF103" s="320"/>
      <c r="DG103" s="320"/>
      <c r="DH103" s="320"/>
      <c r="DI103" s="320"/>
      <c r="DJ103" s="320"/>
      <c r="DK103" s="320"/>
      <c r="DL103" s="320"/>
      <c r="DM103" s="320"/>
      <c r="DN103" s="320"/>
      <c r="DO103" s="320"/>
      <c r="DP103" s="320"/>
      <c r="DQ103" s="320"/>
      <c r="DR103" s="320"/>
      <c r="DS103" s="320"/>
      <c r="DT103" s="320"/>
      <c r="DU103" s="320"/>
      <c r="DV103" s="320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</row>
    <row r="104">
      <c r="A104" s="170"/>
      <c r="B104" s="170"/>
      <c r="C104" s="170"/>
      <c r="D104" s="170"/>
      <c r="E104" s="171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0"/>
      <c r="BM104" s="320"/>
      <c r="BN104" s="320"/>
      <c r="BO104" s="320"/>
      <c r="BP104" s="320"/>
      <c r="BQ104" s="320"/>
      <c r="BR104" s="320"/>
      <c r="BS104" s="320"/>
      <c r="BT104" s="320"/>
      <c r="BU104" s="320"/>
      <c r="BV104" s="320"/>
      <c r="BW104" s="320"/>
      <c r="BX104" s="320"/>
      <c r="BY104" s="320"/>
      <c r="BZ104" s="320"/>
      <c r="CA104" s="320"/>
      <c r="CB104" s="320"/>
      <c r="CC104" s="320"/>
      <c r="CD104" s="320"/>
      <c r="CE104" s="320"/>
      <c r="CF104" s="320"/>
      <c r="CG104" s="320"/>
      <c r="CH104" s="320"/>
      <c r="CI104" s="320"/>
      <c r="CJ104" s="320"/>
      <c r="CK104" s="320"/>
      <c r="CL104" s="320"/>
      <c r="CM104" s="320"/>
      <c r="CN104" s="320"/>
      <c r="CO104" s="320"/>
      <c r="CP104" s="320"/>
      <c r="CQ104" s="320"/>
      <c r="CR104" s="320"/>
      <c r="CS104" s="320"/>
      <c r="CT104" s="320"/>
      <c r="CU104" s="320"/>
      <c r="CV104" s="320"/>
      <c r="CW104" s="320"/>
      <c r="CX104" s="320"/>
      <c r="CY104" s="320"/>
      <c r="CZ104" s="320"/>
      <c r="DA104" s="320"/>
      <c r="DB104" s="320"/>
      <c r="DC104" s="320"/>
      <c r="DD104" s="320"/>
      <c r="DE104" s="320"/>
      <c r="DF104" s="320"/>
      <c r="DG104" s="320"/>
      <c r="DH104" s="320"/>
      <c r="DI104" s="320"/>
      <c r="DJ104" s="320"/>
      <c r="DK104" s="320"/>
      <c r="DL104" s="320"/>
      <c r="DM104" s="320"/>
      <c r="DN104" s="320"/>
      <c r="DO104" s="320"/>
      <c r="DP104" s="320"/>
      <c r="DQ104" s="320"/>
      <c r="DR104" s="320"/>
      <c r="DS104" s="320"/>
      <c r="DT104" s="320"/>
      <c r="DU104" s="320"/>
      <c r="DV104" s="320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</row>
    <row r="105">
      <c r="A105" s="170"/>
      <c r="B105" s="170"/>
      <c r="C105" s="170"/>
      <c r="D105" s="170"/>
      <c r="E105" s="171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320"/>
      <c r="BE105" s="320"/>
      <c r="BF105" s="320"/>
      <c r="BG105" s="320"/>
      <c r="BH105" s="320"/>
      <c r="BI105" s="320"/>
      <c r="BJ105" s="320"/>
      <c r="BK105" s="320"/>
      <c r="BL105" s="320"/>
      <c r="BM105" s="320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320"/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/>
      <c r="CT105" s="320"/>
      <c r="CU105" s="320"/>
      <c r="CV105" s="320"/>
      <c r="CW105" s="320"/>
      <c r="CX105" s="320"/>
      <c r="CY105" s="320"/>
      <c r="CZ105" s="320"/>
      <c r="DA105" s="320"/>
      <c r="DB105" s="320"/>
      <c r="DC105" s="320"/>
      <c r="DD105" s="320"/>
      <c r="DE105" s="320"/>
      <c r="DF105" s="320"/>
      <c r="DG105" s="320"/>
      <c r="DH105" s="320"/>
      <c r="DI105" s="320"/>
      <c r="DJ105" s="320"/>
      <c r="DK105" s="320"/>
      <c r="DL105" s="320"/>
      <c r="DM105" s="320"/>
      <c r="DN105" s="320"/>
      <c r="DO105" s="320"/>
      <c r="DP105" s="320"/>
      <c r="DQ105" s="320"/>
      <c r="DR105" s="320"/>
      <c r="DS105" s="320"/>
      <c r="DT105" s="320"/>
      <c r="DU105" s="320"/>
      <c r="DV105" s="320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</row>
    <row r="106">
      <c r="A106" s="170"/>
      <c r="B106" s="170"/>
      <c r="C106" s="170"/>
      <c r="D106" s="170"/>
      <c r="E106" s="171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320"/>
      <c r="AP106" s="320"/>
      <c r="AQ106" s="320"/>
      <c r="AR106" s="320"/>
      <c r="AS106" s="320"/>
      <c r="AT106" s="320"/>
      <c r="AU106" s="320"/>
      <c r="AV106" s="320"/>
      <c r="AW106" s="320"/>
      <c r="AX106" s="320"/>
      <c r="AY106" s="320"/>
      <c r="AZ106" s="320"/>
      <c r="BA106" s="320"/>
      <c r="BB106" s="320"/>
      <c r="BC106" s="320"/>
      <c r="BD106" s="320"/>
      <c r="BE106" s="320"/>
      <c r="BF106" s="320"/>
      <c r="BG106" s="320"/>
      <c r="BH106" s="320"/>
      <c r="BI106" s="320"/>
      <c r="BJ106" s="320"/>
      <c r="BK106" s="320"/>
      <c r="BL106" s="320"/>
      <c r="BM106" s="320"/>
      <c r="BN106" s="320"/>
      <c r="BO106" s="320"/>
      <c r="BP106" s="320"/>
      <c r="BQ106" s="320"/>
      <c r="BR106" s="320"/>
      <c r="BS106" s="320"/>
      <c r="BT106" s="320"/>
      <c r="BU106" s="320"/>
      <c r="BV106" s="320"/>
      <c r="BW106" s="320"/>
      <c r="BX106" s="320"/>
      <c r="BY106" s="320"/>
      <c r="BZ106" s="320"/>
      <c r="CA106" s="320"/>
      <c r="CB106" s="320"/>
      <c r="CC106" s="320"/>
      <c r="CD106" s="320"/>
      <c r="CE106" s="320"/>
      <c r="CF106" s="320"/>
      <c r="CG106" s="320"/>
      <c r="CH106" s="320"/>
      <c r="CI106" s="320"/>
      <c r="CJ106" s="320"/>
      <c r="CK106" s="320"/>
      <c r="CL106" s="320"/>
      <c r="CM106" s="320"/>
      <c r="CN106" s="320"/>
      <c r="CO106" s="320"/>
      <c r="CP106" s="320"/>
      <c r="CQ106" s="320"/>
      <c r="CR106" s="320"/>
      <c r="CS106" s="320"/>
      <c r="CT106" s="320"/>
      <c r="CU106" s="320"/>
      <c r="CV106" s="320"/>
      <c r="CW106" s="320"/>
      <c r="CX106" s="320"/>
      <c r="CY106" s="320"/>
      <c r="CZ106" s="320"/>
      <c r="DA106" s="320"/>
      <c r="DB106" s="320"/>
      <c r="DC106" s="320"/>
      <c r="DD106" s="320"/>
      <c r="DE106" s="320"/>
      <c r="DF106" s="320"/>
      <c r="DG106" s="320"/>
      <c r="DH106" s="320"/>
      <c r="DI106" s="320"/>
      <c r="DJ106" s="320"/>
      <c r="DK106" s="320"/>
      <c r="DL106" s="320"/>
      <c r="DM106" s="320"/>
      <c r="DN106" s="320"/>
      <c r="DO106" s="320"/>
      <c r="DP106" s="320"/>
      <c r="DQ106" s="320"/>
      <c r="DR106" s="320"/>
      <c r="DS106" s="320"/>
      <c r="DT106" s="320"/>
      <c r="DU106" s="320"/>
      <c r="DV106" s="320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</row>
    <row r="107">
      <c r="A107" s="170"/>
      <c r="B107" s="170"/>
      <c r="C107" s="170"/>
      <c r="D107" s="170"/>
      <c r="E107" s="171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0"/>
      <c r="AR107" s="320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20"/>
      <c r="BC107" s="320"/>
      <c r="BD107" s="320"/>
      <c r="BE107" s="320"/>
      <c r="BF107" s="320"/>
      <c r="BG107" s="320"/>
      <c r="BH107" s="320"/>
      <c r="BI107" s="320"/>
      <c r="BJ107" s="320"/>
      <c r="BK107" s="320"/>
      <c r="BL107" s="320"/>
      <c r="BM107" s="320"/>
      <c r="BN107" s="320"/>
      <c r="BO107" s="320"/>
      <c r="BP107" s="320"/>
      <c r="BQ107" s="320"/>
      <c r="BR107" s="320"/>
      <c r="BS107" s="320"/>
      <c r="BT107" s="320"/>
      <c r="BU107" s="320"/>
      <c r="BV107" s="320"/>
      <c r="BW107" s="320"/>
      <c r="BX107" s="320"/>
      <c r="BY107" s="320"/>
      <c r="BZ107" s="320"/>
      <c r="CA107" s="320"/>
      <c r="CB107" s="320"/>
      <c r="CC107" s="320"/>
      <c r="CD107" s="320"/>
      <c r="CE107" s="320"/>
      <c r="CF107" s="320"/>
      <c r="CG107" s="320"/>
      <c r="CH107" s="320"/>
      <c r="CI107" s="320"/>
      <c r="CJ107" s="320"/>
      <c r="CK107" s="320"/>
      <c r="CL107" s="320"/>
      <c r="CM107" s="320"/>
      <c r="CN107" s="320"/>
      <c r="CO107" s="320"/>
      <c r="CP107" s="320"/>
      <c r="CQ107" s="320"/>
      <c r="CR107" s="320"/>
      <c r="CS107" s="320"/>
      <c r="CT107" s="320"/>
      <c r="CU107" s="320"/>
      <c r="CV107" s="320"/>
      <c r="CW107" s="320"/>
      <c r="CX107" s="320"/>
      <c r="CY107" s="320"/>
      <c r="CZ107" s="320"/>
      <c r="DA107" s="320"/>
      <c r="DB107" s="320"/>
      <c r="DC107" s="320"/>
      <c r="DD107" s="320"/>
      <c r="DE107" s="320"/>
      <c r="DF107" s="320"/>
      <c r="DG107" s="320"/>
      <c r="DH107" s="320"/>
      <c r="DI107" s="320"/>
      <c r="DJ107" s="320"/>
      <c r="DK107" s="320"/>
      <c r="DL107" s="320"/>
      <c r="DM107" s="320"/>
      <c r="DN107" s="320"/>
      <c r="DO107" s="320"/>
      <c r="DP107" s="320"/>
      <c r="DQ107" s="320"/>
      <c r="DR107" s="320"/>
      <c r="DS107" s="320"/>
      <c r="DT107" s="320"/>
      <c r="DU107" s="320"/>
      <c r="DV107" s="320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</row>
    <row r="108">
      <c r="A108" s="170"/>
      <c r="B108" s="170"/>
      <c r="C108" s="170"/>
      <c r="D108" s="170"/>
      <c r="E108" s="171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AZ108" s="320"/>
      <c r="BA108" s="320"/>
      <c r="BB108" s="320"/>
      <c r="BC108" s="320"/>
      <c r="BD108" s="320"/>
      <c r="BE108" s="320"/>
      <c r="BF108" s="320"/>
      <c r="BG108" s="320"/>
      <c r="BH108" s="320"/>
      <c r="BI108" s="320"/>
      <c r="BJ108" s="320"/>
      <c r="BK108" s="320"/>
      <c r="BL108" s="320"/>
      <c r="BM108" s="320"/>
      <c r="BN108" s="320"/>
      <c r="BO108" s="320"/>
      <c r="BP108" s="320"/>
      <c r="BQ108" s="320"/>
      <c r="BR108" s="320"/>
      <c r="BS108" s="320"/>
      <c r="BT108" s="320"/>
      <c r="BU108" s="320"/>
      <c r="BV108" s="320"/>
      <c r="BW108" s="320"/>
      <c r="BX108" s="320"/>
      <c r="BY108" s="320"/>
      <c r="BZ108" s="320"/>
      <c r="CA108" s="320"/>
      <c r="CB108" s="320"/>
      <c r="CC108" s="320"/>
      <c r="CD108" s="320"/>
      <c r="CE108" s="320"/>
      <c r="CF108" s="320"/>
      <c r="CG108" s="320"/>
      <c r="CH108" s="320"/>
      <c r="CI108" s="320"/>
      <c r="CJ108" s="320"/>
      <c r="CK108" s="320"/>
      <c r="CL108" s="320"/>
      <c r="CM108" s="320"/>
      <c r="CN108" s="320"/>
      <c r="CO108" s="320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  <c r="CZ108" s="320"/>
      <c r="DA108" s="320"/>
      <c r="DB108" s="320"/>
      <c r="DC108" s="320"/>
      <c r="DD108" s="320"/>
      <c r="DE108" s="320"/>
      <c r="DF108" s="320"/>
      <c r="DG108" s="320"/>
      <c r="DH108" s="320"/>
      <c r="DI108" s="320"/>
      <c r="DJ108" s="320"/>
      <c r="DK108" s="320"/>
      <c r="DL108" s="320"/>
      <c r="DM108" s="320"/>
      <c r="DN108" s="320"/>
      <c r="DO108" s="320"/>
      <c r="DP108" s="320"/>
      <c r="DQ108" s="320"/>
      <c r="DR108" s="320"/>
      <c r="DS108" s="320"/>
      <c r="DT108" s="320"/>
      <c r="DU108" s="320"/>
      <c r="DV108" s="320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</row>
    <row r="109">
      <c r="A109" s="170"/>
      <c r="B109" s="170"/>
      <c r="C109" s="170"/>
      <c r="D109" s="170"/>
      <c r="E109" s="171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0"/>
      <c r="AT109" s="320"/>
      <c r="AU109" s="320"/>
      <c r="AV109" s="320"/>
      <c r="AW109" s="320"/>
      <c r="AX109" s="320"/>
      <c r="AY109" s="320"/>
      <c r="AZ109" s="320"/>
      <c r="BA109" s="320"/>
      <c r="BB109" s="320"/>
      <c r="BC109" s="320"/>
      <c r="BD109" s="320"/>
      <c r="BE109" s="320"/>
      <c r="BF109" s="320"/>
      <c r="BG109" s="320"/>
      <c r="BH109" s="320"/>
      <c r="BI109" s="320"/>
      <c r="BJ109" s="320"/>
      <c r="BK109" s="320"/>
      <c r="BL109" s="320"/>
      <c r="BM109" s="320"/>
      <c r="BN109" s="320"/>
      <c r="BO109" s="320"/>
      <c r="BP109" s="320"/>
      <c r="BQ109" s="320"/>
      <c r="BR109" s="320"/>
      <c r="BS109" s="320"/>
      <c r="BT109" s="320"/>
      <c r="BU109" s="320"/>
      <c r="BV109" s="320"/>
      <c r="BW109" s="320"/>
      <c r="BX109" s="320"/>
      <c r="BY109" s="320"/>
      <c r="BZ109" s="320"/>
      <c r="CA109" s="320"/>
      <c r="CB109" s="320"/>
      <c r="CC109" s="320"/>
      <c r="CD109" s="320"/>
      <c r="CE109" s="320"/>
      <c r="CF109" s="320"/>
      <c r="CG109" s="320"/>
      <c r="CH109" s="320"/>
      <c r="CI109" s="320"/>
      <c r="CJ109" s="320"/>
      <c r="CK109" s="320"/>
      <c r="CL109" s="320"/>
      <c r="CM109" s="320"/>
      <c r="CN109" s="320"/>
      <c r="CO109" s="320"/>
      <c r="CP109" s="320"/>
      <c r="CQ109" s="320"/>
      <c r="CR109" s="320"/>
      <c r="CS109" s="320"/>
      <c r="CT109" s="320"/>
      <c r="CU109" s="320"/>
      <c r="CV109" s="320"/>
      <c r="CW109" s="320"/>
      <c r="CX109" s="320"/>
      <c r="CY109" s="320"/>
      <c r="CZ109" s="320"/>
      <c r="DA109" s="320"/>
      <c r="DB109" s="320"/>
      <c r="DC109" s="320"/>
      <c r="DD109" s="320"/>
      <c r="DE109" s="320"/>
      <c r="DF109" s="320"/>
      <c r="DG109" s="320"/>
      <c r="DH109" s="320"/>
      <c r="DI109" s="320"/>
      <c r="DJ109" s="320"/>
      <c r="DK109" s="320"/>
      <c r="DL109" s="320"/>
      <c r="DM109" s="320"/>
      <c r="DN109" s="320"/>
      <c r="DO109" s="320"/>
      <c r="DP109" s="320"/>
      <c r="DQ109" s="320"/>
      <c r="DR109" s="320"/>
      <c r="DS109" s="320"/>
      <c r="DT109" s="320"/>
      <c r="DU109" s="320"/>
      <c r="DV109" s="320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</row>
    <row r="110">
      <c r="A110" s="170"/>
      <c r="B110" s="170"/>
      <c r="C110" s="170"/>
      <c r="D110" s="170"/>
      <c r="E110" s="171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0"/>
      <c r="AH110" s="320"/>
      <c r="AI110" s="320"/>
      <c r="AJ110" s="320"/>
      <c r="AK110" s="320"/>
      <c r="AL110" s="320"/>
      <c r="AM110" s="320"/>
      <c r="AN110" s="320"/>
      <c r="AO110" s="320"/>
      <c r="AP110" s="320"/>
      <c r="AQ110" s="320"/>
      <c r="AR110" s="320"/>
      <c r="AS110" s="320"/>
      <c r="AT110" s="320"/>
      <c r="AU110" s="320"/>
      <c r="AV110" s="320"/>
      <c r="AW110" s="320"/>
      <c r="AX110" s="320"/>
      <c r="AY110" s="320"/>
      <c r="AZ110" s="320"/>
      <c r="BA110" s="320"/>
      <c r="BB110" s="320"/>
      <c r="BC110" s="320"/>
      <c r="BD110" s="320"/>
      <c r="BE110" s="320"/>
      <c r="BF110" s="320"/>
      <c r="BG110" s="320"/>
      <c r="BH110" s="320"/>
      <c r="BI110" s="320"/>
      <c r="BJ110" s="320"/>
      <c r="BK110" s="320"/>
      <c r="BL110" s="320"/>
      <c r="BM110" s="320"/>
      <c r="BN110" s="320"/>
      <c r="BO110" s="320"/>
      <c r="BP110" s="320"/>
      <c r="BQ110" s="320"/>
      <c r="BR110" s="320"/>
      <c r="BS110" s="320"/>
      <c r="BT110" s="320"/>
      <c r="BU110" s="320"/>
      <c r="BV110" s="320"/>
      <c r="BW110" s="320"/>
      <c r="BX110" s="320"/>
      <c r="BY110" s="320"/>
      <c r="BZ110" s="320"/>
      <c r="CA110" s="320"/>
      <c r="CB110" s="320"/>
      <c r="CC110" s="320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0"/>
      <c r="CN110" s="320"/>
      <c r="CO110" s="320"/>
      <c r="CP110" s="320"/>
      <c r="CQ110" s="320"/>
      <c r="CR110" s="320"/>
      <c r="CS110" s="320"/>
      <c r="CT110" s="320"/>
      <c r="CU110" s="320"/>
      <c r="CV110" s="320"/>
      <c r="CW110" s="320"/>
      <c r="CX110" s="320"/>
      <c r="CY110" s="320"/>
      <c r="CZ110" s="320"/>
      <c r="DA110" s="320"/>
      <c r="DB110" s="320"/>
      <c r="DC110" s="320"/>
      <c r="DD110" s="320"/>
      <c r="DE110" s="320"/>
      <c r="DF110" s="320"/>
      <c r="DG110" s="320"/>
      <c r="DH110" s="320"/>
      <c r="DI110" s="320"/>
      <c r="DJ110" s="320"/>
      <c r="DK110" s="320"/>
      <c r="DL110" s="320"/>
      <c r="DM110" s="320"/>
      <c r="DN110" s="320"/>
      <c r="DO110" s="320"/>
      <c r="DP110" s="320"/>
      <c r="DQ110" s="320"/>
      <c r="DR110" s="320"/>
      <c r="DS110" s="320"/>
      <c r="DT110" s="320"/>
      <c r="DU110" s="320"/>
      <c r="DV110" s="320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</row>
    <row r="111">
      <c r="A111" s="170"/>
      <c r="B111" s="170"/>
      <c r="C111" s="170"/>
      <c r="D111" s="170"/>
      <c r="E111" s="171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  <c r="AH111" s="320"/>
      <c r="AI111" s="320"/>
      <c r="AJ111" s="320"/>
      <c r="AK111" s="320"/>
      <c r="AL111" s="320"/>
      <c r="AM111" s="320"/>
      <c r="AN111" s="320"/>
      <c r="AO111" s="320"/>
      <c r="AP111" s="320"/>
      <c r="AQ111" s="320"/>
      <c r="AR111" s="320"/>
      <c r="AS111" s="320"/>
      <c r="AT111" s="320"/>
      <c r="AU111" s="320"/>
      <c r="AV111" s="320"/>
      <c r="AW111" s="320"/>
      <c r="AX111" s="320"/>
      <c r="AY111" s="320"/>
      <c r="AZ111" s="320"/>
      <c r="BA111" s="320"/>
      <c r="BB111" s="320"/>
      <c r="BC111" s="320"/>
      <c r="BD111" s="320"/>
      <c r="BE111" s="320"/>
      <c r="BF111" s="320"/>
      <c r="BG111" s="320"/>
      <c r="BH111" s="320"/>
      <c r="BI111" s="320"/>
      <c r="BJ111" s="320"/>
      <c r="BK111" s="320"/>
      <c r="BL111" s="320"/>
      <c r="BM111" s="320"/>
      <c r="BN111" s="320"/>
      <c r="BO111" s="320"/>
      <c r="BP111" s="320"/>
      <c r="BQ111" s="320"/>
      <c r="BR111" s="320"/>
      <c r="BS111" s="320"/>
      <c r="BT111" s="320"/>
      <c r="BU111" s="320"/>
      <c r="BV111" s="320"/>
      <c r="BW111" s="320"/>
      <c r="BX111" s="320"/>
      <c r="BY111" s="320"/>
      <c r="BZ111" s="320"/>
      <c r="CA111" s="320"/>
      <c r="CB111" s="320"/>
      <c r="CC111" s="320"/>
      <c r="CD111" s="320"/>
      <c r="CE111" s="320"/>
      <c r="CF111" s="320"/>
      <c r="CG111" s="320"/>
      <c r="CH111" s="320"/>
      <c r="CI111" s="320"/>
      <c r="CJ111" s="320"/>
      <c r="CK111" s="320"/>
      <c r="CL111" s="320"/>
      <c r="CM111" s="320"/>
      <c r="CN111" s="320"/>
      <c r="CO111" s="320"/>
      <c r="CP111" s="320"/>
      <c r="CQ111" s="320"/>
      <c r="CR111" s="320"/>
      <c r="CS111" s="320"/>
      <c r="CT111" s="320"/>
      <c r="CU111" s="320"/>
      <c r="CV111" s="320"/>
      <c r="CW111" s="320"/>
      <c r="CX111" s="320"/>
      <c r="CY111" s="320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20"/>
      <c r="DJ111" s="320"/>
      <c r="DK111" s="320"/>
      <c r="DL111" s="320"/>
      <c r="DM111" s="320"/>
      <c r="DN111" s="320"/>
      <c r="DO111" s="320"/>
      <c r="DP111" s="320"/>
      <c r="DQ111" s="320"/>
      <c r="DR111" s="320"/>
      <c r="DS111" s="320"/>
      <c r="DT111" s="320"/>
      <c r="DU111" s="320"/>
      <c r="DV111" s="320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</row>
    <row r="112">
      <c r="A112" s="170"/>
      <c r="B112" s="170"/>
      <c r="C112" s="170"/>
      <c r="D112" s="170"/>
      <c r="E112" s="171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0"/>
      <c r="AV112" s="320"/>
      <c r="AW112" s="320"/>
      <c r="AX112" s="320"/>
      <c r="AY112" s="320"/>
      <c r="AZ112" s="320"/>
      <c r="BA112" s="320"/>
      <c r="BB112" s="320"/>
      <c r="BC112" s="320"/>
      <c r="BD112" s="320"/>
      <c r="BE112" s="320"/>
      <c r="BF112" s="320"/>
      <c r="BG112" s="320"/>
      <c r="BH112" s="320"/>
      <c r="BI112" s="320"/>
      <c r="BJ112" s="320"/>
      <c r="BK112" s="320"/>
      <c r="BL112" s="320"/>
      <c r="BM112" s="320"/>
      <c r="BN112" s="320"/>
      <c r="BO112" s="320"/>
      <c r="BP112" s="320"/>
      <c r="BQ112" s="320"/>
      <c r="BR112" s="320"/>
      <c r="BS112" s="320"/>
      <c r="BT112" s="320"/>
      <c r="BU112" s="320"/>
      <c r="BV112" s="320"/>
      <c r="BW112" s="320"/>
      <c r="BX112" s="320"/>
      <c r="BY112" s="320"/>
      <c r="BZ112" s="320"/>
      <c r="CA112" s="320"/>
      <c r="CB112" s="320"/>
      <c r="CC112" s="320"/>
      <c r="CD112" s="320"/>
      <c r="CE112" s="320"/>
      <c r="CF112" s="320"/>
      <c r="CG112" s="320"/>
      <c r="CH112" s="320"/>
      <c r="CI112" s="320"/>
      <c r="CJ112" s="320"/>
      <c r="CK112" s="320"/>
      <c r="CL112" s="320"/>
      <c r="CM112" s="320"/>
      <c r="CN112" s="320"/>
      <c r="CO112" s="320"/>
      <c r="CP112" s="320"/>
      <c r="CQ112" s="320"/>
      <c r="CR112" s="320"/>
      <c r="CS112" s="320"/>
      <c r="CT112" s="320"/>
      <c r="CU112" s="320"/>
      <c r="CV112" s="320"/>
      <c r="CW112" s="320"/>
      <c r="CX112" s="320"/>
      <c r="CY112" s="320"/>
      <c r="CZ112" s="320"/>
      <c r="DA112" s="320"/>
      <c r="DB112" s="320"/>
      <c r="DC112" s="320"/>
      <c r="DD112" s="320"/>
      <c r="DE112" s="320"/>
      <c r="DF112" s="320"/>
      <c r="DG112" s="320"/>
      <c r="DH112" s="320"/>
      <c r="DI112" s="320"/>
      <c r="DJ112" s="320"/>
      <c r="DK112" s="320"/>
      <c r="DL112" s="320"/>
      <c r="DM112" s="320"/>
      <c r="DN112" s="320"/>
      <c r="DO112" s="320"/>
      <c r="DP112" s="320"/>
      <c r="DQ112" s="320"/>
      <c r="DR112" s="320"/>
      <c r="DS112" s="320"/>
      <c r="DT112" s="320"/>
      <c r="DU112" s="320"/>
      <c r="DV112" s="320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</row>
    <row r="113">
      <c r="A113" s="170"/>
      <c r="B113" s="170"/>
      <c r="C113" s="170"/>
      <c r="D113" s="170"/>
      <c r="E113" s="171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  <c r="AZ113" s="320"/>
      <c r="BA113" s="320"/>
      <c r="BB113" s="320"/>
      <c r="BC113" s="320"/>
      <c r="BD113" s="320"/>
      <c r="BE113" s="320"/>
      <c r="BF113" s="320"/>
      <c r="BG113" s="320"/>
      <c r="BH113" s="320"/>
      <c r="BI113" s="320"/>
      <c r="BJ113" s="320"/>
      <c r="BK113" s="320"/>
      <c r="BL113" s="320"/>
      <c r="BM113" s="320"/>
      <c r="BN113" s="320"/>
      <c r="BO113" s="320"/>
      <c r="BP113" s="320"/>
      <c r="BQ113" s="320"/>
      <c r="BR113" s="320"/>
      <c r="BS113" s="320"/>
      <c r="BT113" s="320"/>
      <c r="BU113" s="320"/>
      <c r="BV113" s="320"/>
      <c r="BW113" s="320"/>
      <c r="BX113" s="320"/>
      <c r="BY113" s="320"/>
      <c r="BZ113" s="320"/>
      <c r="CA113" s="320"/>
      <c r="CB113" s="320"/>
      <c r="CC113" s="320"/>
      <c r="CD113" s="320"/>
      <c r="CE113" s="320"/>
      <c r="CF113" s="320"/>
      <c r="CG113" s="320"/>
      <c r="CH113" s="320"/>
      <c r="CI113" s="320"/>
      <c r="CJ113" s="320"/>
      <c r="CK113" s="320"/>
      <c r="CL113" s="320"/>
      <c r="CM113" s="320"/>
      <c r="CN113" s="320"/>
      <c r="CO113" s="320"/>
      <c r="CP113" s="320"/>
      <c r="CQ113" s="320"/>
      <c r="CR113" s="320"/>
      <c r="CS113" s="320"/>
      <c r="CT113" s="320"/>
      <c r="CU113" s="320"/>
      <c r="CV113" s="320"/>
      <c r="CW113" s="320"/>
      <c r="CX113" s="320"/>
      <c r="CY113" s="320"/>
      <c r="CZ113" s="320"/>
      <c r="DA113" s="320"/>
      <c r="DB113" s="320"/>
      <c r="DC113" s="320"/>
      <c r="DD113" s="320"/>
      <c r="DE113" s="320"/>
      <c r="DF113" s="320"/>
      <c r="DG113" s="320"/>
      <c r="DH113" s="320"/>
      <c r="DI113" s="320"/>
      <c r="DJ113" s="320"/>
      <c r="DK113" s="320"/>
      <c r="DL113" s="320"/>
      <c r="DM113" s="320"/>
      <c r="DN113" s="320"/>
      <c r="DO113" s="320"/>
      <c r="DP113" s="320"/>
      <c r="DQ113" s="320"/>
      <c r="DR113" s="320"/>
      <c r="DS113" s="320"/>
      <c r="DT113" s="320"/>
      <c r="DU113" s="320"/>
      <c r="DV113" s="320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</row>
    <row r="114">
      <c r="A114" s="170"/>
      <c r="B114" s="170"/>
      <c r="C114" s="170"/>
      <c r="D114" s="170"/>
      <c r="E114" s="171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20"/>
      <c r="AJ114" s="320"/>
      <c r="AK114" s="320"/>
      <c r="AL114" s="320"/>
      <c r="AM114" s="320"/>
      <c r="AN114" s="320"/>
      <c r="AO114" s="320"/>
      <c r="AP114" s="320"/>
      <c r="AQ114" s="320"/>
      <c r="AR114" s="320"/>
      <c r="AS114" s="320"/>
      <c r="AT114" s="320"/>
      <c r="AU114" s="320"/>
      <c r="AV114" s="320"/>
      <c r="AW114" s="320"/>
      <c r="AX114" s="320"/>
      <c r="AY114" s="320"/>
      <c r="AZ114" s="320"/>
      <c r="BA114" s="320"/>
      <c r="BB114" s="320"/>
      <c r="BC114" s="320"/>
      <c r="BD114" s="320"/>
      <c r="BE114" s="320"/>
      <c r="BF114" s="320"/>
      <c r="BG114" s="320"/>
      <c r="BH114" s="320"/>
      <c r="BI114" s="320"/>
      <c r="BJ114" s="320"/>
      <c r="BK114" s="320"/>
      <c r="BL114" s="320"/>
      <c r="BM114" s="320"/>
      <c r="BN114" s="320"/>
      <c r="BO114" s="320"/>
      <c r="BP114" s="320"/>
      <c r="BQ114" s="320"/>
      <c r="BR114" s="320"/>
      <c r="BS114" s="320"/>
      <c r="BT114" s="320"/>
      <c r="BU114" s="320"/>
      <c r="BV114" s="320"/>
      <c r="BW114" s="320"/>
      <c r="BX114" s="320"/>
      <c r="BY114" s="320"/>
      <c r="BZ114" s="320"/>
      <c r="CA114" s="320"/>
      <c r="CB114" s="320"/>
      <c r="CC114" s="320"/>
      <c r="CD114" s="320"/>
      <c r="CE114" s="320"/>
      <c r="CF114" s="320"/>
      <c r="CG114" s="320"/>
      <c r="CH114" s="320"/>
      <c r="CI114" s="320"/>
      <c r="CJ114" s="320"/>
      <c r="CK114" s="320"/>
      <c r="CL114" s="320"/>
      <c r="CM114" s="320"/>
      <c r="CN114" s="320"/>
      <c r="CO114" s="320"/>
      <c r="CP114" s="320"/>
      <c r="CQ114" s="320"/>
      <c r="CR114" s="320"/>
      <c r="CS114" s="320"/>
      <c r="CT114" s="320"/>
      <c r="CU114" s="320"/>
      <c r="CV114" s="320"/>
      <c r="CW114" s="320"/>
      <c r="CX114" s="320"/>
      <c r="CY114" s="320"/>
      <c r="CZ114" s="320"/>
      <c r="DA114" s="320"/>
      <c r="DB114" s="320"/>
      <c r="DC114" s="320"/>
      <c r="DD114" s="320"/>
      <c r="DE114" s="320"/>
      <c r="DF114" s="320"/>
      <c r="DG114" s="320"/>
      <c r="DH114" s="320"/>
      <c r="DI114" s="320"/>
      <c r="DJ114" s="320"/>
      <c r="DK114" s="320"/>
      <c r="DL114" s="320"/>
      <c r="DM114" s="320"/>
      <c r="DN114" s="320"/>
      <c r="DO114" s="320"/>
      <c r="DP114" s="320"/>
      <c r="DQ114" s="320"/>
      <c r="DR114" s="320"/>
      <c r="DS114" s="320"/>
      <c r="DT114" s="320"/>
      <c r="DU114" s="320"/>
      <c r="DV114" s="320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</row>
    <row r="115">
      <c r="A115" s="170"/>
      <c r="B115" s="170"/>
      <c r="C115" s="170"/>
      <c r="D115" s="170"/>
      <c r="E115" s="171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  <c r="AA115" s="320"/>
      <c r="AB115" s="320"/>
      <c r="AC115" s="320"/>
      <c r="AD115" s="320"/>
      <c r="AE115" s="320"/>
      <c r="AF115" s="320"/>
      <c r="AG115" s="320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  <c r="AS115" s="320"/>
      <c r="AT115" s="320"/>
      <c r="AU115" s="320"/>
      <c r="AV115" s="320"/>
      <c r="AW115" s="320"/>
      <c r="AX115" s="320"/>
      <c r="AY115" s="320"/>
      <c r="AZ115" s="320"/>
      <c r="BA115" s="320"/>
      <c r="BB115" s="320"/>
      <c r="BC115" s="320"/>
      <c r="BD115" s="320"/>
      <c r="BE115" s="320"/>
      <c r="BF115" s="320"/>
      <c r="BG115" s="320"/>
      <c r="BH115" s="320"/>
      <c r="BI115" s="320"/>
      <c r="BJ115" s="320"/>
      <c r="BK115" s="320"/>
      <c r="BL115" s="320"/>
      <c r="BM115" s="320"/>
      <c r="BN115" s="320"/>
      <c r="BO115" s="320"/>
      <c r="BP115" s="320"/>
      <c r="BQ115" s="320"/>
      <c r="BR115" s="320"/>
      <c r="BS115" s="320"/>
      <c r="BT115" s="320"/>
      <c r="BU115" s="320"/>
      <c r="BV115" s="320"/>
      <c r="BW115" s="320"/>
      <c r="BX115" s="320"/>
      <c r="BY115" s="320"/>
      <c r="BZ115" s="320"/>
      <c r="CA115" s="320"/>
      <c r="CB115" s="320"/>
      <c r="CC115" s="320"/>
      <c r="CD115" s="320"/>
      <c r="CE115" s="320"/>
      <c r="CF115" s="320"/>
      <c r="CG115" s="320"/>
      <c r="CH115" s="320"/>
      <c r="CI115" s="320"/>
      <c r="CJ115" s="320"/>
      <c r="CK115" s="320"/>
      <c r="CL115" s="320"/>
      <c r="CM115" s="320"/>
      <c r="CN115" s="320"/>
      <c r="CO115" s="320"/>
      <c r="CP115" s="320"/>
      <c r="CQ115" s="320"/>
      <c r="CR115" s="320"/>
      <c r="CS115" s="320"/>
      <c r="CT115" s="320"/>
      <c r="CU115" s="320"/>
      <c r="CV115" s="320"/>
      <c r="CW115" s="320"/>
      <c r="CX115" s="320"/>
      <c r="CY115" s="320"/>
      <c r="CZ115" s="320"/>
      <c r="DA115" s="320"/>
      <c r="DB115" s="320"/>
      <c r="DC115" s="320"/>
      <c r="DD115" s="320"/>
      <c r="DE115" s="320"/>
      <c r="DF115" s="320"/>
      <c r="DG115" s="320"/>
      <c r="DH115" s="320"/>
      <c r="DI115" s="320"/>
      <c r="DJ115" s="320"/>
      <c r="DK115" s="320"/>
      <c r="DL115" s="320"/>
      <c r="DM115" s="320"/>
      <c r="DN115" s="320"/>
      <c r="DO115" s="320"/>
      <c r="DP115" s="320"/>
      <c r="DQ115" s="320"/>
      <c r="DR115" s="320"/>
      <c r="DS115" s="320"/>
      <c r="DT115" s="320"/>
      <c r="DU115" s="320"/>
      <c r="DV115" s="320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</row>
    <row r="116">
      <c r="A116" s="170"/>
      <c r="B116" s="170"/>
      <c r="C116" s="170"/>
      <c r="D116" s="170"/>
      <c r="E116" s="171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0"/>
      <c r="AV116" s="320"/>
      <c r="AW116" s="320"/>
      <c r="AX116" s="320"/>
      <c r="AY116" s="320"/>
      <c r="AZ116" s="320"/>
      <c r="BA116" s="320"/>
      <c r="BB116" s="320"/>
      <c r="BC116" s="320"/>
      <c r="BD116" s="320"/>
      <c r="BE116" s="320"/>
      <c r="BF116" s="320"/>
      <c r="BG116" s="320"/>
      <c r="BH116" s="320"/>
      <c r="BI116" s="320"/>
      <c r="BJ116" s="320"/>
      <c r="BK116" s="320"/>
      <c r="BL116" s="320"/>
      <c r="BM116" s="320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0"/>
      <c r="CC116" s="320"/>
      <c r="CD116" s="320"/>
      <c r="CE116" s="320"/>
      <c r="CF116" s="320"/>
      <c r="CG116" s="320"/>
      <c r="CH116" s="320"/>
      <c r="CI116" s="320"/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/>
      <c r="CT116" s="320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0"/>
      <c r="DI116" s="320"/>
      <c r="DJ116" s="320"/>
      <c r="DK116" s="320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0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</row>
    <row r="117">
      <c r="A117" s="170"/>
      <c r="B117" s="170"/>
      <c r="C117" s="170"/>
      <c r="D117" s="170"/>
      <c r="E117" s="171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0"/>
      <c r="AH117" s="320"/>
      <c r="AI117" s="320"/>
      <c r="AJ117" s="320"/>
      <c r="AK117" s="320"/>
      <c r="AL117" s="320"/>
      <c r="AM117" s="320"/>
      <c r="AN117" s="320"/>
      <c r="AO117" s="320"/>
      <c r="AP117" s="320"/>
      <c r="AQ117" s="320"/>
      <c r="AR117" s="320"/>
      <c r="AS117" s="320"/>
      <c r="AT117" s="320"/>
      <c r="AU117" s="320"/>
      <c r="AV117" s="320"/>
      <c r="AW117" s="320"/>
      <c r="AX117" s="320"/>
      <c r="AY117" s="320"/>
      <c r="AZ117" s="320"/>
      <c r="BA117" s="320"/>
      <c r="BB117" s="320"/>
      <c r="BC117" s="320"/>
      <c r="BD117" s="320"/>
      <c r="BE117" s="320"/>
      <c r="BF117" s="320"/>
      <c r="BG117" s="320"/>
      <c r="BH117" s="320"/>
      <c r="BI117" s="320"/>
      <c r="BJ117" s="320"/>
      <c r="BK117" s="320"/>
      <c r="BL117" s="320"/>
      <c r="BM117" s="320"/>
      <c r="BN117" s="320"/>
      <c r="BO117" s="320"/>
      <c r="BP117" s="320"/>
      <c r="BQ117" s="320"/>
      <c r="BR117" s="320"/>
      <c r="BS117" s="320"/>
      <c r="BT117" s="320"/>
      <c r="BU117" s="320"/>
      <c r="BV117" s="320"/>
      <c r="BW117" s="320"/>
      <c r="BX117" s="320"/>
      <c r="BY117" s="320"/>
      <c r="BZ117" s="320"/>
      <c r="CA117" s="320"/>
      <c r="CB117" s="320"/>
      <c r="CC117" s="320"/>
      <c r="CD117" s="320"/>
      <c r="CE117" s="320"/>
      <c r="CF117" s="320"/>
      <c r="CG117" s="320"/>
      <c r="CH117" s="320"/>
      <c r="CI117" s="320"/>
      <c r="CJ117" s="320"/>
      <c r="CK117" s="320"/>
      <c r="CL117" s="320"/>
      <c r="CM117" s="320"/>
      <c r="CN117" s="320"/>
      <c r="CO117" s="320"/>
      <c r="CP117" s="320"/>
      <c r="CQ117" s="320"/>
      <c r="CR117" s="320"/>
      <c r="CS117" s="320"/>
      <c r="CT117" s="320"/>
      <c r="CU117" s="320"/>
      <c r="CV117" s="320"/>
      <c r="CW117" s="320"/>
      <c r="CX117" s="320"/>
      <c r="CY117" s="320"/>
      <c r="CZ117" s="320"/>
      <c r="DA117" s="320"/>
      <c r="DB117" s="320"/>
      <c r="DC117" s="320"/>
      <c r="DD117" s="320"/>
      <c r="DE117" s="320"/>
      <c r="DF117" s="320"/>
      <c r="DG117" s="320"/>
      <c r="DH117" s="320"/>
      <c r="DI117" s="320"/>
      <c r="DJ117" s="320"/>
      <c r="DK117" s="320"/>
      <c r="DL117" s="320"/>
      <c r="DM117" s="320"/>
      <c r="DN117" s="320"/>
      <c r="DO117" s="320"/>
      <c r="DP117" s="320"/>
      <c r="DQ117" s="320"/>
      <c r="DR117" s="320"/>
      <c r="DS117" s="320"/>
      <c r="DT117" s="320"/>
      <c r="DU117" s="320"/>
      <c r="DV117" s="320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</row>
    <row r="118">
      <c r="A118" s="170"/>
      <c r="B118" s="170"/>
      <c r="C118" s="170"/>
      <c r="D118" s="170"/>
      <c r="E118" s="171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0"/>
      <c r="AH118" s="320"/>
      <c r="AI118" s="320"/>
      <c r="AJ118" s="320"/>
      <c r="AK118" s="320"/>
      <c r="AL118" s="320"/>
      <c r="AM118" s="320"/>
      <c r="AN118" s="320"/>
      <c r="AO118" s="320"/>
      <c r="AP118" s="320"/>
      <c r="AQ118" s="320"/>
      <c r="AR118" s="320"/>
      <c r="AS118" s="320"/>
      <c r="AT118" s="320"/>
      <c r="AU118" s="320"/>
      <c r="AV118" s="320"/>
      <c r="AW118" s="320"/>
      <c r="AX118" s="320"/>
      <c r="AY118" s="320"/>
      <c r="AZ118" s="320"/>
      <c r="BA118" s="320"/>
      <c r="BB118" s="320"/>
      <c r="BC118" s="320"/>
      <c r="BD118" s="320"/>
      <c r="BE118" s="320"/>
      <c r="BF118" s="320"/>
      <c r="BG118" s="320"/>
      <c r="BH118" s="320"/>
      <c r="BI118" s="320"/>
      <c r="BJ118" s="320"/>
      <c r="BK118" s="320"/>
      <c r="BL118" s="320"/>
      <c r="BM118" s="320"/>
      <c r="BN118" s="320"/>
      <c r="BO118" s="320"/>
      <c r="BP118" s="320"/>
      <c r="BQ118" s="320"/>
      <c r="BR118" s="320"/>
      <c r="BS118" s="320"/>
      <c r="BT118" s="320"/>
      <c r="BU118" s="320"/>
      <c r="BV118" s="320"/>
      <c r="BW118" s="320"/>
      <c r="BX118" s="320"/>
      <c r="BY118" s="320"/>
      <c r="BZ118" s="320"/>
      <c r="CA118" s="320"/>
      <c r="CB118" s="320"/>
      <c r="CC118" s="320"/>
      <c r="CD118" s="320"/>
      <c r="CE118" s="320"/>
      <c r="CF118" s="320"/>
      <c r="CG118" s="320"/>
      <c r="CH118" s="320"/>
      <c r="CI118" s="320"/>
      <c r="CJ118" s="320"/>
      <c r="CK118" s="320"/>
      <c r="CL118" s="320"/>
      <c r="CM118" s="320"/>
      <c r="CN118" s="320"/>
      <c r="CO118" s="320"/>
      <c r="CP118" s="320"/>
      <c r="CQ118" s="320"/>
      <c r="CR118" s="320"/>
      <c r="CS118" s="320"/>
      <c r="CT118" s="320"/>
      <c r="CU118" s="320"/>
      <c r="CV118" s="320"/>
      <c r="CW118" s="320"/>
      <c r="CX118" s="320"/>
      <c r="CY118" s="320"/>
      <c r="CZ118" s="320"/>
      <c r="DA118" s="320"/>
      <c r="DB118" s="320"/>
      <c r="DC118" s="320"/>
      <c r="DD118" s="320"/>
      <c r="DE118" s="320"/>
      <c r="DF118" s="320"/>
      <c r="DG118" s="320"/>
      <c r="DH118" s="320"/>
      <c r="DI118" s="320"/>
      <c r="DJ118" s="320"/>
      <c r="DK118" s="320"/>
      <c r="DL118" s="320"/>
      <c r="DM118" s="320"/>
      <c r="DN118" s="320"/>
      <c r="DO118" s="320"/>
      <c r="DP118" s="320"/>
      <c r="DQ118" s="320"/>
      <c r="DR118" s="320"/>
      <c r="DS118" s="320"/>
      <c r="DT118" s="320"/>
      <c r="DU118" s="320"/>
      <c r="DV118" s="320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</row>
    <row r="119">
      <c r="A119" s="170"/>
      <c r="B119" s="170"/>
      <c r="C119" s="170"/>
      <c r="D119" s="170"/>
      <c r="E119" s="171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  <c r="AJ119" s="320"/>
      <c r="AK119" s="320"/>
      <c r="AL119" s="320"/>
      <c r="AM119" s="320"/>
      <c r="AN119" s="320"/>
      <c r="AO119" s="320"/>
      <c r="AP119" s="320"/>
      <c r="AQ119" s="320"/>
      <c r="AR119" s="320"/>
      <c r="AS119" s="320"/>
      <c r="AT119" s="320"/>
      <c r="AU119" s="320"/>
      <c r="AV119" s="320"/>
      <c r="AW119" s="320"/>
      <c r="AX119" s="320"/>
      <c r="AY119" s="320"/>
      <c r="AZ119" s="320"/>
      <c r="BA119" s="320"/>
      <c r="BB119" s="320"/>
      <c r="BC119" s="320"/>
      <c r="BD119" s="320"/>
      <c r="BE119" s="320"/>
      <c r="BF119" s="320"/>
      <c r="BG119" s="320"/>
      <c r="BH119" s="320"/>
      <c r="BI119" s="320"/>
      <c r="BJ119" s="320"/>
      <c r="BK119" s="320"/>
      <c r="BL119" s="320"/>
      <c r="BM119" s="320"/>
      <c r="BN119" s="320"/>
      <c r="BO119" s="320"/>
      <c r="BP119" s="320"/>
      <c r="BQ119" s="320"/>
      <c r="BR119" s="320"/>
      <c r="BS119" s="320"/>
      <c r="BT119" s="320"/>
      <c r="BU119" s="320"/>
      <c r="BV119" s="320"/>
      <c r="BW119" s="320"/>
      <c r="BX119" s="320"/>
      <c r="BY119" s="320"/>
      <c r="BZ119" s="320"/>
      <c r="CA119" s="320"/>
      <c r="CB119" s="320"/>
      <c r="CC119" s="320"/>
      <c r="CD119" s="320"/>
      <c r="CE119" s="320"/>
      <c r="CF119" s="320"/>
      <c r="CG119" s="320"/>
      <c r="CH119" s="320"/>
      <c r="CI119" s="320"/>
      <c r="CJ119" s="320"/>
      <c r="CK119" s="320"/>
      <c r="CL119" s="320"/>
      <c r="CM119" s="320"/>
      <c r="CN119" s="320"/>
      <c r="CO119" s="320"/>
      <c r="CP119" s="320"/>
      <c r="CQ119" s="320"/>
      <c r="CR119" s="320"/>
      <c r="CS119" s="320"/>
      <c r="CT119" s="320"/>
      <c r="CU119" s="320"/>
      <c r="CV119" s="320"/>
      <c r="CW119" s="320"/>
      <c r="CX119" s="320"/>
      <c r="CY119" s="320"/>
      <c r="CZ119" s="320"/>
      <c r="DA119" s="320"/>
      <c r="DB119" s="320"/>
      <c r="DC119" s="320"/>
      <c r="DD119" s="320"/>
      <c r="DE119" s="320"/>
      <c r="DF119" s="320"/>
      <c r="DG119" s="320"/>
      <c r="DH119" s="320"/>
      <c r="DI119" s="320"/>
      <c r="DJ119" s="320"/>
      <c r="DK119" s="320"/>
      <c r="DL119" s="320"/>
      <c r="DM119" s="320"/>
      <c r="DN119" s="320"/>
      <c r="DO119" s="320"/>
      <c r="DP119" s="320"/>
      <c r="DQ119" s="320"/>
      <c r="DR119" s="320"/>
      <c r="DS119" s="320"/>
      <c r="DT119" s="320"/>
      <c r="DU119" s="320"/>
      <c r="DV119" s="320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</row>
    <row r="120">
      <c r="A120" s="170"/>
      <c r="B120" s="170"/>
      <c r="C120" s="170"/>
      <c r="D120" s="170"/>
      <c r="E120" s="171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  <c r="AB120" s="320"/>
      <c r="AC120" s="320"/>
      <c r="AD120" s="320"/>
      <c r="AE120" s="320"/>
      <c r="AF120" s="320"/>
      <c r="AG120" s="320"/>
      <c r="AH120" s="320"/>
      <c r="AI120" s="320"/>
      <c r="AJ120" s="320"/>
      <c r="AK120" s="320"/>
      <c r="AL120" s="320"/>
      <c r="AM120" s="320"/>
      <c r="AN120" s="320"/>
      <c r="AO120" s="320"/>
      <c r="AP120" s="320"/>
      <c r="AQ120" s="320"/>
      <c r="AR120" s="320"/>
      <c r="AS120" s="320"/>
      <c r="AT120" s="320"/>
      <c r="AU120" s="320"/>
      <c r="AV120" s="320"/>
      <c r="AW120" s="320"/>
      <c r="AX120" s="320"/>
      <c r="AY120" s="320"/>
      <c r="AZ120" s="320"/>
      <c r="BA120" s="320"/>
      <c r="BB120" s="320"/>
      <c r="BC120" s="320"/>
      <c r="BD120" s="320"/>
      <c r="BE120" s="320"/>
      <c r="BF120" s="320"/>
      <c r="BG120" s="320"/>
      <c r="BH120" s="320"/>
      <c r="BI120" s="320"/>
      <c r="BJ120" s="320"/>
      <c r="BK120" s="320"/>
      <c r="BL120" s="320"/>
      <c r="BM120" s="320"/>
      <c r="BN120" s="320"/>
      <c r="BO120" s="320"/>
      <c r="BP120" s="320"/>
      <c r="BQ120" s="320"/>
      <c r="BR120" s="320"/>
      <c r="BS120" s="320"/>
      <c r="BT120" s="320"/>
      <c r="BU120" s="320"/>
      <c r="BV120" s="320"/>
      <c r="BW120" s="320"/>
      <c r="BX120" s="320"/>
      <c r="BY120" s="320"/>
      <c r="BZ120" s="320"/>
      <c r="CA120" s="320"/>
      <c r="CB120" s="320"/>
      <c r="CC120" s="320"/>
      <c r="CD120" s="320"/>
      <c r="CE120" s="320"/>
      <c r="CF120" s="320"/>
      <c r="CG120" s="320"/>
      <c r="CH120" s="320"/>
      <c r="CI120" s="320"/>
      <c r="CJ120" s="320"/>
      <c r="CK120" s="320"/>
      <c r="CL120" s="320"/>
      <c r="CM120" s="320"/>
      <c r="CN120" s="320"/>
      <c r="CO120" s="320"/>
      <c r="CP120" s="320"/>
      <c r="CQ120" s="320"/>
      <c r="CR120" s="320"/>
      <c r="CS120" s="320"/>
      <c r="CT120" s="320"/>
      <c r="CU120" s="320"/>
      <c r="CV120" s="320"/>
      <c r="CW120" s="320"/>
      <c r="CX120" s="320"/>
      <c r="CY120" s="320"/>
      <c r="CZ120" s="320"/>
      <c r="DA120" s="320"/>
      <c r="DB120" s="320"/>
      <c r="DC120" s="320"/>
      <c r="DD120" s="320"/>
      <c r="DE120" s="320"/>
      <c r="DF120" s="320"/>
      <c r="DG120" s="320"/>
      <c r="DH120" s="320"/>
      <c r="DI120" s="320"/>
      <c r="DJ120" s="320"/>
      <c r="DK120" s="320"/>
      <c r="DL120" s="320"/>
      <c r="DM120" s="320"/>
      <c r="DN120" s="320"/>
      <c r="DO120" s="320"/>
      <c r="DP120" s="320"/>
      <c r="DQ120" s="320"/>
      <c r="DR120" s="320"/>
      <c r="DS120" s="320"/>
      <c r="DT120" s="320"/>
      <c r="DU120" s="320"/>
      <c r="DV120" s="320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</row>
    <row r="121">
      <c r="A121" s="170"/>
      <c r="B121" s="170"/>
      <c r="C121" s="170"/>
      <c r="D121" s="170"/>
      <c r="E121" s="171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  <c r="AA121" s="320"/>
      <c r="AB121" s="320"/>
      <c r="AC121" s="320"/>
      <c r="AD121" s="320"/>
      <c r="AE121" s="320"/>
      <c r="AF121" s="320"/>
      <c r="AG121" s="320"/>
      <c r="AH121" s="320"/>
      <c r="AI121" s="320"/>
      <c r="AJ121" s="320"/>
      <c r="AK121" s="320"/>
      <c r="AL121" s="320"/>
      <c r="AM121" s="320"/>
      <c r="AN121" s="320"/>
      <c r="AO121" s="320"/>
      <c r="AP121" s="320"/>
      <c r="AQ121" s="320"/>
      <c r="AR121" s="320"/>
      <c r="AS121" s="320"/>
      <c r="AT121" s="320"/>
      <c r="AU121" s="320"/>
      <c r="AV121" s="320"/>
      <c r="AW121" s="320"/>
      <c r="AX121" s="320"/>
      <c r="AY121" s="320"/>
      <c r="AZ121" s="320"/>
      <c r="BA121" s="320"/>
      <c r="BB121" s="320"/>
      <c r="BC121" s="320"/>
      <c r="BD121" s="320"/>
      <c r="BE121" s="320"/>
      <c r="BF121" s="320"/>
      <c r="BG121" s="320"/>
      <c r="BH121" s="320"/>
      <c r="BI121" s="320"/>
      <c r="BJ121" s="320"/>
      <c r="BK121" s="320"/>
      <c r="BL121" s="320"/>
      <c r="BM121" s="320"/>
      <c r="BN121" s="320"/>
      <c r="BO121" s="320"/>
      <c r="BP121" s="320"/>
      <c r="BQ121" s="320"/>
      <c r="BR121" s="320"/>
      <c r="BS121" s="320"/>
      <c r="BT121" s="320"/>
      <c r="BU121" s="320"/>
      <c r="BV121" s="320"/>
      <c r="BW121" s="320"/>
      <c r="BX121" s="320"/>
      <c r="BY121" s="320"/>
      <c r="BZ121" s="320"/>
      <c r="CA121" s="320"/>
      <c r="CB121" s="320"/>
      <c r="CC121" s="320"/>
      <c r="CD121" s="320"/>
      <c r="CE121" s="320"/>
      <c r="CF121" s="320"/>
      <c r="CG121" s="320"/>
      <c r="CH121" s="320"/>
      <c r="CI121" s="320"/>
      <c r="CJ121" s="320"/>
      <c r="CK121" s="320"/>
      <c r="CL121" s="320"/>
      <c r="CM121" s="320"/>
      <c r="CN121" s="320"/>
      <c r="CO121" s="320"/>
      <c r="CP121" s="320"/>
      <c r="CQ121" s="320"/>
      <c r="CR121" s="320"/>
      <c r="CS121" s="320"/>
      <c r="CT121" s="320"/>
      <c r="CU121" s="320"/>
      <c r="CV121" s="320"/>
      <c r="CW121" s="320"/>
      <c r="CX121" s="320"/>
      <c r="CY121" s="320"/>
      <c r="CZ121" s="320"/>
      <c r="DA121" s="320"/>
      <c r="DB121" s="320"/>
      <c r="DC121" s="320"/>
      <c r="DD121" s="320"/>
      <c r="DE121" s="320"/>
      <c r="DF121" s="320"/>
      <c r="DG121" s="320"/>
      <c r="DH121" s="320"/>
      <c r="DI121" s="320"/>
      <c r="DJ121" s="320"/>
      <c r="DK121" s="320"/>
      <c r="DL121" s="320"/>
      <c r="DM121" s="320"/>
      <c r="DN121" s="320"/>
      <c r="DO121" s="320"/>
      <c r="DP121" s="320"/>
      <c r="DQ121" s="320"/>
      <c r="DR121" s="320"/>
      <c r="DS121" s="320"/>
      <c r="DT121" s="320"/>
      <c r="DU121" s="320"/>
      <c r="DV121" s="320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</row>
    <row r="122">
      <c r="A122" s="170"/>
      <c r="B122" s="170"/>
      <c r="C122" s="170"/>
      <c r="D122" s="170"/>
      <c r="E122" s="171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0"/>
      <c r="AT122" s="320"/>
      <c r="AU122" s="320"/>
      <c r="AV122" s="320"/>
      <c r="AW122" s="320"/>
      <c r="AX122" s="320"/>
      <c r="AY122" s="320"/>
      <c r="AZ122" s="320"/>
      <c r="BA122" s="320"/>
      <c r="BB122" s="320"/>
      <c r="BC122" s="320"/>
      <c r="BD122" s="320"/>
      <c r="BE122" s="320"/>
      <c r="BF122" s="320"/>
      <c r="BG122" s="320"/>
      <c r="BH122" s="320"/>
      <c r="BI122" s="320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/>
      <c r="CJ122" s="320"/>
      <c r="CK122" s="320"/>
      <c r="CL122" s="320"/>
      <c r="CM122" s="320"/>
      <c r="CN122" s="320"/>
      <c r="CO122" s="320"/>
      <c r="CP122" s="320"/>
      <c r="CQ122" s="320"/>
      <c r="CR122" s="320"/>
      <c r="CS122" s="320"/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0"/>
      <c r="DD122" s="320"/>
      <c r="DE122" s="320"/>
      <c r="DF122" s="320"/>
      <c r="DG122" s="320"/>
      <c r="DH122" s="320"/>
      <c r="DI122" s="320"/>
      <c r="DJ122" s="320"/>
      <c r="DK122" s="320"/>
      <c r="DL122" s="320"/>
      <c r="DM122" s="320"/>
      <c r="DN122" s="320"/>
      <c r="DO122" s="320"/>
      <c r="DP122" s="320"/>
      <c r="DQ122" s="320"/>
      <c r="DR122" s="320"/>
      <c r="DS122" s="320"/>
      <c r="DT122" s="320"/>
      <c r="DU122" s="320"/>
      <c r="DV122" s="320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</row>
    <row r="123">
      <c r="A123" s="170"/>
      <c r="B123" s="170"/>
      <c r="C123" s="170"/>
      <c r="D123" s="170"/>
      <c r="E123" s="171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  <c r="AA123" s="320"/>
      <c r="AB123" s="320"/>
      <c r="AC123" s="320"/>
      <c r="AD123" s="320"/>
      <c r="AE123" s="320"/>
      <c r="AF123" s="320"/>
      <c r="AG123" s="320"/>
      <c r="AH123" s="320"/>
      <c r="AI123" s="320"/>
      <c r="AJ123" s="320"/>
      <c r="AK123" s="320"/>
      <c r="AL123" s="320"/>
      <c r="AM123" s="320"/>
      <c r="AN123" s="320"/>
      <c r="AO123" s="320"/>
      <c r="AP123" s="320"/>
      <c r="AQ123" s="320"/>
      <c r="AR123" s="320"/>
      <c r="AS123" s="320"/>
      <c r="AT123" s="320"/>
      <c r="AU123" s="320"/>
      <c r="AV123" s="320"/>
      <c r="AW123" s="320"/>
      <c r="AX123" s="320"/>
      <c r="AY123" s="320"/>
      <c r="AZ123" s="320"/>
      <c r="BA123" s="320"/>
      <c r="BB123" s="320"/>
      <c r="BC123" s="320"/>
      <c r="BD123" s="320"/>
      <c r="BE123" s="320"/>
      <c r="BF123" s="320"/>
      <c r="BG123" s="320"/>
      <c r="BH123" s="320"/>
      <c r="BI123" s="320"/>
      <c r="BJ123" s="320"/>
      <c r="BK123" s="320"/>
      <c r="BL123" s="320"/>
      <c r="BM123" s="320"/>
      <c r="BN123" s="320"/>
      <c r="BO123" s="320"/>
      <c r="BP123" s="320"/>
      <c r="BQ123" s="320"/>
      <c r="BR123" s="320"/>
      <c r="BS123" s="320"/>
      <c r="BT123" s="320"/>
      <c r="BU123" s="320"/>
      <c r="BV123" s="320"/>
      <c r="BW123" s="320"/>
      <c r="BX123" s="320"/>
      <c r="BY123" s="320"/>
      <c r="BZ123" s="320"/>
      <c r="CA123" s="320"/>
      <c r="CB123" s="320"/>
      <c r="CC123" s="320"/>
      <c r="CD123" s="320"/>
      <c r="CE123" s="320"/>
      <c r="CF123" s="320"/>
      <c r="CG123" s="320"/>
      <c r="CH123" s="320"/>
      <c r="CI123" s="320"/>
      <c r="CJ123" s="320"/>
      <c r="CK123" s="320"/>
      <c r="CL123" s="320"/>
      <c r="CM123" s="320"/>
      <c r="CN123" s="320"/>
      <c r="CO123" s="320"/>
      <c r="CP123" s="320"/>
      <c r="CQ123" s="320"/>
      <c r="CR123" s="320"/>
      <c r="CS123" s="320"/>
      <c r="CT123" s="320"/>
      <c r="CU123" s="320"/>
      <c r="CV123" s="320"/>
      <c r="CW123" s="320"/>
      <c r="CX123" s="320"/>
      <c r="CY123" s="320"/>
      <c r="CZ123" s="320"/>
      <c r="DA123" s="320"/>
      <c r="DB123" s="320"/>
      <c r="DC123" s="320"/>
      <c r="DD123" s="320"/>
      <c r="DE123" s="320"/>
      <c r="DF123" s="320"/>
      <c r="DG123" s="320"/>
      <c r="DH123" s="320"/>
      <c r="DI123" s="320"/>
      <c r="DJ123" s="320"/>
      <c r="DK123" s="320"/>
      <c r="DL123" s="320"/>
      <c r="DM123" s="320"/>
      <c r="DN123" s="320"/>
      <c r="DO123" s="320"/>
      <c r="DP123" s="320"/>
      <c r="DQ123" s="320"/>
      <c r="DR123" s="320"/>
      <c r="DS123" s="320"/>
      <c r="DT123" s="320"/>
      <c r="DU123" s="320"/>
      <c r="DV123" s="320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</row>
    <row r="124">
      <c r="A124" s="170"/>
      <c r="B124" s="170"/>
      <c r="C124" s="170"/>
      <c r="D124" s="170"/>
      <c r="E124" s="171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  <c r="AA124" s="320"/>
      <c r="AB124" s="320"/>
      <c r="AC124" s="320"/>
      <c r="AD124" s="320"/>
      <c r="AE124" s="320"/>
      <c r="AF124" s="320"/>
      <c r="AG124" s="320"/>
      <c r="AH124" s="320"/>
      <c r="AI124" s="320"/>
      <c r="AJ124" s="320"/>
      <c r="AK124" s="320"/>
      <c r="AL124" s="320"/>
      <c r="AM124" s="320"/>
      <c r="AN124" s="320"/>
      <c r="AO124" s="320"/>
      <c r="AP124" s="320"/>
      <c r="AQ124" s="320"/>
      <c r="AR124" s="320"/>
      <c r="AS124" s="320"/>
      <c r="AT124" s="320"/>
      <c r="AU124" s="320"/>
      <c r="AV124" s="320"/>
      <c r="AW124" s="320"/>
      <c r="AX124" s="320"/>
      <c r="AY124" s="320"/>
      <c r="AZ124" s="320"/>
      <c r="BA124" s="320"/>
      <c r="BB124" s="320"/>
      <c r="BC124" s="320"/>
      <c r="BD124" s="320"/>
      <c r="BE124" s="320"/>
      <c r="BF124" s="320"/>
      <c r="BG124" s="320"/>
      <c r="BH124" s="320"/>
      <c r="BI124" s="320"/>
      <c r="BJ124" s="320"/>
      <c r="BK124" s="320"/>
      <c r="BL124" s="320"/>
      <c r="BM124" s="320"/>
      <c r="BN124" s="320"/>
      <c r="BO124" s="320"/>
      <c r="BP124" s="320"/>
      <c r="BQ124" s="320"/>
      <c r="BR124" s="320"/>
      <c r="BS124" s="320"/>
      <c r="BT124" s="320"/>
      <c r="BU124" s="320"/>
      <c r="BV124" s="320"/>
      <c r="BW124" s="320"/>
      <c r="BX124" s="320"/>
      <c r="BY124" s="320"/>
      <c r="BZ124" s="320"/>
      <c r="CA124" s="320"/>
      <c r="CB124" s="320"/>
      <c r="CC124" s="320"/>
      <c r="CD124" s="320"/>
      <c r="CE124" s="320"/>
      <c r="CF124" s="320"/>
      <c r="CG124" s="320"/>
      <c r="CH124" s="320"/>
      <c r="CI124" s="320"/>
      <c r="CJ124" s="320"/>
      <c r="CK124" s="320"/>
      <c r="CL124" s="320"/>
      <c r="CM124" s="320"/>
      <c r="CN124" s="320"/>
      <c r="CO124" s="320"/>
      <c r="CP124" s="320"/>
      <c r="CQ124" s="320"/>
      <c r="CR124" s="320"/>
      <c r="CS124" s="320"/>
      <c r="CT124" s="320"/>
      <c r="CU124" s="320"/>
      <c r="CV124" s="320"/>
      <c r="CW124" s="320"/>
      <c r="CX124" s="320"/>
      <c r="CY124" s="320"/>
      <c r="CZ124" s="320"/>
      <c r="DA124" s="320"/>
      <c r="DB124" s="320"/>
      <c r="DC124" s="320"/>
      <c r="DD124" s="320"/>
      <c r="DE124" s="320"/>
      <c r="DF124" s="320"/>
      <c r="DG124" s="320"/>
      <c r="DH124" s="320"/>
      <c r="DI124" s="320"/>
      <c r="DJ124" s="320"/>
      <c r="DK124" s="320"/>
      <c r="DL124" s="320"/>
      <c r="DM124" s="320"/>
      <c r="DN124" s="320"/>
      <c r="DO124" s="320"/>
      <c r="DP124" s="320"/>
      <c r="DQ124" s="320"/>
      <c r="DR124" s="320"/>
      <c r="DS124" s="320"/>
      <c r="DT124" s="320"/>
      <c r="DU124" s="320"/>
      <c r="DV124" s="320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</row>
    <row r="125">
      <c r="A125" s="170"/>
      <c r="B125" s="170"/>
      <c r="C125" s="170"/>
      <c r="D125" s="170"/>
      <c r="E125" s="171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0"/>
      <c r="AB125" s="320"/>
      <c r="AC125" s="320"/>
      <c r="AD125" s="320"/>
      <c r="AE125" s="320"/>
      <c r="AF125" s="320"/>
      <c r="AG125" s="320"/>
      <c r="AH125" s="320"/>
      <c r="AI125" s="320"/>
      <c r="AJ125" s="320"/>
      <c r="AK125" s="320"/>
      <c r="AL125" s="320"/>
      <c r="AM125" s="320"/>
      <c r="AN125" s="320"/>
      <c r="AO125" s="320"/>
      <c r="AP125" s="320"/>
      <c r="AQ125" s="320"/>
      <c r="AR125" s="320"/>
      <c r="AS125" s="320"/>
      <c r="AT125" s="320"/>
      <c r="AU125" s="320"/>
      <c r="AV125" s="320"/>
      <c r="AW125" s="320"/>
      <c r="AX125" s="320"/>
      <c r="AY125" s="320"/>
      <c r="AZ125" s="320"/>
      <c r="BA125" s="320"/>
      <c r="BB125" s="320"/>
      <c r="BC125" s="320"/>
      <c r="BD125" s="320"/>
      <c r="BE125" s="320"/>
      <c r="BF125" s="320"/>
      <c r="BG125" s="320"/>
      <c r="BH125" s="320"/>
      <c r="BI125" s="320"/>
      <c r="BJ125" s="320"/>
      <c r="BK125" s="320"/>
      <c r="BL125" s="320"/>
      <c r="BM125" s="320"/>
      <c r="BN125" s="320"/>
      <c r="BO125" s="320"/>
      <c r="BP125" s="320"/>
      <c r="BQ125" s="320"/>
      <c r="BR125" s="320"/>
      <c r="BS125" s="320"/>
      <c r="BT125" s="320"/>
      <c r="BU125" s="320"/>
      <c r="BV125" s="320"/>
      <c r="BW125" s="320"/>
      <c r="BX125" s="320"/>
      <c r="BY125" s="320"/>
      <c r="BZ125" s="320"/>
      <c r="CA125" s="320"/>
      <c r="CB125" s="320"/>
      <c r="CC125" s="320"/>
      <c r="CD125" s="320"/>
      <c r="CE125" s="320"/>
      <c r="CF125" s="320"/>
      <c r="CG125" s="320"/>
      <c r="CH125" s="320"/>
      <c r="CI125" s="320"/>
      <c r="CJ125" s="320"/>
      <c r="CK125" s="320"/>
      <c r="CL125" s="320"/>
      <c r="CM125" s="320"/>
      <c r="CN125" s="320"/>
      <c r="CO125" s="320"/>
      <c r="CP125" s="320"/>
      <c r="CQ125" s="320"/>
      <c r="CR125" s="320"/>
      <c r="CS125" s="320"/>
      <c r="CT125" s="320"/>
      <c r="CU125" s="320"/>
      <c r="CV125" s="320"/>
      <c r="CW125" s="320"/>
      <c r="CX125" s="320"/>
      <c r="CY125" s="320"/>
      <c r="CZ125" s="320"/>
      <c r="DA125" s="320"/>
      <c r="DB125" s="320"/>
      <c r="DC125" s="320"/>
      <c r="DD125" s="320"/>
      <c r="DE125" s="320"/>
      <c r="DF125" s="320"/>
      <c r="DG125" s="320"/>
      <c r="DH125" s="320"/>
      <c r="DI125" s="320"/>
      <c r="DJ125" s="320"/>
      <c r="DK125" s="320"/>
      <c r="DL125" s="320"/>
      <c r="DM125" s="320"/>
      <c r="DN125" s="320"/>
      <c r="DO125" s="320"/>
      <c r="DP125" s="320"/>
      <c r="DQ125" s="320"/>
      <c r="DR125" s="320"/>
      <c r="DS125" s="320"/>
      <c r="DT125" s="320"/>
      <c r="DU125" s="320"/>
      <c r="DV125" s="320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</row>
    <row r="126">
      <c r="A126" s="170"/>
      <c r="B126" s="170"/>
      <c r="C126" s="170"/>
      <c r="D126" s="170"/>
      <c r="E126" s="171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  <c r="AB126" s="320"/>
      <c r="AC126" s="320"/>
      <c r="AD126" s="320"/>
      <c r="AE126" s="320"/>
      <c r="AF126" s="320"/>
      <c r="AG126" s="320"/>
      <c r="AH126" s="320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20"/>
      <c r="BC126" s="320"/>
      <c r="BD126" s="320"/>
      <c r="BE126" s="320"/>
      <c r="BF126" s="320"/>
      <c r="BG126" s="320"/>
      <c r="BH126" s="320"/>
      <c r="BI126" s="320"/>
      <c r="BJ126" s="320"/>
      <c r="BK126" s="320"/>
      <c r="BL126" s="320"/>
      <c r="BM126" s="320"/>
      <c r="BN126" s="320"/>
      <c r="BO126" s="320"/>
      <c r="BP126" s="320"/>
      <c r="BQ126" s="320"/>
      <c r="BR126" s="320"/>
      <c r="BS126" s="320"/>
      <c r="BT126" s="320"/>
      <c r="BU126" s="320"/>
      <c r="BV126" s="320"/>
      <c r="BW126" s="320"/>
      <c r="BX126" s="320"/>
      <c r="BY126" s="320"/>
      <c r="BZ126" s="320"/>
      <c r="CA126" s="320"/>
      <c r="CB126" s="320"/>
      <c r="CC126" s="320"/>
      <c r="CD126" s="320"/>
      <c r="CE126" s="320"/>
      <c r="CF126" s="320"/>
      <c r="CG126" s="320"/>
      <c r="CH126" s="320"/>
      <c r="CI126" s="320"/>
      <c r="CJ126" s="320"/>
      <c r="CK126" s="320"/>
      <c r="CL126" s="320"/>
      <c r="CM126" s="320"/>
      <c r="CN126" s="320"/>
      <c r="CO126" s="320"/>
      <c r="CP126" s="320"/>
      <c r="CQ126" s="320"/>
      <c r="CR126" s="320"/>
      <c r="CS126" s="320"/>
      <c r="CT126" s="320"/>
      <c r="CU126" s="320"/>
      <c r="CV126" s="320"/>
      <c r="CW126" s="320"/>
      <c r="CX126" s="320"/>
      <c r="CY126" s="320"/>
      <c r="CZ126" s="320"/>
      <c r="DA126" s="320"/>
      <c r="DB126" s="320"/>
      <c r="DC126" s="320"/>
      <c r="DD126" s="320"/>
      <c r="DE126" s="320"/>
      <c r="DF126" s="320"/>
      <c r="DG126" s="320"/>
      <c r="DH126" s="320"/>
      <c r="DI126" s="320"/>
      <c r="DJ126" s="320"/>
      <c r="DK126" s="320"/>
      <c r="DL126" s="320"/>
      <c r="DM126" s="320"/>
      <c r="DN126" s="320"/>
      <c r="DO126" s="320"/>
      <c r="DP126" s="320"/>
      <c r="DQ126" s="320"/>
      <c r="DR126" s="320"/>
      <c r="DS126" s="320"/>
      <c r="DT126" s="320"/>
      <c r="DU126" s="320"/>
      <c r="DV126" s="320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</row>
    <row r="127">
      <c r="A127" s="170"/>
      <c r="B127" s="170"/>
      <c r="C127" s="170"/>
      <c r="D127" s="170"/>
      <c r="E127" s="171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  <c r="AB127" s="320"/>
      <c r="AC127" s="320"/>
      <c r="AD127" s="320"/>
      <c r="AE127" s="320"/>
      <c r="AF127" s="320"/>
      <c r="AG127" s="320"/>
      <c r="AH127" s="320"/>
      <c r="AI127" s="320"/>
      <c r="AJ127" s="320"/>
      <c r="AK127" s="320"/>
      <c r="AL127" s="320"/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320"/>
      <c r="BG127" s="320"/>
      <c r="BH127" s="320"/>
      <c r="BI127" s="320"/>
      <c r="BJ127" s="320"/>
      <c r="BK127" s="320"/>
      <c r="BL127" s="320"/>
      <c r="BM127" s="320"/>
      <c r="BN127" s="320"/>
      <c r="BO127" s="320"/>
      <c r="BP127" s="320"/>
      <c r="BQ127" s="320"/>
      <c r="BR127" s="320"/>
      <c r="BS127" s="320"/>
      <c r="BT127" s="320"/>
      <c r="BU127" s="320"/>
      <c r="BV127" s="320"/>
      <c r="BW127" s="320"/>
      <c r="BX127" s="320"/>
      <c r="BY127" s="320"/>
      <c r="BZ127" s="320"/>
      <c r="CA127" s="320"/>
      <c r="CB127" s="320"/>
      <c r="CC127" s="320"/>
      <c r="CD127" s="320"/>
      <c r="CE127" s="320"/>
      <c r="CF127" s="320"/>
      <c r="CG127" s="320"/>
      <c r="CH127" s="320"/>
      <c r="CI127" s="320"/>
      <c r="CJ127" s="320"/>
      <c r="CK127" s="320"/>
      <c r="CL127" s="320"/>
      <c r="CM127" s="320"/>
      <c r="CN127" s="320"/>
      <c r="CO127" s="320"/>
      <c r="CP127" s="320"/>
      <c r="CQ127" s="320"/>
      <c r="CR127" s="320"/>
      <c r="CS127" s="320"/>
      <c r="CT127" s="320"/>
      <c r="CU127" s="320"/>
      <c r="CV127" s="320"/>
      <c r="CW127" s="320"/>
      <c r="CX127" s="320"/>
      <c r="CY127" s="320"/>
      <c r="CZ127" s="320"/>
      <c r="DA127" s="320"/>
      <c r="DB127" s="320"/>
      <c r="DC127" s="320"/>
      <c r="DD127" s="320"/>
      <c r="DE127" s="320"/>
      <c r="DF127" s="320"/>
      <c r="DG127" s="320"/>
      <c r="DH127" s="320"/>
      <c r="DI127" s="320"/>
      <c r="DJ127" s="320"/>
      <c r="DK127" s="320"/>
      <c r="DL127" s="320"/>
      <c r="DM127" s="320"/>
      <c r="DN127" s="320"/>
      <c r="DO127" s="320"/>
      <c r="DP127" s="320"/>
      <c r="DQ127" s="320"/>
      <c r="DR127" s="320"/>
      <c r="DS127" s="320"/>
      <c r="DT127" s="320"/>
      <c r="DU127" s="320"/>
      <c r="DV127" s="320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</row>
    <row r="128">
      <c r="A128" s="170"/>
      <c r="B128" s="170"/>
      <c r="C128" s="170"/>
      <c r="D128" s="170"/>
      <c r="E128" s="171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0"/>
      <c r="AD128" s="320"/>
      <c r="AE128" s="320"/>
      <c r="AF128" s="320"/>
      <c r="AG128" s="320"/>
      <c r="AH128" s="320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  <c r="AS128" s="320"/>
      <c r="AT128" s="320"/>
      <c r="AU128" s="320"/>
      <c r="AV128" s="320"/>
      <c r="AW128" s="320"/>
      <c r="AX128" s="320"/>
      <c r="AY128" s="320"/>
      <c r="AZ128" s="320"/>
      <c r="BA128" s="320"/>
      <c r="BB128" s="320"/>
      <c r="BC128" s="320"/>
      <c r="BD128" s="320"/>
      <c r="BE128" s="320"/>
      <c r="BF128" s="320"/>
      <c r="BG128" s="320"/>
      <c r="BH128" s="320"/>
      <c r="BI128" s="320"/>
      <c r="BJ128" s="320"/>
      <c r="BK128" s="320"/>
      <c r="BL128" s="320"/>
      <c r="BM128" s="320"/>
      <c r="BN128" s="320"/>
      <c r="BO128" s="320"/>
      <c r="BP128" s="320"/>
      <c r="BQ128" s="320"/>
      <c r="BR128" s="320"/>
      <c r="BS128" s="320"/>
      <c r="BT128" s="320"/>
      <c r="BU128" s="320"/>
      <c r="BV128" s="320"/>
      <c r="BW128" s="320"/>
      <c r="BX128" s="320"/>
      <c r="BY128" s="320"/>
      <c r="BZ128" s="320"/>
      <c r="CA128" s="320"/>
      <c r="CB128" s="320"/>
      <c r="CC128" s="320"/>
      <c r="CD128" s="320"/>
      <c r="CE128" s="320"/>
      <c r="CF128" s="320"/>
      <c r="CG128" s="320"/>
      <c r="CH128" s="320"/>
      <c r="CI128" s="320"/>
      <c r="CJ128" s="320"/>
      <c r="CK128" s="320"/>
      <c r="CL128" s="320"/>
      <c r="CM128" s="320"/>
      <c r="CN128" s="320"/>
      <c r="CO128" s="320"/>
      <c r="CP128" s="320"/>
      <c r="CQ128" s="320"/>
      <c r="CR128" s="320"/>
      <c r="CS128" s="320"/>
      <c r="CT128" s="320"/>
      <c r="CU128" s="320"/>
      <c r="CV128" s="320"/>
      <c r="CW128" s="320"/>
      <c r="CX128" s="320"/>
      <c r="CY128" s="320"/>
      <c r="CZ128" s="320"/>
      <c r="DA128" s="320"/>
      <c r="DB128" s="320"/>
      <c r="DC128" s="320"/>
      <c r="DD128" s="320"/>
      <c r="DE128" s="320"/>
      <c r="DF128" s="320"/>
      <c r="DG128" s="320"/>
      <c r="DH128" s="320"/>
      <c r="DI128" s="320"/>
      <c r="DJ128" s="320"/>
      <c r="DK128" s="320"/>
      <c r="DL128" s="320"/>
      <c r="DM128" s="320"/>
      <c r="DN128" s="320"/>
      <c r="DO128" s="320"/>
      <c r="DP128" s="320"/>
      <c r="DQ128" s="320"/>
      <c r="DR128" s="320"/>
      <c r="DS128" s="320"/>
      <c r="DT128" s="320"/>
      <c r="DU128" s="320"/>
      <c r="DV128" s="320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</row>
    <row r="129">
      <c r="A129" s="170"/>
      <c r="B129" s="170"/>
      <c r="C129" s="170"/>
      <c r="D129" s="170"/>
      <c r="E129" s="171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  <c r="AB129" s="320"/>
      <c r="AC129" s="320"/>
      <c r="AD129" s="320"/>
      <c r="AE129" s="320"/>
      <c r="AF129" s="320"/>
      <c r="AG129" s="320"/>
      <c r="AH129" s="320"/>
      <c r="AI129" s="320"/>
      <c r="AJ129" s="320"/>
      <c r="AK129" s="320"/>
      <c r="AL129" s="320"/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20"/>
      <c r="BC129" s="320"/>
      <c r="BD129" s="320"/>
      <c r="BE129" s="320"/>
      <c r="BF129" s="320"/>
      <c r="BG129" s="320"/>
      <c r="BH129" s="320"/>
      <c r="BI129" s="320"/>
      <c r="BJ129" s="320"/>
      <c r="BK129" s="320"/>
      <c r="BL129" s="320"/>
      <c r="BM129" s="320"/>
      <c r="BN129" s="320"/>
      <c r="BO129" s="320"/>
      <c r="BP129" s="320"/>
      <c r="BQ129" s="320"/>
      <c r="BR129" s="320"/>
      <c r="BS129" s="320"/>
      <c r="BT129" s="320"/>
      <c r="BU129" s="320"/>
      <c r="BV129" s="320"/>
      <c r="BW129" s="320"/>
      <c r="BX129" s="320"/>
      <c r="BY129" s="320"/>
      <c r="BZ129" s="320"/>
      <c r="CA129" s="320"/>
      <c r="CB129" s="320"/>
      <c r="CC129" s="320"/>
      <c r="CD129" s="320"/>
      <c r="CE129" s="320"/>
      <c r="CF129" s="320"/>
      <c r="CG129" s="320"/>
      <c r="CH129" s="320"/>
      <c r="CI129" s="320"/>
      <c r="CJ129" s="320"/>
      <c r="CK129" s="320"/>
      <c r="CL129" s="320"/>
      <c r="CM129" s="320"/>
      <c r="CN129" s="320"/>
      <c r="CO129" s="320"/>
      <c r="CP129" s="320"/>
      <c r="CQ129" s="320"/>
      <c r="CR129" s="320"/>
      <c r="CS129" s="320"/>
      <c r="CT129" s="320"/>
      <c r="CU129" s="320"/>
      <c r="CV129" s="320"/>
      <c r="CW129" s="320"/>
      <c r="CX129" s="320"/>
      <c r="CY129" s="320"/>
      <c r="CZ129" s="320"/>
      <c r="DA129" s="320"/>
      <c r="DB129" s="320"/>
      <c r="DC129" s="320"/>
      <c r="DD129" s="320"/>
      <c r="DE129" s="320"/>
      <c r="DF129" s="320"/>
      <c r="DG129" s="320"/>
      <c r="DH129" s="320"/>
      <c r="DI129" s="320"/>
      <c r="DJ129" s="320"/>
      <c r="DK129" s="320"/>
      <c r="DL129" s="320"/>
      <c r="DM129" s="320"/>
      <c r="DN129" s="320"/>
      <c r="DO129" s="320"/>
      <c r="DP129" s="320"/>
      <c r="DQ129" s="320"/>
      <c r="DR129" s="320"/>
      <c r="DS129" s="320"/>
      <c r="DT129" s="320"/>
      <c r="DU129" s="320"/>
      <c r="DV129" s="320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</row>
    <row r="130">
      <c r="A130" s="170"/>
      <c r="B130" s="170"/>
      <c r="C130" s="170"/>
      <c r="D130" s="170"/>
      <c r="E130" s="171"/>
      <c r="F130" s="320"/>
      <c r="G130" s="320"/>
      <c r="H130" s="320"/>
      <c r="I130" s="320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  <c r="AB130" s="320"/>
      <c r="AC130" s="320"/>
      <c r="AD130" s="320"/>
      <c r="AE130" s="320"/>
      <c r="AF130" s="320"/>
      <c r="AG130" s="320"/>
      <c r="AH130" s="320"/>
      <c r="AI130" s="320"/>
      <c r="AJ130" s="320"/>
      <c r="AK130" s="320"/>
      <c r="AL130" s="320"/>
      <c r="AM130" s="320"/>
      <c r="AN130" s="320"/>
      <c r="AO130" s="320"/>
      <c r="AP130" s="320"/>
      <c r="AQ130" s="320"/>
      <c r="AR130" s="320"/>
      <c r="AS130" s="320"/>
      <c r="AT130" s="320"/>
      <c r="AU130" s="320"/>
      <c r="AV130" s="320"/>
      <c r="AW130" s="320"/>
      <c r="AX130" s="320"/>
      <c r="AY130" s="320"/>
      <c r="AZ130" s="320"/>
      <c r="BA130" s="320"/>
      <c r="BB130" s="320"/>
      <c r="BC130" s="320"/>
      <c r="BD130" s="320"/>
      <c r="BE130" s="320"/>
      <c r="BF130" s="320"/>
      <c r="BG130" s="320"/>
      <c r="BH130" s="320"/>
      <c r="BI130" s="320"/>
      <c r="BJ130" s="320"/>
      <c r="BK130" s="320"/>
      <c r="BL130" s="320"/>
      <c r="BM130" s="320"/>
      <c r="BN130" s="320"/>
      <c r="BO130" s="320"/>
      <c r="BP130" s="320"/>
      <c r="BQ130" s="320"/>
      <c r="BR130" s="320"/>
      <c r="BS130" s="320"/>
      <c r="BT130" s="320"/>
      <c r="BU130" s="320"/>
      <c r="BV130" s="320"/>
      <c r="BW130" s="320"/>
      <c r="BX130" s="320"/>
      <c r="BY130" s="320"/>
      <c r="BZ130" s="320"/>
      <c r="CA130" s="320"/>
      <c r="CB130" s="320"/>
      <c r="CC130" s="320"/>
      <c r="CD130" s="320"/>
      <c r="CE130" s="320"/>
      <c r="CF130" s="320"/>
      <c r="CG130" s="320"/>
      <c r="CH130" s="320"/>
      <c r="CI130" s="320"/>
      <c r="CJ130" s="320"/>
      <c r="CK130" s="320"/>
      <c r="CL130" s="320"/>
      <c r="CM130" s="320"/>
      <c r="CN130" s="320"/>
      <c r="CO130" s="320"/>
      <c r="CP130" s="320"/>
      <c r="CQ130" s="320"/>
      <c r="CR130" s="320"/>
      <c r="CS130" s="320"/>
      <c r="CT130" s="320"/>
      <c r="CU130" s="320"/>
      <c r="CV130" s="320"/>
      <c r="CW130" s="320"/>
      <c r="CX130" s="320"/>
      <c r="CY130" s="320"/>
      <c r="CZ130" s="320"/>
      <c r="DA130" s="320"/>
      <c r="DB130" s="320"/>
      <c r="DC130" s="320"/>
      <c r="DD130" s="320"/>
      <c r="DE130" s="320"/>
      <c r="DF130" s="320"/>
      <c r="DG130" s="320"/>
      <c r="DH130" s="320"/>
      <c r="DI130" s="320"/>
      <c r="DJ130" s="320"/>
      <c r="DK130" s="320"/>
      <c r="DL130" s="320"/>
      <c r="DM130" s="320"/>
      <c r="DN130" s="320"/>
      <c r="DO130" s="320"/>
      <c r="DP130" s="320"/>
      <c r="DQ130" s="320"/>
      <c r="DR130" s="320"/>
      <c r="DS130" s="320"/>
      <c r="DT130" s="320"/>
      <c r="DU130" s="320"/>
      <c r="DV130" s="320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</row>
    <row r="131">
      <c r="A131" s="170"/>
      <c r="B131" s="170"/>
      <c r="C131" s="170"/>
      <c r="D131" s="170"/>
      <c r="E131" s="171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  <c r="AA131" s="320"/>
      <c r="AB131" s="320"/>
      <c r="AC131" s="320"/>
      <c r="AD131" s="320"/>
      <c r="AE131" s="320"/>
      <c r="AF131" s="320"/>
      <c r="AG131" s="320"/>
      <c r="AH131" s="320"/>
      <c r="AI131" s="320"/>
      <c r="AJ131" s="320"/>
      <c r="AK131" s="320"/>
      <c r="AL131" s="320"/>
      <c r="AM131" s="320"/>
      <c r="AN131" s="320"/>
      <c r="AO131" s="320"/>
      <c r="AP131" s="320"/>
      <c r="AQ131" s="320"/>
      <c r="AR131" s="320"/>
      <c r="AS131" s="320"/>
      <c r="AT131" s="320"/>
      <c r="AU131" s="320"/>
      <c r="AV131" s="320"/>
      <c r="AW131" s="320"/>
      <c r="AX131" s="320"/>
      <c r="AY131" s="320"/>
      <c r="AZ131" s="320"/>
      <c r="BA131" s="320"/>
      <c r="BB131" s="320"/>
      <c r="BC131" s="320"/>
      <c r="BD131" s="320"/>
      <c r="BE131" s="320"/>
      <c r="BF131" s="320"/>
      <c r="BG131" s="320"/>
      <c r="BH131" s="320"/>
      <c r="BI131" s="320"/>
      <c r="BJ131" s="320"/>
      <c r="BK131" s="320"/>
      <c r="BL131" s="320"/>
      <c r="BM131" s="320"/>
      <c r="BN131" s="320"/>
      <c r="BO131" s="320"/>
      <c r="BP131" s="320"/>
      <c r="BQ131" s="320"/>
      <c r="BR131" s="320"/>
      <c r="BS131" s="320"/>
      <c r="BT131" s="320"/>
      <c r="BU131" s="320"/>
      <c r="BV131" s="320"/>
      <c r="BW131" s="320"/>
      <c r="BX131" s="320"/>
      <c r="BY131" s="320"/>
      <c r="BZ131" s="320"/>
      <c r="CA131" s="320"/>
      <c r="CB131" s="320"/>
      <c r="CC131" s="320"/>
      <c r="CD131" s="320"/>
      <c r="CE131" s="320"/>
      <c r="CF131" s="320"/>
      <c r="CG131" s="320"/>
      <c r="CH131" s="320"/>
      <c r="CI131" s="320"/>
      <c r="CJ131" s="320"/>
      <c r="CK131" s="320"/>
      <c r="CL131" s="320"/>
      <c r="CM131" s="320"/>
      <c r="CN131" s="320"/>
      <c r="CO131" s="320"/>
      <c r="CP131" s="320"/>
      <c r="CQ131" s="320"/>
      <c r="CR131" s="320"/>
      <c r="CS131" s="320"/>
      <c r="CT131" s="320"/>
      <c r="CU131" s="320"/>
      <c r="CV131" s="320"/>
      <c r="CW131" s="320"/>
      <c r="CX131" s="320"/>
      <c r="CY131" s="320"/>
      <c r="CZ131" s="320"/>
      <c r="DA131" s="320"/>
      <c r="DB131" s="320"/>
      <c r="DC131" s="320"/>
      <c r="DD131" s="320"/>
      <c r="DE131" s="320"/>
      <c r="DF131" s="320"/>
      <c r="DG131" s="320"/>
      <c r="DH131" s="320"/>
      <c r="DI131" s="320"/>
      <c r="DJ131" s="320"/>
      <c r="DK131" s="320"/>
      <c r="DL131" s="320"/>
      <c r="DM131" s="320"/>
      <c r="DN131" s="320"/>
      <c r="DO131" s="320"/>
      <c r="DP131" s="320"/>
      <c r="DQ131" s="320"/>
      <c r="DR131" s="320"/>
      <c r="DS131" s="320"/>
      <c r="DT131" s="320"/>
      <c r="DU131" s="320"/>
      <c r="DV131" s="320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</row>
    <row r="132">
      <c r="A132" s="170"/>
      <c r="B132" s="170"/>
      <c r="C132" s="170"/>
      <c r="D132" s="170"/>
      <c r="E132" s="171"/>
      <c r="F132" s="320"/>
      <c r="G132" s="320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0"/>
      <c r="AH132" s="320"/>
      <c r="AI132" s="320"/>
      <c r="AJ132" s="320"/>
      <c r="AK132" s="320"/>
      <c r="AL132" s="320"/>
      <c r="AM132" s="320"/>
      <c r="AN132" s="320"/>
      <c r="AO132" s="320"/>
      <c r="AP132" s="320"/>
      <c r="AQ132" s="320"/>
      <c r="AR132" s="320"/>
      <c r="AS132" s="320"/>
      <c r="AT132" s="320"/>
      <c r="AU132" s="320"/>
      <c r="AV132" s="320"/>
      <c r="AW132" s="320"/>
      <c r="AX132" s="320"/>
      <c r="AY132" s="320"/>
      <c r="AZ132" s="320"/>
      <c r="BA132" s="320"/>
      <c r="BB132" s="320"/>
      <c r="BC132" s="320"/>
      <c r="BD132" s="320"/>
      <c r="BE132" s="320"/>
      <c r="BF132" s="320"/>
      <c r="BG132" s="320"/>
      <c r="BH132" s="320"/>
      <c r="BI132" s="320"/>
      <c r="BJ132" s="320"/>
      <c r="BK132" s="320"/>
      <c r="BL132" s="320"/>
      <c r="BM132" s="320"/>
      <c r="BN132" s="320"/>
      <c r="BO132" s="320"/>
      <c r="BP132" s="320"/>
      <c r="BQ132" s="320"/>
      <c r="BR132" s="320"/>
      <c r="BS132" s="320"/>
      <c r="BT132" s="320"/>
      <c r="BU132" s="320"/>
      <c r="BV132" s="320"/>
      <c r="BW132" s="320"/>
      <c r="BX132" s="320"/>
      <c r="BY132" s="320"/>
      <c r="BZ132" s="320"/>
      <c r="CA132" s="320"/>
      <c r="CB132" s="320"/>
      <c r="CC132" s="320"/>
      <c r="CD132" s="320"/>
      <c r="CE132" s="320"/>
      <c r="CF132" s="320"/>
      <c r="CG132" s="320"/>
      <c r="CH132" s="320"/>
      <c r="CI132" s="320"/>
      <c r="CJ132" s="320"/>
      <c r="CK132" s="320"/>
      <c r="CL132" s="320"/>
      <c r="CM132" s="320"/>
      <c r="CN132" s="320"/>
      <c r="CO132" s="320"/>
      <c r="CP132" s="320"/>
      <c r="CQ132" s="320"/>
      <c r="CR132" s="320"/>
      <c r="CS132" s="320"/>
      <c r="CT132" s="320"/>
      <c r="CU132" s="320"/>
      <c r="CV132" s="320"/>
      <c r="CW132" s="320"/>
      <c r="CX132" s="320"/>
      <c r="CY132" s="320"/>
      <c r="CZ132" s="320"/>
      <c r="DA132" s="320"/>
      <c r="DB132" s="320"/>
      <c r="DC132" s="320"/>
      <c r="DD132" s="320"/>
      <c r="DE132" s="320"/>
      <c r="DF132" s="320"/>
      <c r="DG132" s="320"/>
      <c r="DH132" s="320"/>
      <c r="DI132" s="320"/>
      <c r="DJ132" s="320"/>
      <c r="DK132" s="320"/>
      <c r="DL132" s="320"/>
      <c r="DM132" s="320"/>
      <c r="DN132" s="320"/>
      <c r="DO132" s="320"/>
      <c r="DP132" s="320"/>
      <c r="DQ132" s="320"/>
      <c r="DR132" s="320"/>
      <c r="DS132" s="320"/>
      <c r="DT132" s="320"/>
      <c r="DU132" s="320"/>
      <c r="DV132" s="320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</row>
    <row r="133">
      <c r="A133" s="170"/>
      <c r="B133" s="170"/>
      <c r="C133" s="170"/>
      <c r="D133" s="170"/>
      <c r="E133" s="171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320"/>
      <c r="AG133" s="320"/>
      <c r="AH133" s="320"/>
      <c r="AI133" s="320"/>
      <c r="AJ133" s="320"/>
      <c r="AK133" s="320"/>
      <c r="AL133" s="320"/>
      <c r="AM133" s="320"/>
      <c r="AN133" s="320"/>
      <c r="AO133" s="320"/>
      <c r="AP133" s="320"/>
      <c r="AQ133" s="320"/>
      <c r="AR133" s="320"/>
      <c r="AS133" s="320"/>
      <c r="AT133" s="320"/>
      <c r="AU133" s="320"/>
      <c r="AV133" s="320"/>
      <c r="AW133" s="320"/>
      <c r="AX133" s="320"/>
      <c r="AY133" s="320"/>
      <c r="AZ133" s="320"/>
      <c r="BA133" s="320"/>
      <c r="BB133" s="320"/>
      <c r="BC133" s="320"/>
      <c r="BD133" s="320"/>
      <c r="BE133" s="320"/>
      <c r="BF133" s="320"/>
      <c r="BG133" s="320"/>
      <c r="BH133" s="320"/>
      <c r="BI133" s="320"/>
      <c r="BJ133" s="320"/>
      <c r="BK133" s="320"/>
      <c r="BL133" s="320"/>
      <c r="BM133" s="320"/>
      <c r="BN133" s="320"/>
      <c r="BO133" s="320"/>
      <c r="BP133" s="320"/>
      <c r="BQ133" s="320"/>
      <c r="BR133" s="320"/>
      <c r="BS133" s="320"/>
      <c r="BT133" s="320"/>
      <c r="BU133" s="320"/>
      <c r="BV133" s="320"/>
      <c r="BW133" s="320"/>
      <c r="BX133" s="320"/>
      <c r="BY133" s="320"/>
      <c r="BZ133" s="320"/>
      <c r="CA133" s="320"/>
      <c r="CB133" s="320"/>
      <c r="CC133" s="320"/>
      <c r="CD133" s="320"/>
      <c r="CE133" s="320"/>
      <c r="CF133" s="320"/>
      <c r="CG133" s="320"/>
      <c r="CH133" s="320"/>
      <c r="CI133" s="320"/>
      <c r="CJ133" s="320"/>
      <c r="CK133" s="320"/>
      <c r="CL133" s="320"/>
      <c r="CM133" s="320"/>
      <c r="CN133" s="320"/>
      <c r="CO133" s="320"/>
      <c r="CP133" s="320"/>
      <c r="CQ133" s="320"/>
      <c r="CR133" s="320"/>
      <c r="CS133" s="320"/>
      <c r="CT133" s="320"/>
      <c r="CU133" s="320"/>
      <c r="CV133" s="320"/>
      <c r="CW133" s="320"/>
      <c r="CX133" s="320"/>
      <c r="CY133" s="320"/>
      <c r="CZ133" s="320"/>
      <c r="DA133" s="320"/>
      <c r="DB133" s="320"/>
      <c r="DC133" s="320"/>
      <c r="DD133" s="320"/>
      <c r="DE133" s="320"/>
      <c r="DF133" s="320"/>
      <c r="DG133" s="320"/>
      <c r="DH133" s="320"/>
      <c r="DI133" s="320"/>
      <c r="DJ133" s="320"/>
      <c r="DK133" s="320"/>
      <c r="DL133" s="320"/>
      <c r="DM133" s="320"/>
      <c r="DN133" s="320"/>
      <c r="DO133" s="320"/>
      <c r="DP133" s="320"/>
      <c r="DQ133" s="320"/>
      <c r="DR133" s="320"/>
      <c r="DS133" s="320"/>
      <c r="DT133" s="320"/>
      <c r="DU133" s="320"/>
      <c r="DV133" s="320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</row>
    <row r="134">
      <c r="A134" s="170"/>
      <c r="B134" s="170"/>
      <c r="C134" s="170"/>
      <c r="D134" s="170"/>
      <c r="E134" s="171"/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/>
      <c r="AF134" s="320"/>
      <c r="AG134" s="320"/>
      <c r="AH134" s="320"/>
      <c r="AI134" s="320"/>
      <c r="AJ134" s="320"/>
      <c r="AK134" s="320"/>
      <c r="AL134" s="320"/>
      <c r="AM134" s="320"/>
      <c r="AN134" s="320"/>
      <c r="AO134" s="320"/>
      <c r="AP134" s="320"/>
      <c r="AQ134" s="320"/>
      <c r="AR134" s="320"/>
      <c r="AS134" s="320"/>
      <c r="AT134" s="320"/>
      <c r="AU134" s="320"/>
      <c r="AV134" s="320"/>
      <c r="AW134" s="320"/>
      <c r="AX134" s="320"/>
      <c r="AY134" s="320"/>
      <c r="AZ134" s="320"/>
      <c r="BA134" s="320"/>
      <c r="BB134" s="320"/>
      <c r="BC134" s="320"/>
      <c r="BD134" s="320"/>
      <c r="BE134" s="320"/>
      <c r="BF134" s="320"/>
      <c r="BG134" s="320"/>
      <c r="BH134" s="320"/>
      <c r="BI134" s="320"/>
      <c r="BJ134" s="320"/>
      <c r="BK134" s="320"/>
      <c r="BL134" s="320"/>
      <c r="BM134" s="320"/>
      <c r="BN134" s="320"/>
      <c r="BO134" s="320"/>
      <c r="BP134" s="320"/>
      <c r="BQ134" s="320"/>
      <c r="BR134" s="320"/>
      <c r="BS134" s="320"/>
      <c r="BT134" s="320"/>
      <c r="BU134" s="320"/>
      <c r="BV134" s="320"/>
      <c r="BW134" s="320"/>
      <c r="BX134" s="320"/>
      <c r="BY134" s="320"/>
      <c r="BZ134" s="320"/>
      <c r="CA134" s="320"/>
      <c r="CB134" s="320"/>
      <c r="CC134" s="320"/>
      <c r="CD134" s="320"/>
      <c r="CE134" s="320"/>
      <c r="CF134" s="320"/>
      <c r="CG134" s="320"/>
      <c r="CH134" s="320"/>
      <c r="CI134" s="320"/>
      <c r="CJ134" s="320"/>
      <c r="CK134" s="320"/>
      <c r="CL134" s="320"/>
      <c r="CM134" s="320"/>
      <c r="CN134" s="320"/>
      <c r="CO134" s="320"/>
      <c r="CP134" s="320"/>
      <c r="CQ134" s="320"/>
      <c r="CR134" s="320"/>
      <c r="CS134" s="320"/>
      <c r="CT134" s="320"/>
      <c r="CU134" s="320"/>
      <c r="CV134" s="320"/>
      <c r="CW134" s="320"/>
      <c r="CX134" s="320"/>
      <c r="CY134" s="320"/>
      <c r="CZ134" s="320"/>
      <c r="DA134" s="320"/>
      <c r="DB134" s="320"/>
      <c r="DC134" s="320"/>
      <c r="DD134" s="320"/>
      <c r="DE134" s="320"/>
      <c r="DF134" s="320"/>
      <c r="DG134" s="320"/>
      <c r="DH134" s="320"/>
      <c r="DI134" s="320"/>
      <c r="DJ134" s="320"/>
      <c r="DK134" s="320"/>
      <c r="DL134" s="320"/>
      <c r="DM134" s="320"/>
      <c r="DN134" s="320"/>
      <c r="DO134" s="320"/>
      <c r="DP134" s="320"/>
      <c r="DQ134" s="320"/>
      <c r="DR134" s="320"/>
      <c r="DS134" s="320"/>
      <c r="DT134" s="320"/>
      <c r="DU134" s="320"/>
      <c r="DV134" s="320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</row>
    <row r="135">
      <c r="A135" s="170"/>
      <c r="B135" s="170"/>
      <c r="C135" s="170"/>
      <c r="D135" s="170"/>
      <c r="E135" s="171"/>
      <c r="F135" s="320"/>
      <c r="G135" s="320"/>
      <c r="H135" s="320"/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  <c r="Y135" s="320"/>
      <c r="Z135" s="320"/>
      <c r="AA135" s="320"/>
      <c r="AB135" s="320"/>
      <c r="AC135" s="320"/>
      <c r="AD135" s="320"/>
      <c r="AE135" s="320"/>
      <c r="AF135" s="320"/>
      <c r="AG135" s="320"/>
      <c r="AH135" s="320"/>
      <c r="AI135" s="320"/>
      <c r="AJ135" s="320"/>
      <c r="AK135" s="320"/>
      <c r="AL135" s="320"/>
      <c r="AM135" s="320"/>
      <c r="AN135" s="320"/>
      <c r="AO135" s="320"/>
      <c r="AP135" s="320"/>
      <c r="AQ135" s="320"/>
      <c r="AR135" s="320"/>
      <c r="AS135" s="320"/>
      <c r="AT135" s="320"/>
      <c r="AU135" s="320"/>
      <c r="AV135" s="320"/>
      <c r="AW135" s="320"/>
      <c r="AX135" s="320"/>
      <c r="AY135" s="320"/>
      <c r="AZ135" s="320"/>
      <c r="BA135" s="320"/>
      <c r="BB135" s="320"/>
      <c r="BC135" s="320"/>
      <c r="BD135" s="320"/>
      <c r="BE135" s="320"/>
      <c r="BF135" s="320"/>
      <c r="BG135" s="320"/>
      <c r="BH135" s="320"/>
      <c r="BI135" s="320"/>
      <c r="BJ135" s="320"/>
      <c r="BK135" s="320"/>
      <c r="BL135" s="320"/>
      <c r="BM135" s="320"/>
      <c r="BN135" s="320"/>
      <c r="BO135" s="320"/>
      <c r="BP135" s="320"/>
      <c r="BQ135" s="320"/>
      <c r="BR135" s="320"/>
      <c r="BS135" s="320"/>
      <c r="BT135" s="320"/>
      <c r="BU135" s="320"/>
      <c r="BV135" s="320"/>
      <c r="BW135" s="320"/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0"/>
      <c r="CK135" s="320"/>
      <c r="CL135" s="320"/>
      <c r="CM135" s="320"/>
      <c r="CN135" s="320"/>
      <c r="CO135" s="320"/>
      <c r="CP135" s="320"/>
      <c r="CQ135" s="320"/>
      <c r="CR135" s="320"/>
      <c r="CS135" s="320"/>
      <c r="CT135" s="320"/>
      <c r="CU135" s="320"/>
      <c r="CV135" s="320"/>
      <c r="CW135" s="320"/>
      <c r="CX135" s="320"/>
      <c r="CY135" s="320"/>
      <c r="CZ135" s="320"/>
      <c r="DA135" s="320"/>
      <c r="DB135" s="320"/>
      <c r="DC135" s="320"/>
      <c r="DD135" s="320"/>
      <c r="DE135" s="320"/>
      <c r="DF135" s="320"/>
      <c r="DG135" s="320"/>
      <c r="DH135" s="320"/>
      <c r="DI135" s="320"/>
      <c r="DJ135" s="320"/>
      <c r="DK135" s="320"/>
      <c r="DL135" s="320"/>
      <c r="DM135" s="320"/>
      <c r="DN135" s="320"/>
      <c r="DO135" s="320"/>
      <c r="DP135" s="320"/>
      <c r="DQ135" s="320"/>
      <c r="DR135" s="320"/>
      <c r="DS135" s="320"/>
      <c r="DT135" s="320"/>
      <c r="DU135" s="320"/>
      <c r="DV135" s="320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</row>
    <row r="136">
      <c r="A136" s="170"/>
      <c r="B136" s="170"/>
      <c r="C136" s="170"/>
      <c r="D136" s="170"/>
      <c r="E136" s="171"/>
      <c r="F136" s="320"/>
      <c r="G136" s="320"/>
      <c r="H136" s="320"/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/>
      <c r="AM136" s="320"/>
      <c r="AN136" s="320"/>
      <c r="AO136" s="320"/>
      <c r="AP136" s="320"/>
      <c r="AQ136" s="320"/>
      <c r="AR136" s="320"/>
      <c r="AS136" s="320"/>
      <c r="AT136" s="320"/>
      <c r="AU136" s="320"/>
      <c r="AV136" s="320"/>
      <c r="AW136" s="320"/>
      <c r="AX136" s="320"/>
      <c r="AY136" s="320"/>
      <c r="AZ136" s="320"/>
      <c r="BA136" s="320"/>
      <c r="BB136" s="320"/>
      <c r="BC136" s="320"/>
      <c r="BD136" s="320"/>
      <c r="BE136" s="320"/>
      <c r="BF136" s="320"/>
      <c r="BG136" s="320"/>
      <c r="BH136" s="320"/>
      <c r="BI136" s="320"/>
      <c r="BJ136" s="320"/>
      <c r="BK136" s="320"/>
      <c r="BL136" s="320"/>
      <c r="BM136" s="320"/>
      <c r="BN136" s="320"/>
      <c r="BO136" s="320"/>
      <c r="BP136" s="320"/>
      <c r="BQ136" s="320"/>
      <c r="BR136" s="320"/>
      <c r="BS136" s="320"/>
      <c r="BT136" s="320"/>
      <c r="BU136" s="320"/>
      <c r="BV136" s="320"/>
      <c r="BW136" s="320"/>
      <c r="BX136" s="320"/>
      <c r="BY136" s="320"/>
      <c r="BZ136" s="320"/>
      <c r="CA136" s="320"/>
      <c r="CB136" s="320"/>
      <c r="CC136" s="320"/>
      <c r="CD136" s="320"/>
      <c r="CE136" s="320"/>
      <c r="CF136" s="320"/>
      <c r="CG136" s="320"/>
      <c r="CH136" s="320"/>
      <c r="CI136" s="320"/>
      <c r="CJ136" s="320"/>
      <c r="CK136" s="320"/>
      <c r="CL136" s="320"/>
      <c r="CM136" s="320"/>
      <c r="CN136" s="320"/>
      <c r="CO136" s="320"/>
      <c r="CP136" s="320"/>
      <c r="CQ136" s="320"/>
      <c r="CR136" s="320"/>
      <c r="CS136" s="320"/>
      <c r="CT136" s="320"/>
      <c r="CU136" s="320"/>
      <c r="CV136" s="320"/>
      <c r="CW136" s="320"/>
      <c r="CX136" s="320"/>
      <c r="CY136" s="320"/>
      <c r="CZ136" s="320"/>
      <c r="DA136" s="320"/>
      <c r="DB136" s="320"/>
      <c r="DC136" s="320"/>
      <c r="DD136" s="320"/>
      <c r="DE136" s="320"/>
      <c r="DF136" s="320"/>
      <c r="DG136" s="320"/>
      <c r="DH136" s="320"/>
      <c r="DI136" s="320"/>
      <c r="DJ136" s="320"/>
      <c r="DK136" s="320"/>
      <c r="DL136" s="320"/>
      <c r="DM136" s="320"/>
      <c r="DN136" s="320"/>
      <c r="DO136" s="320"/>
      <c r="DP136" s="320"/>
      <c r="DQ136" s="320"/>
      <c r="DR136" s="320"/>
      <c r="DS136" s="320"/>
      <c r="DT136" s="320"/>
      <c r="DU136" s="320"/>
      <c r="DV136" s="320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</row>
    <row r="137">
      <c r="A137" s="170"/>
      <c r="B137" s="170"/>
      <c r="C137" s="170"/>
      <c r="D137" s="170"/>
      <c r="E137" s="171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0"/>
      <c r="AC137" s="320"/>
      <c r="AD137" s="320"/>
      <c r="AE137" s="320"/>
      <c r="AF137" s="320"/>
      <c r="AG137" s="320"/>
      <c r="AH137" s="320"/>
      <c r="AI137" s="320"/>
      <c r="AJ137" s="320"/>
      <c r="AK137" s="320"/>
      <c r="AL137" s="320"/>
      <c r="AM137" s="320"/>
      <c r="AN137" s="320"/>
      <c r="AO137" s="320"/>
      <c r="AP137" s="320"/>
      <c r="AQ137" s="320"/>
      <c r="AR137" s="320"/>
      <c r="AS137" s="320"/>
      <c r="AT137" s="320"/>
      <c r="AU137" s="320"/>
      <c r="AV137" s="320"/>
      <c r="AW137" s="320"/>
      <c r="AX137" s="320"/>
      <c r="AY137" s="320"/>
      <c r="AZ137" s="320"/>
      <c r="BA137" s="320"/>
      <c r="BB137" s="320"/>
      <c r="BC137" s="320"/>
      <c r="BD137" s="320"/>
      <c r="BE137" s="320"/>
      <c r="BF137" s="320"/>
      <c r="BG137" s="320"/>
      <c r="BH137" s="320"/>
      <c r="BI137" s="320"/>
      <c r="BJ137" s="320"/>
      <c r="BK137" s="320"/>
      <c r="BL137" s="320"/>
      <c r="BM137" s="320"/>
      <c r="BN137" s="320"/>
      <c r="BO137" s="320"/>
      <c r="BP137" s="320"/>
      <c r="BQ137" s="320"/>
      <c r="BR137" s="320"/>
      <c r="BS137" s="320"/>
      <c r="BT137" s="320"/>
      <c r="BU137" s="320"/>
      <c r="BV137" s="320"/>
      <c r="BW137" s="320"/>
      <c r="BX137" s="320"/>
      <c r="BY137" s="320"/>
      <c r="BZ137" s="320"/>
      <c r="CA137" s="320"/>
      <c r="CB137" s="320"/>
      <c r="CC137" s="320"/>
      <c r="CD137" s="320"/>
      <c r="CE137" s="320"/>
      <c r="CF137" s="320"/>
      <c r="CG137" s="320"/>
      <c r="CH137" s="320"/>
      <c r="CI137" s="320"/>
      <c r="CJ137" s="320"/>
      <c r="CK137" s="320"/>
      <c r="CL137" s="320"/>
      <c r="CM137" s="320"/>
      <c r="CN137" s="320"/>
      <c r="CO137" s="320"/>
      <c r="CP137" s="320"/>
      <c r="CQ137" s="320"/>
      <c r="CR137" s="320"/>
      <c r="CS137" s="320"/>
      <c r="CT137" s="320"/>
      <c r="CU137" s="320"/>
      <c r="CV137" s="320"/>
      <c r="CW137" s="320"/>
      <c r="CX137" s="320"/>
      <c r="CY137" s="320"/>
      <c r="CZ137" s="320"/>
      <c r="DA137" s="320"/>
      <c r="DB137" s="320"/>
      <c r="DC137" s="320"/>
      <c r="DD137" s="320"/>
      <c r="DE137" s="320"/>
      <c r="DF137" s="320"/>
      <c r="DG137" s="320"/>
      <c r="DH137" s="320"/>
      <c r="DI137" s="320"/>
      <c r="DJ137" s="320"/>
      <c r="DK137" s="320"/>
      <c r="DL137" s="320"/>
      <c r="DM137" s="320"/>
      <c r="DN137" s="320"/>
      <c r="DO137" s="320"/>
      <c r="DP137" s="320"/>
      <c r="DQ137" s="320"/>
      <c r="DR137" s="320"/>
      <c r="DS137" s="320"/>
      <c r="DT137" s="320"/>
      <c r="DU137" s="320"/>
      <c r="DV137" s="320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</row>
    <row r="138">
      <c r="A138" s="170"/>
      <c r="B138" s="170"/>
      <c r="C138" s="170"/>
      <c r="D138" s="170"/>
      <c r="E138" s="171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0"/>
      <c r="AH138" s="320"/>
      <c r="AI138" s="320"/>
      <c r="AJ138" s="320"/>
      <c r="AK138" s="320"/>
      <c r="AL138" s="320"/>
      <c r="AM138" s="320"/>
      <c r="AN138" s="320"/>
      <c r="AO138" s="320"/>
      <c r="AP138" s="320"/>
      <c r="AQ138" s="320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0"/>
      <c r="BB138" s="320"/>
      <c r="BC138" s="320"/>
      <c r="BD138" s="320"/>
      <c r="BE138" s="320"/>
      <c r="BF138" s="320"/>
      <c r="BG138" s="320"/>
      <c r="BH138" s="320"/>
      <c r="BI138" s="320"/>
      <c r="BJ138" s="320"/>
      <c r="BK138" s="320"/>
      <c r="BL138" s="320"/>
      <c r="BM138" s="320"/>
      <c r="BN138" s="320"/>
      <c r="BO138" s="320"/>
      <c r="BP138" s="320"/>
      <c r="BQ138" s="320"/>
      <c r="BR138" s="320"/>
      <c r="BS138" s="320"/>
      <c r="BT138" s="320"/>
      <c r="BU138" s="320"/>
      <c r="BV138" s="320"/>
      <c r="BW138" s="320"/>
      <c r="BX138" s="320"/>
      <c r="BY138" s="320"/>
      <c r="BZ138" s="320"/>
      <c r="CA138" s="320"/>
      <c r="CB138" s="320"/>
      <c r="CC138" s="320"/>
      <c r="CD138" s="320"/>
      <c r="CE138" s="320"/>
      <c r="CF138" s="320"/>
      <c r="CG138" s="320"/>
      <c r="CH138" s="320"/>
      <c r="CI138" s="320"/>
      <c r="CJ138" s="320"/>
      <c r="CK138" s="320"/>
      <c r="CL138" s="320"/>
      <c r="CM138" s="320"/>
      <c r="CN138" s="320"/>
      <c r="CO138" s="320"/>
      <c r="CP138" s="320"/>
      <c r="CQ138" s="320"/>
      <c r="CR138" s="320"/>
      <c r="CS138" s="320"/>
      <c r="CT138" s="320"/>
      <c r="CU138" s="320"/>
      <c r="CV138" s="320"/>
      <c r="CW138" s="320"/>
      <c r="CX138" s="320"/>
      <c r="CY138" s="320"/>
      <c r="CZ138" s="320"/>
      <c r="DA138" s="320"/>
      <c r="DB138" s="320"/>
      <c r="DC138" s="320"/>
      <c r="DD138" s="320"/>
      <c r="DE138" s="320"/>
      <c r="DF138" s="320"/>
      <c r="DG138" s="320"/>
      <c r="DH138" s="320"/>
      <c r="DI138" s="320"/>
      <c r="DJ138" s="320"/>
      <c r="DK138" s="320"/>
      <c r="DL138" s="320"/>
      <c r="DM138" s="320"/>
      <c r="DN138" s="320"/>
      <c r="DO138" s="320"/>
      <c r="DP138" s="320"/>
      <c r="DQ138" s="320"/>
      <c r="DR138" s="320"/>
      <c r="DS138" s="320"/>
      <c r="DT138" s="320"/>
      <c r="DU138" s="320"/>
      <c r="DV138" s="320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</row>
    <row r="139">
      <c r="A139" s="170"/>
      <c r="B139" s="170"/>
      <c r="C139" s="170"/>
      <c r="D139" s="170"/>
      <c r="E139" s="171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/>
      <c r="AF139" s="320"/>
      <c r="AG139" s="320"/>
      <c r="AH139" s="320"/>
      <c r="AI139" s="320"/>
      <c r="AJ139" s="320"/>
      <c r="AK139" s="320"/>
      <c r="AL139" s="320"/>
      <c r="AM139" s="320"/>
      <c r="AN139" s="320"/>
      <c r="AO139" s="320"/>
      <c r="AP139" s="320"/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20"/>
      <c r="BC139" s="320"/>
      <c r="BD139" s="320"/>
      <c r="BE139" s="320"/>
      <c r="BF139" s="320"/>
      <c r="BG139" s="320"/>
      <c r="BH139" s="320"/>
      <c r="BI139" s="320"/>
      <c r="BJ139" s="320"/>
      <c r="BK139" s="320"/>
      <c r="BL139" s="320"/>
      <c r="BM139" s="320"/>
      <c r="BN139" s="320"/>
      <c r="BO139" s="320"/>
      <c r="BP139" s="320"/>
      <c r="BQ139" s="320"/>
      <c r="BR139" s="320"/>
      <c r="BS139" s="320"/>
      <c r="BT139" s="320"/>
      <c r="BU139" s="320"/>
      <c r="BV139" s="320"/>
      <c r="BW139" s="320"/>
      <c r="BX139" s="320"/>
      <c r="BY139" s="320"/>
      <c r="BZ139" s="320"/>
      <c r="CA139" s="320"/>
      <c r="CB139" s="320"/>
      <c r="CC139" s="320"/>
      <c r="CD139" s="320"/>
      <c r="CE139" s="320"/>
      <c r="CF139" s="320"/>
      <c r="CG139" s="320"/>
      <c r="CH139" s="320"/>
      <c r="CI139" s="320"/>
      <c r="CJ139" s="320"/>
      <c r="CK139" s="320"/>
      <c r="CL139" s="320"/>
      <c r="CM139" s="320"/>
      <c r="CN139" s="320"/>
      <c r="CO139" s="320"/>
      <c r="CP139" s="320"/>
      <c r="CQ139" s="320"/>
      <c r="CR139" s="320"/>
      <c r="CS139" s="320"/>
      <c r="CT139" s="320"/>
      <c r="CU139" s="320"/>
      <c r="CV139" s="320"/>
      <c r="CW139" s="320"/>
      <c r="CX139" s="320"/>
      <c r="CY139" s="320"/>
      <c r="CZ139" s="320"/>
      <c r="DA139" s="320"/>
      <c r="DB139" s="320"/>
      <c r="DC139" s="320"/>
      <c r="DD139" s="320"/>
      <c r="DE139" s="320"/>
      <c r="DF139" s="320"/>
      <c r="DG139" s="320"/>
      <c r="DH139" s="320"/>
      <c r="DI139" s="320"/>
      <c r="DJ139" s="320"/>
      <c r="DK139" s="320"/>
      <c r="DL139" s="320"/>
      <c r="DM139" s="320"/>
      <c r="DN139" s="320"/>
      <c r="DO139" s="320"/>
      <c r="DP139" s="320"/>
      <c r="DQ139" s="320"/>
      <c r="DR139" s="320"/>
      <c r="DS139" s="320"/>
      <c r="DT139" s="320"/>
      <c r="DU139" s="320"/>
      <c r="DV139" s="320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</row>
    <row r="140">
      <c r="A140" s="170"/>
      <c r="B140" s="170"/>
      <c r="C140" s="170"/>
      <c r="D140" s="170"/>
      <c r="E140" s="171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  <c r="AC140" s="320"/>
      <c r="AD140" s="320"/>
      <c r="AE140" s="320"/>
      <c r="AF140" s="320"/>
      <c r="AG140" s="320"/>
      <c r="AH140" s="320"/>
      <c r="AI140" s="320"/>
      <c r="AJ140" s="320"/>
      <c r="AK140" s="320"/>
      <c r="AL140" s="320"/>
      <c r="AM140" s="320"/>
      <c r="AN140" s="320"/>
      <c r="AO140" s="320"/>
      <c r="AP140" s="320"/>
      <c r="AQ140" s="320"/>
      <c r="AR140" s="320"/>
      <c r="AS140" s="320"/>
      <c r="AT140" s="320"/>
      <c r="AU140" s="320"/>
      <c r="AV140" s="320"/>
      <c r="AW140" s="320"/>
      <c r="AX140" s="320"/>
      <c r="AY140" s="320"/>
      <c r="AZ140" s="320"/>
      <c r="BA140" s="320"/>
      <c r="BB140" s="320"/>
      <c r="BC140" s="320"/>
      <c r="BD140" s="320"/>
      <c r="BE140" s="320"/>
      <c r="BF140" s="320"/>
      <c r="BG140" s="320"/>
      <c r="BH140" s="320"/>
      <c r="BI140" s="320"/>
      <c r="BJ140" s="320"/>
      <c r="BK140" s="320"/>
      <c r="BL140" s="320"/>
      <c r="BM140" s="320"/>
      <c r="BN140" s="320"/>
      <c r="BO140" s="320"/>
      <c r="BP140" s="320"/>
      <c r="BQ140" s="320"/>
      <c r="BR140" s="320"/>
      <c r="BS140" s="320"/>
      <c r="BT140" s="320"/>
      <c r="BU140" s="320"/>
      <c r="BV140" s="320"/>
      <c r="BW140" s="320"/>
      <c r="BX140" s="320"/>
      <c r="BY140" s="320"/>
      <c r="BZ140" s="320"/>
      <c r="CA140" s="320"/>
      <c r="CB140" s="320"/>
      <c r="CC140" s="320"/>
      <c r="CD140" s="320"/>
      <c r="CE140" s="320"/>
      <c r="CF140" s="320"/>
      <c r="CG140" s="320"/>
      <c r="CH140" s="320"/>
      <c r="CI140" s="320"/>
      <c r="CJ140" s="320"/>
      <c r="CK140" s="320"/>
      <c r="CL140" s="320"/>
      <c r="CM140" s="320"/>
      <c r="CN140" s="320"/>
      <c r="CO140" s="320"/>
      <c r="CP140" s="320"/>
      <c r="CQ140" s="320"/>
      <c r="CR140" s="320"/>
      <c r="CS140" s="320"/>
      <c r="CT140" s="320"/>
      <c r="CU140" s="320"/>
      <c r="CV140" s="320"/>
      <c r="CW140" s="320"/>
      <c r="CX140" s="320"/>
      <c r="CY140" s="320"/>
      <c r="CZ140" s="320"/>
      <c r="DA140" s="320"/>
      <c r="DB140" s="320"/>
      <c r="DC140" s="320"/>
      <c r="DD140" s="320"/>
      <c r="DE140" s="320"/>
      <c r="DF140" s="320"/>
      <c r="DG140" s="320"/>
      <c r="DH140" s="320"/>
      <c r="DI140" s="320"/>
      <c r="DJ140" s="320"/>
      <c r="DK140" s="320"/>
      <c r="DL140" s="320"/>
      <c r="DM140" s="320"/>
      <c r="DN140" s="320"/>
      <c r="DO140" s="320"/>
      <c r="DP140" s="320"/>
      <c r="DQ140" s="320"/>
      <c r="DR140" s="320"/>
      <c r="DS140" s="320"/>
      <c r="DT140" s="320"/>
      <c r="DU140" s="320"/>
      <c r="DV140" s="320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</row>
    <row r="141">
      <c r="A141" s="170"/>
      <c r="B141" s="170"/>
      <c r="C141" s="170"/>
      <c r="D141" s="170"/>
      <c r="E141" s="171"/>
      <c r="F141" s="320"/>
      <c r="G141" s="320"/>
      <c r="H141" s="320"/>
      <c r="I141" s="320"/>
      <c r="J141" s="320"/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  <c r="AC141" s="320"/>
      <c r="AD141" s="320"/>
      <c r="AE141" s="320"/>
      <c r="AF141" s="320"/>
      <c r="AG141" s="320"/>
      <c r="AH141" s="320"/>
      <c r="AI141" s="320"/>
      <c r="AJ141" s="320"/>
      <c r="AK141" s="320"/>
      <c r="AL141" s="320"/>
      <c r="AM141" s="320"/>
      <c r="AN141" s="320"/>
      <c r="AO141" s="320"/>
      <c r="AP141" s="320"/>
      <c r="AQ141" s="320"/>
      <c r="AR141" s="320"/>
      <c r="AS141" s="320"/>
      <c r="AT141" s="320"/>
      <c r="AU141" s="320"/>
      <c r="AV141" s="320"/>
      <c r="AW141" s="320"/>
      <c r="AX141" s="320"/>
      <c r="AY141" s="320"/>
      <c r="AZ141" s="320"/>
      <c r="BA141" s="320"/>
      <c r="BB141" s="320"/>
      <c r="BC141" s="320"/>
      <c r="BD141" s="320"/>
      <c r="BE141" s="320"/>
      <c r="BF141" s="320"/>
      <c r="BG141" s="320"/>
      <c r="BH141" s="320"/>
      <c r="BI141" s="320"/>
      <c r="BJ141" s="320"/>
      <c r="BK141" s="320"/>
      <c r="BL141" s="320"/>
      <c r="BM141" s="320"/>
      <c r="BN141" s="320"/>
      <c r="BO141" s="320"/>
      <c r="BP141" s="320"/>
      <c r="BQ141" s="320"/>
      <c r="BR141" s="320"/>
      <c r="BS141" s="320"/>
      <c r="BT141" s="320"/>
      <c r="BU141" s="320"/>
      <c r="BV141" s="320"/>
      <c r="BW141" s="320"/>
      <c r="BX141" s="320"/>
      <c r="BY141" s="320"/>
      <c r="BZ141" s="320"/>
      <c r="CA141" s="320"/>
      <c r="CB141" s="320"/>
      <c r="CC141" s="320"/>
      <c r="CD141" s="320"/>
      <c r="CE141" s="320"/>
      <c r="CF141" s="320"/>
      <c r="CG141" s="320"/>
      <c r="CH141" s="320"/>
      <c r="CI141" s="320"/>
      <c r="CJ141" s="320"/>
      <c r="CK141" s="320"/>
      <c r="CL141" s="320"/>
      <c r="CM141" s="320"/>
      <c r="CN141" s="320"/>
      <c r="CO141" s="320"/>
      <c r="CP141" s="320"/>
      <c r="CQ141" s="320"/>
      <c r="CR141" s="320"/>
      <c r="CS141" s="320"/>
      <c r="CT141" s="320"/>
      <c r="CU141" s="320"/>
      <c r="CV141" s="320"/>
      <c r="CW141" s="320"/>
      <c r="CX141" s="320"/>
      <c r="CY141" s="320"/>
      <c r="CZ141" s="320"/>
      <c r="DA141" s="320"/>
      <c r="DB141" s="320"/>
      <c r="DC141" s="320"/>
      <c r="DD141" s="320"/>
      <c r="DE141" s="320"/>
      <c r="DF141" s="320"/>
      <c r="DG141" s="320"/>
      <c r="DH141" s="320"/>
      <c r="DI141" s="320"/>
      <c r="DJ141" s="320"/>
      <c r="DK141" s="320"/>
      <c r="DL141" s="320"/>
      <c r="DM141" s="320"/>
      <c r="DN141" s="320"/>
      <c r="DO141" s="320"/>
      <c r="DP141" s="320"/>
      <c r="DQ141" s="320"/>
      <c r="DR141" s="320"/>
      <c r="DS141" s="320"/>
      <c r="DT141" s="320"/>
      <c r="DU141" s="320"/>
      <c r="DV141" s="320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</row>
    <row r="142">
      <c r="A142" s="170"/>
      <c r="B142" s="170"/>
      <c r="C142" s="170"/>
      <c r="D142" s="170"/>
      <c r="E142" s="171"/>
      <c r="F142" s="320"/>
      <c r="G142" s="320"/>
      <c r="H142" s="320"/>
      <c r="I142" s="320"/>
      <c r="J142" s="320"/>
      <c r="K142" s="320"/>
      <c r="L142" s="320"/>
      <c r="M142" s="320"/>
      <c r="N142" s="320"/>
      <c r="O142" s="320"/>
      <c r="P142" s="320"/>
      <c r="Q142" s="320"/>
      <c r="R142" s="320"/>
      <c r="S142" s="320"/>
      <c r="T142" s="320"/>
      <c r="U142" s="320"/>
      <c r="V142" s="320"/>
      <c r="W142" s="320"/>
      <c r="X142" s="320"/>
      <c r="Y142" s="320"/>
      <c r="Z142" s="320"/>
      <c r="AA142" s="320"/>
      <c r="AB142" s="320"/>
      <c r="AC142" s="320"/>
      <c r="AD142" s="320"/>
      <c r="AE142" s="320"/>
      <c r="AF142" s="320"/>
      <c r="AG142" s="320"/>
      <c r="AH142" s="320"/>
      <c r="AI142" s="320"/>
      <c r="AJ142" s="320"/>
      <c r="AK142" s="320"/>
      <c r="AL142" s="320"/>
      <c r="AM142" s="320"/>
      <c r="AN142" s="320"/>
      <c r="AO142" s="320"/>
      <c r="AP142" s="320"/>
      <c r="AQ142" s="320"/>
      <c r="AR142" s="320"/>
      <c r="AS142" s="320"/>
      <c r="AT142" s="320"/>
      <c r="AU142" s="320"/>
      <c r="AV142" s="320"/>
      <c r="AW142" s="320"/>
      <c r="AX142" s="320"/>
      <c r="AY142" s="320"/>
      <c r="AZ142" s="320"/>
      <c r="BA142" s="320"/>
      <c r="BB142" s="320"/>
      <c r="BC142" s="320"/>
      <c r="BD142" s="320"/>
      <c r="BE142" s="320"/>
      <c r="BF142" s="320"/>
      <c r="BG142" s="320"/>
      <c r="BH142" s="320"/>
      <c r="BI142" s="320"/>
      <c r="BJ142" s="320"/>
      <c r="BK142" s="320"/>
      <c r="BL142" s="320"/>
      <c r="BM142" s="320"/>
      <c r="BN142" s="320"/>
      <c r="BO142" s="320"/>
      <c r="BP142" s="320"/>
      <c r="BQ142" s="320"/>
      <c r="BR142" s="320"/>
      <c r="BS142" s="320"/>
      <c r="BT142" s="320"/>
      <c r="BU142" s="320"/>
      <c r="BV142" s="320"/>
      <c r="BW142" s="320"/>
      <c r="BX142" s="320"/>
      <c r="BY142" s="320"/>
      <c r="BZ142" s="320"/>
      <c r="CA142" s="320"/>
      <c r="CB142" s="320"/>
      <c r="CC142" s="320"/>
      <c r="CD142" s="320"/>
      <c r="CE142" s="320"/>
      <c r="CF142" s="320"/>
      <c r="CG142" s="320"/>
      <c r="CH142" s="320"/>
      <c r="CI142" s="320"/>
      <c r="CJ142" s="320"/>
      <c r="CK142" s="320"/>
      <c r="CL142" s="320"/>
      <c r="CM142" s="320"/>
      <c r="CN142" s="320"/>
      <c r="CO142" s="320"/>
      <c r="CP142" s="320"/>
      <c r="CQ142" s="320"/>
      <c r="CR142" s="320"/>
      <c r="CS142" s="320"/>
      <c r="CT142" s="320"/>
      <c r="CU142" s="320"/>
      <c r="CV142" s="320"/>
      <c r="CW142" s="320"/>
      <c r="CX142" s="320"/>
      <c r="CY142" s="320"/>
      <c r="CZ142" s="320"/>
      <c r="DA142" s="320"/>
      <c r="DB142" s="320"/>
      <c r="DC142" s="320"/>
      <c r="DD142" s="320"/>
      <c r="DE142" s="320"/>
      <c r="DF142" s="320"/>
      <c r="DG142" s="320"/>
      <c r="DH142" s="320"/>
      <c r="DI142" s="320"/>
      <c r="DJ142" s="320"/>
      <c r="DK142" s="320"/>
      <c r="DL142" s="320"/>
      <c r="DM142" s="320"/>
      <c r="DN142" s="320"/>
      <c r="DO142" s="320"/>
      <c r="DP142" s="320"/>
      <c r="DQ142" s="320"/>
      <c r="DR142" s="320"/>
      <c r="DS142" s="320"/>
      <c r="DT142" s="320"/>
      <c r="DU142" s="320"/>
      <c r="DV142" s="320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</row>
    <row r="143">
      <c r="A143" s="170"/>
      <c r="B143" s="170"/>
      <c r="C143" s="170"/>
      <c r="D143" s="170"/>
      <c r="E143" s="171"/>
      <c r="F143" s="320"/>
      <c r="G143" s="320"/>
      <c r="H143" s="320"/>
      <c r="I143" s="320"/>
      <c r="J143" s="320"/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320"/>
      <c r="V143" s="320"/>
      <c r="W143" s="320"/>
      <c r="X143" s="320"/>
      <c r="Y143" s="320"/>
      <c r="Z143" s="320"/>
      <c r="AA143" s="320"/>
      <c r="AB143" s="320"/>
      <c r="AC143" s="320"/>
      <c r="AD143" s="320"/>
      <c r="AE143" s="320"/>
      <c r="AF143" s="320"/>
      <c r="AG143" s="320"/>
      <c r="AH143" s="320"/>
      <c r="AI143" s="320"/>
      <c r="AJ143" s="320"/>
      <c r="AK143" s="320"/>
      <c r="AL143" s="320"/>
      <c r="AM143" s="320"/>
      <c r="AN143" s="320"/>
      <c r="AO143" s="320"/>
      <c r="AP143" s="320"/>
      <c r="AQ143" s="320"/>
      <c r="AR143" s="320"/>
      <c r="AS143" s="320"/>
      <c r="AT143" s="320"/>
      <c r="AU143" s="320"/>
      <c r="AV143" s="320"/>
      <c r="AW143" s="320"/>
      <c r="AX143" s="320"/>
      <c r="AY143" s="320"/>
      <c r="AZ143" s="320"/>
      <c r="BA143" s="320"/>
      <c r="BB143" s="320"/>
      <c r="BC143" s="320"/>
      <c r="BD143" s="320"/>
      <c r="BE143" s="320"/>
      <c r="BF143" s="320"/>
      <c r="BG143" s="320"/>
      <c r="BH143" s="320"/>
      <c r="BI143" s="320"/>
      <c r="BJ143" s="320"/>
      <c r="BK143" s="320"/>
      <c r="BL143" s="320"/>
      <c r="BM143" s="320"/>
      <c r="BN143" s="320"/>
      <c r="BO143" s="320"/>
      <c r="BP143" s="320"/>
      <c r="BQ143" s="320"/>
      <c r="BR143" s="320"/>
      <c r="BS143" s="320"/>
      <c r="BT143" s="320"/>
      <c r="BU143" s="320"/>
      <c r="BV143" s="320"/>
      <c r="BW143" s="320"/>
      <c r="BX143" s="320"/>
      <c r="BY143" s="320"/>
      <c r="BZ143" s="320"/>
      <c r="CA143" s="320"/>
      <c r="CB143" s="320"/>
      <c r="CC143" s="320"/>
      <c r="CD143" s="320"/>
      <c r="CE143" s="320"/>
      <c r="CF143" s="320"/>
      <c r="CG143" s="320"/>
      <c r="CH143" s="320"/>
      <c r="CI143" s="320"/>
      <c r="CJ143" s="320"/>
      <c r="CK143" s="320"/>
      <c r="CL143" s="320"/>
      <c r="CM143" s="320"/>
      <c r="CN143" s="320"/>
      <c r="CO143" s="320"/>
      <c r="CP143" s="320"/>
      <c r="CQ143" s="320"/>
      <c r="CR143" s="320"/>
      <c r="CS143" s="320"/>
      <c r="CT143" s="320"/>
      <c r="CU143" s="320"/>
      <c r="CV143" s="320"/>
      <c r="CW143" s="320"/>
      <c r="CX143" s="320"/>
      <c r="CY143" s="320"/>
      <c r="CZ143" s="320"/>
      <c r="DA143" s="320"/>
      <c r="DB143" s="320"/>
      <c r="DC143" s="320"/>
      <c r="DD143" s="320"/>
      <c r="DE143" s="320"/>
      <c r="DF143" s="320"/>
      <c r="DG143" s="320"/>
      <c r="DH143" s="320"/>
      <c r="DI143" s="320"/>
      <c r="DJ143" s="320"/>
      <c r="DK143" s="320"/>
      <c r="DL143" s="320"/>
      <c r="DM143" s="320"/>
      <c r="DN143" s="320"/>
      <c r="DO143" s="320"/>
      <c r="DP143" s="320"/>
      <c r="DQ143" s="320"/>
      <c r="DR143" s="320"/>
      <c r="DS143" s="320"/>
      <c r="DT143" s="320"/>
      <c r="DU143" s="320"/>
      <c r="DV143" s="320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</row>
    <row r="144">
      <c r="A144" s="170"/>
      <c r="B144" s="170"/>
      <c r="C144" s="170"/>
      <c r="D144" s="170"/>
      <c r="E144" s="171"/>
      <c r="F144" s="320"/>
      <c r="G144" s="320"/>
      <c r="H144" s="320"/>
      <c r="I144" s="320"/>
      <c r="J144" s="320"/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0"/>
      <c r="AB144" s="320"/>
      <c r="AC144" s="320"/>
      <c r="AD144" s="320"/>
      <c r="AE144" s="320"/>
      <c r="AF144" s="320"/>
      <c r="AG144" s="320"/>
      <c r="AH144" s="320"/>
      <c r="AI144" s="320"/>
      <c r="AJ144" s="320"/>
      <c r="AK144" s="320"/>
      <c r="AL144" s="320"/>
      <c r="AM144" s="320"/>
      <c r="AN144" s="320"/>
      <c r="AO144" s="320"/>
      <c r="AP144" s="320"/>
      <c r="AQ144" s="320"/>
      <c r="AR144" s="320"/>
      <c r="AS144" s="320"/>
      <c r="AT144" s="320"/>
      <c r="AU144" s="320"/>
      <c r="AV144" s="320"/>
      <c r="AW144" s="320"/>
      <c r="AX144" s="320"/>
      <c r="AY144" s="320"/>
      <c r="AZ144" s="320"/>
      <c r="BA144" s="320"/>
      <c r="BB144" s="320"/>
      <c r="BC144" s="320"/>
      <c r="BD144" s="320"/>
      <c r="BE144" s="320"/>
      <c r="BF144" s="320"/>
      <c r="BG144" s="320"/>
      <c r="BH144" s="320"/>
      <c r="BI144" s="320"/>
      <c r="BJ144" s="320"/>
      <c r="BK144" s="320"/>
      <c r="BL144" s="320"/>
      <c r="BM144" s="320"/>
      <c r="BN144" s="320"/>
      <c r="BO144" s="320"/>
      <c r="BP144" s="320"/>
      <c r="BQ144" s="320"/>
      <c r="BR144" s="320"/>
      <c r="BS144" s="320"/>
      <c r="BT144" s="320"/>
      <c r="BU144" s="320"/>
      <c r="BV144" s="320"/>
      <c r="BW144" s="320"/>
      <c r="BX144" s="320"/>
      <c r="BY144" s="320"/>
      <c r="BZ144" s="320"/>
      <c r="CA144" s="320"/>
      <c r="CB144" s="320"/>
      <c r="CC144" s="320"/>
      <c r="CD144" s="320"/>
      <c r="CE144" s="320"/>
      <c r="CF144" s="320"/>
      <c r="CG144" s="320"/>
      <c r="CH144" s="320"/>
      <c r="CI144" s="320"/>
      <c r="CJ144" s="320"/>
      <c r="CK144" s="320"/>
      <c r="CL144" s="320"/>
      <c r="CM144" s="320"/>
      <c r="CN144" s="320"/>
      <c r="CO144" s="320"/>
      <c r="CP144" s="320"/>
      <c r="CQ144" s="320"/>
      <c r="CR144" s="320"/>
      <c r="CS144" s="320"/>
      <c r="CT144" s="320"/>
      <c r="CU144" s="320"/>
      <c r="CV144" s="320"/>
      <c r="CW144" s="320"/>
      <c r="CX144" s="320"/>
      <c r="CY144" s="320"/>
      <c r="CZ144" s="320"/>
      <c r="DA144" s="320"/>
      <c r="DB144" s="320"/>
      <c r="DC144" s="320"/>
      <c r="DD144" s="320"/>
      <c r="DE144" s="320"/>
      <c r="DF144" s="320"/>
      <c r="DG144" s="320"/>
      <c r="DH144" s="320"/>
      <c r="DI144" s="320"/>
      <c r="DJ144" s="320"/>
      <c r="DK144" s="320"/>
      <c r="DL144" s="320"/>
      <c r="DM144" s="320"/>
      <c r="DN144" s="320"/>
      <c r="DO144" s="320"/>
      <c r="DP144" s="320"/>
      <c r="DQ144" s="320"/>
      <c r="DR144" s="320"/>
      <c r="DS144" s="320"/>
      <c r="DT144" s="320"/>
      <c r="DU144" s="320"/>
      <c r="DV144" s="320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</row>
    <row r="145">
      <c r="A145" s="170"/>
      <c r="B145" s="170"/>
      <c r="C145" s="170"/>
      <c r="D145" s="170"/>
      <c r="E145" s="171"/>
      <c r="F145" s="320"/>
      <c r="G145" s="320"/>
      <c r="H145" s="320"/>
      <c r="I145" s="320"/>
      <c r="J145" s="320"/>
      <c r="K145" s="320"/>
      <c r="L145" s="320"/>
      <c r="M145" s="320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0"/>
      <c r="Z145" s="320"/>
      <c r="AA145" s="320"/>
      <c r="AB145" s="320"/>
      <c r="AC145" s="320"/>
      <c r="AD145" s="320"/>
      <c r="AE145" s="320"/>
      <c r="AF145" s="320"/>
      <c r="AG145" s="320"/>
      <c r="AH145" s="320"/>
      <c r="AI145" s="320"/>
      <c r="AJ145" s="320"/>
      <c r="AK145" s="320"/>
      <c r="AL145" s="320"/>
      <c r="AM145" s="320"/>
      <c r="AN145" s="320"/>
      <c r="AO145" s="320"/>
      <c r="AP145" s="320"/>
      <c r="AQ145" s="320"/>
      <c r="AR145" s="320"/>
      <c r="AS145" s="320"/>
      <c r="AT145" s="320"/>
      <c r="AU145" s="320"/>
      <c r="AV145" s="320"/>
      <c r="AW145" s="320"/>
      <c r="AX145" s="320"/>
      <c r="AY145" s="320"/>
      <c r="AZ145" s="320"/>
      <c r="BA145" s="320"/>
      <c r="BB145" s="320"/>
      <c r="BC145" s="320"/>
      <c r="BD145" s="320"/>
      <c r="BE145" s="320"/>
      <c r="BF145" s="320"/>
      <c r="BG145" s="320"/>
      <c r="BH145" s="320"/>
      <c r="BI145" s="320"/>
      <c r="BJ145" s="320"/>
      <c r="BK145" s="320"/>
      <c r="BL145" s="320"/>
      <c r="BM145" s="320"/>
      <c r="BN145" s="320"/>
      <c r="BO145" s="320"/>
      <c r="BP145" s="320"/>
      <c r="BQ145" s="320"/>
      <c r="BR145" s="320"/>
      <c r="BS145" s="320"/>
      <c r="BT145" s="320"/>
      <c r="BU145" s="320"/>
      <c r="BV145" s="320"/>
      <c r="BW145" s="320"/>
      <c r="BX145" s="320"/>
      <c r="BY145" s="320"/>
      <c r="BZ145" s="320"/>
      <c r="CA145" s="320"/>
      <c r="CB145" s="320"/>
      <c r="CC145" s="320"/>
      <c r="CD145" s="320"/>
      <c r="CE145" s="320"/>
      <c r="CF145" s="320"/>
      <c r="CG145" s="320"/>
      <c r="CH145" s="320"/>
      <c r="CI145" s="320"/>
      <c r="CJ145" s="320"/>
      <c r="CK145" s="320"/>
      <c r="CL145" s="320"/>
      <c r="CM145" s="320"/>
      <c r="CN145" s="320"/>
      <c r="CO145" s="320"/>
      <c r="CP145" s="320"/>
      <c r="CQ145" s="320"/>
      <c r="CR145" s="320"/>
      <c r="CS145" s="320"/>
      <c r="CT145" s="320"/>
      <c r="CU145" s="320"/>
      <c r="CV145" s="320"/>
      <c r="CW145" s="320"/>
      <c r="CX145" s="320"/>
      <c r="CY145" s="320"/>
      <c r="CZ145" s="320"/>
      <c r="DA145" s="320"/>
      <c r="DB145" s="320"/>
      <c r="DC145" s="320"/>
      <c r="DD145" s="320"/>
      <c r="DE145" s="320"/>
      <c r="DF145" s="320"/>
      <c r="DG145" s="320"/>
      <c r="DH145" s="320"/>
      <c r="DI145" s="320"/>
      <c r="DJ145" s="320"/>
      <c r="DK145" s="320"/>
      <c r="DL145" s="320"/>
      <c r="DM145" s="320"/>
      <c r="DN145" s="320"/>
      <c r="DO145" s="320"/>
      <c r="DP145" s="320"/>
      <c r="DQ145" s="320"/>
      <c r="DR145" s="320"/>
      <c r="DS145" s="320"/>
      <c r="DT145" s="320"/>
      <c r="DU145" s="320"/>
      <c r="DV145" s="320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</row>
    <row r="146">
      <c r="A146" s="170"/>
      <c r="B146" s="170"/>
      <c r="C146" s="170"/>
      <c r="D146" s="170"/>
      <c r="E146" s="171"/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0"/>
      <c r="AH146" s="320"/>
      <c r="AI146" s="320"/>
      <c r="AJ146" s="320"/>
      <c r="AK146" s="320"/>
      <c r="AL146" s="320"/>
      <c r="AM146" s="320"/>
      <c r="AN146" s="320"/>
      <c r="AO146" s="320"/>
      <c r="AP146" s="320"/>
      <c r="AQ146" s="320"/>
      <c r="AR146" s="320"/>
      <c r="AS146" s="320"/>
      <c r="AT146" s="320"/>
      <c r="AU146" s="320"/>
      <c r="AV146" s="320"/>
      <c r="AW146" s="320"/>
      <c r="AX146" s="320"/>
      <c r="AY146" s="320"/>
      <c r="AZ146" s="320"/>
      <c r="BA146" s="320"/>
      <c r="BB146" s="320"/>
      <c r="BC146" s="320"/>
      <c r="BD146" s="320"/>
      <c r="BE146" s="320"/>
      <c r="BF146" s="320"/>
      <c r="BG146" s="320"/>
      <c r="BH146" s="320"/>
      <c r="BI146" s="320"/>
      <c r="BJ146" s="320"/>
      <c r="BK146" s="320"/>
      <c r="BL146" s="320"/>
      <c r="BM146" s="320"/>
      <c r="BN146" s="320"/>
      <c r="BO146" s="320"/>
      <c r="BP146" s="320"/>
      <c r="BQ146" s="320"/>
      <c r="BR146" s="320"/>
      <c r="BS146" s="320"/>
      <c r="BT146" s="320"/>
      <c r="BU146" s="320"/>
      <c r="BV146" s="320"/>
      <c r="BW146" s="320"/>
      <c r="BX146" s="320"/>
      <c r="BY146" s="320"/>
      <c r="BZ146" s="320"/>
      <c r="CA146" s="320"/>
      <c r="CB146" s="320"/>
      <c r="CC146" s="320"/>
      <c r="CD146" s="320"/>
      <c r="CE146" s="320"/>
      <c r="CF146" s="320"/>
      <c r="CG146" s="320"/>
      <c r="CH146" s="320"/>
      <c r="CI146" s="320"/>
      <c r="CJ146" s="320"/>
      <c r="CK146" s="320"/>
      <c r="CL146" s="320"/>
      <c r="CM146" s="320"/>
      <c r="CN146" s="320"/>
      <c r="CO146" s="320"/>
      <c r="CP146" s="320"/>
      <c r="CQ146" s="320"/>
      <c r="CR146" s="320"/>
      <c r="CS146" s="320"/>
      <c r="CT146" s="320"/>
      <c r="CU146" s="320"/>
      <c r="CV146" s="320"/>
      <c r="CW146" s="320"/>
      <c r="CX146" s="320"/>
      <c r="CY146" s="320"/>
      <c r="CZ146" s="320"/>
      <c r="DA146" s="320"/>
      <c r="DB146" s="320"/>
      <c r="DC146" s="320"/>
      <c r="DD146" s="320"/>
      <c r="DE146" s="320"/>
      <c r="DF146" s="320"/>
      <c r="DG146" s="320"/>
      <c r="DH146" s="320"/>
      <c r="DI146" s="320"/>
      <c r="DJ146" s="320"/>
      <c r="DK146" s="320"/>
      <c r="DL146" s="320"/>
      <c r="DM146" s="320"/>
      <c r="DN146" s="320"/>
      <c r="DO146" s="320"/>
      <c r="DP146" s="320"/>
      <c r="DQ146" s="320"/>
      <c r="DR146" s="320"/>
      <c r="DS146" s="320"/>
      <c r="DT146" s="320"/>
      <c r="DU146" s="320"/>
      <c r="DV146" s="320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</row>
    <row r="147">
      <c r="A147" s="170"/>
      <c r="B147" s="170"/>
      <c r="C147" s="170"/>
      <c r="D147" s="170"/>
      <c r="E147" s="171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0"/>
      <c r="AH147" s="320"/>
      <c r="AI147" s="320"/>
      <c r="AJ147" s="320"/>
      <c r="AK147" s="320"/>
      <c r="AL147" s="320"/>
      <c r="AM147" s="320"/>
      <c r="AN147" s="320"/>
      <c r="AO147" s="320"/>
      <c r="AP147" s="320"/>
      <c r="AQ147" s="320"/>
      <c r="AR147" s="320"/>
      <c r="AS147" s="320"/>
      <c r="AT147" s="320"/>
      <c r="AU147" s="320"/>
      <c r="AV147" s="320"/>
      <c r="AW147" s="320"/>
      <c r="AX147" s="320"/>
      <c r="AY147" s="320"/>
      <c r="AZ147" s="320"/>
      <c r="BA147" s="320"/>
      <c r="BB147" s="320"/>
      <c r="BC147" s="320"/>
      <c r="BD147" s="320"/>
      <c r="BE147" s="320"/>
      <c r="BF147" s="320"/>
      <c r="BG147" s="320"/>
      <c r="BH147" s="320"/>
      <c r="BI147" s="320"/>
      <c r="BJ147" s="320"/>
      <c r="BK147" s="320"/>
      <c r="BL147" s="320"/>
      <c r="BM147" s="320"/>
      <c r="BN147" s="320"/>
      <c r="BO147" s="320"/>
      <c r="BP147" s="320"/>
      <c r="BQ147" s="320"/>
      <c r="BR147" s="320"/>
      <c r="BS147" s="320"/>
      <c r="BT147" s="320"/>
      <c r="BU147" s="320"/>
      <c r="BV147" s="320"/>
      <c r="BW147" s="320"/>
      <c r="BX147" s="320"/>
      <c r="BY147" s="320"/>
      <c r="BZ147" s="320"/>
      <c r="CA147" s="320"/>
      <c r="CB147" s="320"/>
      <c r="CC147" s="320"/>
      <c r="CD147" s="320"/>
      <c r="CE147" s="320"/>
      <c r="CF147" s="320"/>
      <c r="CG147" s="320"/>
      <c r="CH147" s="320"/>
      <c r="CI147" s="320"/>
      <c r="CJ147" s="320"/>
      <c r="CK147" s="320"/>
      <c r="CL147" s="320"/>
      <c r="CM147" s="320"/>
      <c r="CN147" s="320"/>
      <c r="CO147" s="320"/>
      <c r="CP147" s="320"/>
      <c r="CQ147" s="320"/>
      <c r="CR147" s="320"/>
      <c r="CS147" s="320"/>
      <c r="CT147" s="320"/>
      <c r="CU147" s="320"/>
      <c r="CV147" s="320"/>
      <c r="CW147" s="320"/>
      <c r="CX147" s="320"/>
      <c r="CY147" s="320"/>
      <c r="CZ147" s="320"/>
      <c r="DA147" s="320"/>
      <c r="DB147" s="320"/>
      <c r="DC147" s="320"/>
      <c r="DD147" s="320"/>
      <c r="DE147" s="320"/>
      <c r="DF147" s="320"/>
      <c r="DG147" s="320"/>
      <c r="DH147" s="320"/>
      <c r="DI147" s="320"/>
      <c r="DJ147" s="320"/>
      <c r="DK147" s="320"/>
      <c r="DL147" s="320"/>
      <c r="DM147" s="320"/>
      <c r="DN147" s="320"/>
      <c r="DO147" s="320"/>
      <c r="DP147" s="320"/>
      <c r="DQ147" s="320"/>
      <c r="DR147" s="320"/>
      <c r="DS147" s="320"/>
      <c r="DT147" s="320"/>
      <c r="DU147" s="320"/>
      <c r="DV147" s="320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</row>
    <row r="148">
      <c r="A148" s="170"/>
      <c r="B148" s="170"/>
      <c r="C148" s="170"/>
      <c r="D148" s="170"/>
      <c r="E148" s="171"/>
      <c r="F148" s="320"/>
      <c r="G148" s="320"/>
      <c r="H148" s="320"/>
      <c r="I148" s="320"/>
      <c r="J148" s="320"/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0"/>
      <c r="Z148" s="320"/>
      <c r="AA148" s="320"/>
      <c r="AB148" s="320"/>
      <c r="AC148" s="320"/>
      <c r="AD148" s="320"/>
      <c r="AE148" s="320"/>
      <c r="AF148" s="320"/>
      <c r="AG148" s="320"/>
      <c r="AH148" s="320"/>
      <c r="AI148" s="320"/>
      <c r="AJ148" s="320"/>
      <c r="AK148" s="320"/>
      <c r="AL148" s="320"/>
      <c r="AM148" s="320"/>
      <c r="AN148" s="320"/>
      <c r="AO148" s="320"/>
      <c r="AP148" s="320"/>
      <c r="AQ148" s="320"/>
      <c r="AR148" s="320"/>
      <c r="AS148" s="320"/>
      <c r="AT148" s="320"/>
      <c r="AU148" s="320"/>
      <c r="AV148" s="320"/>
      <c r="AW148" s="320"/>
      <c r="AX148" s="320"/>
      <c r="AY148" s="320"/>
      <c r="AZ148" s="320"/>
      <c r="BA148" s="320"/>
      <c r="BB148" s="320"/>
      <c r="BC148" s="320"/>
      <c r="BD148" s="320"/>
      <c r="BE148" s="320"/>
      <c r="BF148" s="320"/>
      <c r="BG148" s="320"/>
      <c r="BH148" s="320"/>
      <c r="BI148" s="320"/>
      <c r="BJ148" s="320"/>
      <c r="BK148" s="320"/>
      <c r="BL148" s="320"/>
      <c r="BM148" s="320"/>
      <c r="BN148" s="320"/>
      <c r="BO148" s="320"/>
      <c r="BP148" s="320"/>
      <c r="BQ148" s="320"/>
      <c r="BR148" s="320"/>
      <c r="BS148" s="320"/>
      <c r="BT148" s="320"/>
      <c r="BU148" s="320"/>
      <c r="BV148" s="320"/>
      <c r="BW148" s="320"/>
      <c r="BX148" s="320"/>
      <c r="BY148" s="320"/>
      <c r="BZ148" s="320"/>
      <c r="CA148" s="320"/>
      <c r="CB148" s="320"/>
      <c r="CC148" s="320"/>
      <c r="CD148" s="320"/>
      <c r="CE148" s="320"/>
      <c r="CF148" s="320"/>
      <c r="CG148" s="320"/>
      <c r="CH148" s="320"/>
      <c r="CI148" s="320"/>
      <c r="CJ148" s="320"/>
      <c r="CK148" s="320"/>
      <c r="CL148" s="320"/>
      <c r="CM148" s="320"/>
      <c r="CN148" s="320"/>
      <c r="CO148" s="320"/>
      <c r="CP148" s="320"/>
      <c r="CQ148" s="320"/>
      <c r="CR148" s="320"/>
      <c r="CS148" s="320"/>
      <c r="CT148" s="320"/>
      <c r="CU148" s="320"/>
      <c r="CV148" s="320"/>
      <c r="CW148" s="320"/>
      <c r="CX148" s="320"/>
      <c r="CY148" s="320"/>
      <c r="CZ148" s="320"/>
      <c r="DA148" s="320"/>
      <c r="DB148" s="320"/>
      <c r="DC148" s="320"/>
      <c r="DD148" s="320"/>
      <c r="DE148" s="320"/>
      <c r="DF148" s="320"/>
      <c r="DG148" s="320"/>
      <c r="DH148" s="320"/>
      <c r="DI148" s="320"/>
      <c r="DJ148" s="320"/>
      <c r="DK148" s="320"/>
      <c r="DL148" s="320"/>
      <c r="DM148" s="320"/>
      <c r="DN148" s="320"/>
      <c r="DO148" s="320"/>
      <c r="DP148" s="320"/>
      <c r="DQ148" s="320"/>
      <c r="DR148" s="320"/>
      <c r="DS148" s="320"/>
      <c r="DT148" s="320"/>
      <c r="DU148" s="320"/>
      <c r="DV148" s="320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</row>
    <row r="149">
      <c r="A149" s="170"/>
      <c r="B149" s="170"/>
      <c r="C149" s="170"/>
      <c r="D149" s="170"/>
      <c r="E149" s="171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  <c r="AH149" s="320"/>
      <c r="AI149" s="320"/>
      <c r="AJ149" s="320"/>
      <c r="AK149" s="320"/>
      <c r="AL149" s="320"/>
      <c r="AM149" s="320"/>
      <c r="AN149" s="320"/>
      <c r="AO149" s="320"/>
      <c r="AP149" s="320"/>
      <c r="AQ149" s="320"/>
      <c r="AR149" s="320"/>
      <c r="AS149" s="320"/>
      <c r="AT149" s="320"/>
      <c r="AU149" s="320"/>
      <c r="AV149" s="320"/>
      <c r="AW149" s="320"/>
      <c r="AX149" s="320"/>
      <c r="AY149" s="320"/>
      <c r="AZ149" s="320"/>
      <c r="BA149" s="320"/>
      <c r="BB149" s="320"/>
      <c r="BC149" s="320"/>
      <c r="BD149" s="320"/>
      <c r="BE149" s="320"/>
      <c r="BF149" s="320"/>
      <c r="BG149" s="320"/>
      <c r="BH149" s="320"/>
      <c r="BI149" s="320"/>
      <c r="BJ149" s="320"/>
      <c r="BK149" s="320"/>
      <c r="BL149" s="320"/>
      <c r="BM149" s="320"/>
      <c r="BN149" s="320"/>
      <c r="BO149" s="320"/>
      <c r="BP149" s="320"/>
      <c r="BQ149" s="320"/>
      <c r="BR149" s="320"/>
      <c r="BS149" s="320"/>
      <c r="BT149" s="320"/>
      <c r="BU149" s="320"/>
      <c r="BV149" s="320"/>
      <c r="BW149" s="320"/>
      <c r="BX149" s="320"/>
      <c r="BY149" s="320"/>
      <c r="BZ149" s="320"/>
      <c r="CA149" s="320"/>
      <c r="CB149" s="320"/>
      <c r="CC149" s="320"/>
      <c r="CD149" s="320"/>
      <c r="CE149" s="320"/>
      <c r="CF149" s="320"/>
      <c r="CG149" s="320"/>
      <c r="CH149" s="320"/>
      <c r="CI149" s="320"/>
      <c r="CJ149" s="320"/>
      <c r="CK149" s="320"/>
      <c r="CL149" s="320"/>
      <c r="CM149" s="320"/>
      <c r="CN149" s="320"/>
      <c r="CO149" s="320"/>
      <c r="CP149" s="320"/>
      <c r="CQ149" s="320"/>
      <c r="CR149" s="320"/>
      <c r="CS149" s="320"/>
      <c r="CT149" s="320"/>
      <c r="CU149" s="320"/>
      <c r="CV149" s="320"/>
      <c r="CW149" s="320"/>
      <c r="CX149" s="320"/>
      <c r="CY149" s="320"/>
      <c r="CZ149" s="320"/>
      <c r="DA149" s="320"/>
      <c r="DB149" s="320"/>
      <c r="DC149" s="320"/>
      <c r="DD149" s="320"/>
      <c r="DE149" s="320"/>
      <c r="DF149" s="320"/>
      <c r="DG149" s="320"/>
      <c r="DH149" s="320"/>
      <c r="DI149" s="320"/>
      <c r="DJ149" s="320"/>
      <c r="DK149" s="320"/>
      <c r="DL149" s="320"/>
      <c r="DM149" s="320"/>
      <c r="DN149" s="320"/>
      <c r="DO149" s="320"/>
      <c r="DP149" s="320"/>
      <c r="DQ149" s="320"/>
      <c r="DR149" s="320"/>
      <c r="DS149" s="320"/>
      <c r="DT149" s="320"/>
      <c r="DU149" s="320"/>
      <c r="DV149" s="320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</row>
    <row r="150">
      <c r="A150" s="170"/>
      <c r="B150" s="170"/>
      <c r="C150" s="170"/>
      <c r="D150" s="170"/>
      <c r="E150" s="171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  <c r="AC150" s="320"/>
      <c r="AD150" s="320"/>
      <c r="AE150" s="320"/>
      <c r="AF150" s="320"/>
      <c r="AG150" s="320"/>
      <c r="AH150" s="320"/>
      <c r="AI150" s="320"/>
      <c r="AJ150" s="320"/>
      <c r="AK150" s="320"/>
      <c r="AL150" s="320"/>
      <c r="AM150" s="320"/>
      <c r="AN150" s="320"/>
      <c r="AO150" s="320"/>
      <c r="AP150" s="320"/>
      <c r="AQ150" s="320"/>
      <c r="AR150" s="320"/>
      <c r="AS150" s="320"/>
      <c r="AT150" s="320"/>
      <c r="AU150" s="320"/>
      <c r="AV150" s="320"/>
      <c r="AW150" s="320"/>
      <c r="AX150" s="320"/>
      <c r="AY150" s="320"/>
      <c r="AZ150" s="320"/>
      <c r="BA150" s="320"/>
      <c r="BB150" s="320"/>
      <c r="BC150" s="320"/>
      <c r="BD150" s="320"/>
      <c r="BE150" s="320"/>
      <c r="BF150" s="320"/>
      <c r="BG150" s="320"/>
      <c r="BH150" s="320"/>
      <c r="BI150" s="320"/>
      <c r="BJ150" s="320"/>
      <c r="BK150" s="320"/>
      <c r="BL150" s="320"/>
      <c r="BM150" s="320"/>
      <c r="BN150" s="320"/>
      <c r="BO150" s="320"/>
      <c r="BP150" s="320"/>
      <c r="BQ150" s="320"/>
      <c r="BR150" s="320"/>
      <c r="BS150" s="320"/>
      <c r="BT150" s="320"/>
      <c r="BU150" s="320"/>
      <c r="BV150" s="320"/>
      <c r="BW150" s="320"/>
      <c r="BX150" s="320"/>
      <c r="BY150" s="320"/>
      <c r="BZ150" s="320"/>
      <c r="CA150" s="320"/>
      <c r="CB150" s="320"/>
      <c r="CC150" s="320"/>
      <c r="CD150" s="320"/>
      <c r="CE150" s="320"/>
      <c r="CF150" s="320"/>
      <c r="CG150" s="320"/>
      <c r="CH150" s="320"/>
      <c r="CI150" s="320"/>
      <c r="CJ150" s="320"/>
      <c r="CK150" s="320"/>
      <c r="CL150" s="320"/>
      <c r="CM150" s="320"/>
      <c r="CN150" s="320"/>
      <c r="CO150" s="320"/>
      <c r="CP150" s="320"/>
      <c r="CQ150" s="320"/>
      <c r="CR150" s="320"/>
      <c r="CS150" s="320"/>
      <c r="CT150" s="320"/>
      <c r="CU150" s="320"/>
      <c r="CV150" s="320"/>
      <c r="CW150" s="320"/>
      <c r="CX150" s="320"/>
      <c r="CY150" s="320"/>
      <c r="CZ150" s="320"/>
      <c r="DA150" s="320"/>
      <c r="DB150" s="320"/>
      <c r="DC150" s="320"/>
      <c r="DD150" s="320"/>
      <c r="DE150" s="320"/>
      <c r="DF150" s="320"/>
      <c r="DG150" s="320"/>
      <c r="DH150" s="320"/>
      <c r="DI150" s="320"/>
      <c r="DJ150" s="320"/>
      <c r="DK150" s="320"/>
      <c r="DL150" s="320"/>
      <c r="DM150" s="320"/>
      <c r="DN150" s="320"/>
      <c r="DO150" s="320"/>
      <c r="DP150" s="320"/>
      <c r="DQ150" s="320"/>
      <c r="DR150" s="320"/>
      <c r="DS150" s="320"/>
      <c r="DT150" s="320"/>
      <c r="DU150" s="320"/>
      <c r="DV150" s="320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</row>
    <row r="151">
      <c r="A151" s="170"/>
      <c r="B151" s="170"/>
      <c r="C151" s="170"/>
      <c r="D151" s="170"/>
      <c r="E151" s="171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  <c r="AH151" s="320"/>
      <c r="AI151" s="320"/>
      <c r="AJ151" s="320"/>
      <c r="AK151" s="320"/>
      <c r="AL151" s="320"/>
      <c r="AM151" s="320"/>
      <c r="AN151" s="320"/>
      <c r="AO151" s="320"/>
      <c r="AP151" s="320"/>
      <c r="AQ151" s="320"/>
      <c r="AR151" s="320"/>
      <c r="AS151" s="320"/>
      <c r="AT151" s="320"/>
      <c r="AU151" s="320"/>
      <c r="AV151" s="320"/>
      <c r="AW151" s="320"/>
      <c r="AX151" s="320"/>
      <c r="AY151" s="320"/>
      <c r="AZ151" s="320"/>
      <c r="BA151" s="320"/>
      <c r="BB151" s="320"/>
      <c r="BC151" s="320"/>
      <c r="BD151" s="320"/>
      <c r="BE151" s="320"/>
      <c r="BF151" s="320"/>
      <c r="BG151" s="320"/>
      <c r="BH151" s="320"/>
      <c r="BI151" s="320"/>
      <c r="BJ151" s="320"/>
      <c r="BK151" s="320"/>
      <c r="BL151" s="320"/>
      <c r="BM151" s="320"/>
      <c r="BN151" s="320"/>
      <c r="BO151" s="320"/>
      <c r="BP151" s="320"/>
      <c r="BQ151" s="320"/>
      <c r="BR151" s="320"/>
      <c r="BS151" s="320"/>
      <c r="BT151" s="320"/>
      <c r="BU151" s="320"/>
      <c r="BV151" s="320"/>
      <c r="BW151" s="320"/>
      <c r="BX151" s="320"/>
      <c r="BY151" s="320"/>
      <c r="BZ151" s="320"/>
      <c r="CA151" s="320"/>
      <c r="CB151" s="320"/>
      <c r="CC151" s="320"/>
      <c r="CD151" s="320"/>
      <c r="CE151" s="320"/>
      <c r="CF151" s="320"/>
      <c r="CG151" s="320"/>
      <c r="CH151" s="320"/>
      <c r="CI151" s="320"/>
      <c r="CJ151" s="320"/>
      <c r="CK151" s="320"/>
      <c r="CL151" s="320"/>
      <c r="CM151" s="320"/>
      <c r="CN151" s="320"/>
      <c r="CO151" s="320"/>
      <c r="CP151" s="320"/>
      <c r="CQ151" s="320"/>
      <c r="CR151" s="320"/>
      <c r="CS151" s="320"/>
      <c r="CT151" s="320"/>
      <c r="CU151" s="320"/>
      <c r="CV151" s="320"/>
      <c r="CW151" s="320"/>
      <c r="CX151" s="320"/>
      <c r="CY151" s="320"/>
      <c r="CZ151" s="320"/>
      <c r="DA151" s="320"/>
      <c r="DB151" s="320"/>
      <c r="DC151" s="320"/>
      <c r="DD151" s="320"/>
      <c r="DE151" s="320"/>
      <c r="DF151" s="320"/>
      <c r="DG151" s="320"/>
      <c r="DH151" s="320"/>
      <c r="DI151" s="320"/>
      <c r="DJ151" s="320"/>
      <c r="DK151" s="320"/>
      <c r="DL151" s="320"/>
      <c r="DM151" s="320"/>
      <c r="DN151" s="320"/>
      <c r="DO151" s="320"/>
      <c r="DP151" s="320"/>
      <c r="DQ151" s="320"/>
      <c r="DR151" s="320"/>
      <c r="DS151" s="320"/>
      <c r="DT151" s="320"/>
      <c r="DU151" s="320"/>
      <c r="DV151" s="320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</row>
    <row r="152">
      <c r="A152" s="170"/>
      <c r="B152" s="170"/>
      <c r="C152" s="170"/>
      <c r="D152" s="170"/>
      <c r="E152" s="171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0"/>
      <c r="AM152" s="320"/>
      <c r="AN152" s="320"/>
      <c r="AO152" s="320"/>
      <c r="AP152" s="320"/>
      <c r="AQ152" s="320"/>
      <c r="AR152" s="320"/>
      <c r="AS152" s="320"/>
      <c r="AT152" s="320"/>
      <c r="AU152" s="320"/>
      <c r="AV152" s="320"/>
      <c r="AW152" s="320"/>
      <c r="AX152" s="320"/>
      <c r="AY152" s="320"/>
      <c r="AZ152" s="320"/>
      <c r="BA152" s="320"/>
      <c r="BB152" s="320"/>
      <c r="BC152" s="320"/>
      <c r="BD152" s="320"/>
      <c r="BE152" s="320"/>
      <c r="BF152" s="320"/>
      <c r="BG152" s="320"/>
      <c r="BH152" s="320"/>
      <c r="BI152" s="320"/>
      <c r="BJ152" s="320"/>
      <c r="BK152" s="320"/>
      <c r="BL152" s="320"/>
      <c r="BM152" s="320"/>
      <c r="BN152" s="320"/>
      <c r="BO152" s="320"/>
      <c r="BP152" s="320"/>
      <c r="BQ152" s="320"/>
      <c r="BR152" s="320"/>
      <c r="BS152" s="320"/>
      <c r="BT152" s="320"/>
      <c r="BU152" s="320"/>
      <c r="BV152" s="320"/>
      <c r="BW152" s="320"/>
      <c r="BX152" s="320"/>
      <c r="BY152" s="320"/>
      <c r="BZ152" s="320"/>
      <c r="CA152" s="320"/>
      <c r="CB152" s="320"/>
      <c r="CC152" s="320"/>
      <c r="CD152" s="320"/>
      <c r="CE152" s="320"/>
      <c r="CF152" s="320"/>
      <c r="CG152" s="320"/>
      <c r="CH152" s="320"/>
      <c r="CI152" s="320"/>
      <c r="CJ152" s="320"/>
      <c r="CK152" s="320"/>
      <c r="CL152" s="320"/>
      <c r="CM152" s="320"/>
      <c r="CN152" s="320"/>
      <c r="CO152" s="320"/>
      <c r="CP152" s="320"/>
      <c r="CQ152" s="320"/>
      <c r="CR152" s="320"/>
      <c r="CS152" s="320"/>
      <c r="CT152" s="320"/>
      <c r="CU152" s="320"/>
      <c r="CV152" s="320"/>
      <c r="CW152" s="320"/>
      <c r="CX152" s="320"/>
      <c r="CY152" s="320"/>
      <c r="CZ152" s="320"/>
      <c r="DA152" s="320"/>
      <c r="DB152" s="320"/>
      <c r="DC152" s="320"/>
      <c r="DD152" s="320"/>
      <c r="DE152" s="320"/>
      <c r="DF152" s="320"/>
      <c r="DG152" s="320"/>
      <c r="DH152" s="320"/>
      <c r="DI152" s="320"/>
      <c r="DJ152" s="320"/>
      <c r="DK152" s="320"/>
      <c r="DL152" s="320"/>
      <c r="DM152" s="320"/>
      <c r="DN152" s="320"/>
      <c r="DO152" s="320"/>
      <c r="DP152" s="320"/>
      <c r="DQ152" s="320"/>
      <c r="DR152" s="320"/>
      <c r="DS152" s="320"/>
      <c r="DT152" s="320"/>
      <c r="DU152" s="320"/>
      <c r="DV152" s="320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</row>
    <row r="153">
      <c r="A153" s="170"/>
      <c r="B153" s="170"/>
      <c r="C153" s="170"/>
      <c r="D153" s="170"/>
      <c r="E153" s="171"/>
      <c r="F153" s="320"/>
      <c r="G153" s="320"/>
      <c r="H153" s="320"/>
      <c r="I153" s="320"/>
      <c r="J153" s="320"/>
      <c r="K153" s="320"/>
      <c r="L153" s="320"/>
      <c r="M153" s="320"/>
      <c r="N153" s="320"/>
      <c r="O153" s="320"/>
      <c r="P153" s="320"/>
      <c r="Q153" s="320"/>
      <c r="R153" s="320"/>
      <c r="S153" s="320"/>
      <c r="T153" s="320"/>
      <c r="U153" s="320"/>
      <c r="V153" s="320"/>
      <c r="W153" s="320"/>
      <c r="X153" s="320"/>
      <c r="Y153" s="320"/>
      <c r="Z153" s="320"/>
      <c r="AA153" s="320"/>
      <c r="AB153" s="320"/>
      <c r="AC153" s="320"/>
      <c r="AD153" s="320"/>
      <c r="AE153" s="320"/>
      <c r="AF153" s="320"/>
      <c r="AG153" s="320"/>
      <c r="AH153" s="320"/>
      <c r="AI153" s="320"/>
      <c r="AJ153" s="320"/>
      <c r="AK153" s="320"/>
      <c r="AL153" s="320"/>
      <c r="AM153" s="320"/>
      <c r="AN153" s="320"/>
      <c r="AO153" s="320"/>
      <c r="AP153" s="320"/>
      <c r="AQ153" s="320"/>
      <c r="AR153" s="320"/>
      <c r="AS153" s="320"/>
      <c r="AT153" s="320"/>
      <c r="AU153" s="320"/>
      <c r="AV153" s="320"/>
      <c r="AW153" s="320"/>
      <c r="AX153" s="320"/>
      <c r="AY153" s="320"/>
      <c r="AZ153" s="320"/>
      <c r="BA153" s="320"/>
      <c r="BB153" s="320"/>
      <c r="BC153" s="320"/>
      <c r="BD153" s="320"/>
      <c r="BE153" s="320"/>
      <c r="BF153" s="320"/>
      <c r="BG153" s="320"/>
      <c r="BH153" s="320"/>
      <c r="BI153" s="320"/>
      <c r="BJ153" s="320"/>
      <c r="BK153" s="320"/>
      <c r="BL153" s="320"/>
      <c r="BM153" s="320"/>
      <c r="BN153" s="320"/>
      <c r="BO153" s="320"/>
      <c r="BP153" s="320"/>
      <c r="BQ153" s="320"/>
      <c r="BR153" s="320"/>
      <c r="BS153" s="320"/>
      <c r="BT153" s="320"/>
      <c r="BU153" s="320"/>
      <c r="BV153" s="320"/>
      <c r="BW153" s="320"/>
      <c r="BX153" s="320"/>
      <c r="BY153" s="320"/>
      <c r="BZ153" s="320"/>
      <c r="CA153" s="320"/>
      <c r="CB153" s="320"/>
      <c r="CC153" s="320"/>
      <c r="CD153" s="320"/>
      <c r="CE153" s="320"/>
      <c r="CF153" s="320"/>
      <c r="CG153" s="320"/>
      <c r="CH153" s="320"/>
      <c r="CI153" s="320"/>
      <c r="CJ153" s="320"/>
      <c r="CK153" s="320"/>
      <c r="CL153" s="320"/>
      <c r="CM153" s="320"/>
      <c r="CN153" s="320"/>
      <c r="CO153" s="320"/>
      <c r="CP153" s="320"/>
      <c r="CQ153" s="320"/>
      <c r="CR153" s="320"/>
      <c r="CS153" s="320"/>
      <c r="CT153" s="320"/>
      <c r="CU153" s="320"/>
      <c r="CV153" s="320"/>
      <c r="CW153" s="320"/>
      <c r="CX153" s="320"/>
      <c r="CY153" s="320"/>
      <c r="CZ153" s="320"/>
      <c r="DA153" s="320"/>
      <c r="DB153" s="320"/>
      <c r="DC153" s="320"/>
      <c r="DD153" s="320"/>
      <c r="DE153" s="320"/>
      <c r="DF153" s="320"/>
      <c r="DG153" s="320"/>
      <c r="DH153" s="320"/>
      <c r="DI153" s="320"/>
      <c r="DJ153" s="320"/>
      <c r="DK153" s="320"/>
      <c r="DL153" s="320"/>
      <c r="DM153" s="320"/>
      <c r="DN153" s="320"/>
      <c r="DO153" s="320"/>
      <c r="DP153" s="320"/>
      <c r="DQ153" s="320"/>
      <c r="DR153" s="320"/>
      <c r="DS153" s="320"/>
      <c r="DT153" s="320"/>
      <c r="DU153" s="320"/>
      <c r="DV153" s="320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</row>
    <row r="154">
      <c r="A154" s="170"/>
      <c r="B154" s="170"/>
      <c r="C154" s="170"/>
      <c r="D154" s="170"/>
      <c r="E154" s="171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0"/>
      <c r="AM154" s="320"/>
      <c r="AN154" s="320"/>
      <c r="AO154" s="320"/>
      <c r="AP154" s="320"/>
      <c r="AQ154" s="320"/>
      <c r="AR154" s="320"/>
      <c r="AS154" s="320"/>
      <c r="AT154" s="320"/>
      <c r="AU154" s="320"/>
      <c r="AV154" s="320"/>
      <c r="AW154" s="320"/>
      <c r="AX154" s="320"/>
      <c r="AY154" s="320"/>
      <c r="AZ154" s="320"/>
      <c r="BA154" s="320"/>
      <c r="BB154" s="320"/>
      <c r="BC154" s="320"/>
      <c r="BD154" s="320"/>
      <c r="BE154" s="320"/>
      <c r="BF154" s="320"/>
      <c r="BG154" s="320"/>
      <c r="BH154" s="320"/>
      <c r="BI154" s="320"/>
      <c r="BJ154" s="320"/>
      <c r="BK154" s="320"/>
      <c r="BL154" s="320"/>
      <c r="BM154" s="320"/>
      <c r="BN154" s="320"/>
      <c r="BO154" s="320"/>
      <c r="BP154" s="320"/>
      <c r="BQ154" s="320"/>
      <c r="BR154" s="320"/>
      <c r="BS154" s="320"/>
      <c r="BT154" s="320"/>
      <c r="BU154" s="320"/>
      <c r="BV154" s="320"/>
      <c r="BW154" s="320"/>
      <c r="BX154" s="320"/>
      <c r="BY154" s="320"/>
      <c r="BZ154" s="320"/>
      <c r="CA154" s="320"/>
      <c r="CB154" s="320"/>
      <c r="CC154" s="320"/>
      <c r="CD154" s="320"/>
      <c r="CE154" s="320"/>
      <c r="CF154" s="320"/>
      <c r="CG154" s="320"/>
      <c r="CH154" s="320"/>
      <c r="CI154" s="320"/>
      <c r="CJ154" s="320"/>
      <c r="CK154" s="320"/>
      <c r="CL154" s="320"/>
      <c r="CM154" s="320"/>
      <c r="CN154" s="320"/>
      <c r="CO154" s="320"/>
      <c r="CP154" s="320"/>
      <c r="CQ154" s="320"/>
      <c r="CR154" s="320"/>
      <c r="CS154" s="320"/>
      <c r="CT154" s="320"/>
      <c r="CU154" s="320"/>
      <c r="CV154" s="320"/>
      <c r="CW154" s="320"/>
      <c r="CX154" s="320"/>
      <c r="CY154" s="320"/>
      <c r="CZ154" s="320"/>
      <c r="DA154" s="320"/>
      <c r="DB154" s="320"/>
      <c r="DC154" s="320"/>
      <c r="DD154" s="320"/>
      <c r="DE154" s="320"/>
      <c r="DF154" s="320"/>
      <c r="DG154" s="320"/>
      <c r="DH154" s="320"/>
      <c r="DI154" s="320"/>
      <c r="DJ154" s="320"/>
      <c r="DK154" s="320"/>
      <c r="DL154" s="320"/>
      <c r="DM154" s="320"/>
      <c r="DN154" s="320"/>
      <c r="DO154" s="320"/>
      <c r="DP154" s="320"/>
      <c r="DQ154" s="320"/>
      <c r="DR154" s="320"/>
      <c r="DS154" s="320"/>
      <c r="DT154" s="320"/>
      <c r="DU154" s="320"/>
      <c r="DV154" s="320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</row>
    <row r="155">
      <c r="A155" s="170"/>
      <c r="B155" s="170"/>
      <c r="C155" s="170"/>
      <c r="D155" s="170"/>
      <c r="E155" s="171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0"/>
      <c r="Z155" s="320"/>
      <c r="AA155" s="320"/>
      <c r="AB155" s="320"/>
      <c r="AC155" s="320"/>
      <c r="AD155" s="320"/>
      <c r="AE155" s="320"/>
      <c r="AF155" s="320"/>
      <c r="AG155" s="320"/>
      <c r="AH155" s="320"/>
      <c r="AI155" s="320"/>
      <c r="AJ155" s="320"/>
      <c r="AK155" s="320"/>
      <c r="AL155" s="320"/>
      <c r="AM155" s="320"/>
      <c r="AN155" s="320"/>
      <c r="AO155" s="320"/>
      <c r="AP155" s="320"/>
      <c r="AQ155" s="320"/>
      <c r="AR155" s="320"/>
      <c r="AS155" s="320"/>
      <c r="AT155" s="320"/>
      <c r="AU155" s="320"/>
      <c r="AV155" s="320"/>
      <c r="AW155" s="320"/>
      <c r="AX155" s="320"/>
      <c r="AY155" s="320"/>
      <c r="AZ155" s="320"/>
      <c r="BA155" s="320"/>
      <c r="BB155" s="320"/>
      <c r="BC155" s="320"/>
      <c r="BD155" s="320"/>
      <c r="BE155" s="320"/>
      <c r="BF155" s="320"/>
      <c r="BG155" s="320"/>
      <c r="BH155" s="320"/>
      <c r="BI155" s="320"/>
      <c r="BJ155" s="320"/>
      <c r="BK155" s="320"/>
      <c r="BL155" s="320"/>
      <c r="BM155" s="320"/>
      <c r="BN155" s="320"/>
      <c r="BO155" s="320"/>
      <c r="BP155" s="320"/>
      <c r="BQ155" s="320"/>
      <c r="BR155" s="320"/>
      <c r="BS155" s="320"/>
      <c r="BT155" s="320"/>
      <c r="BU155" s="320"/>
      <c r="BV155" s="320"/>
      <c r="BW155" s="320"/>
      <c r="BX155" s="320"/>
      <c r="BY155" s="320"/>
      <c r="BZ155" s="320"/>
      <c r="CA155" s="320"/>
      <c r="CB155" s="320"/>
      <c r="CC155" s="320"/>
      <c r="CD155" s="320"/>
      <c r="CE155" s="320"/>
      <c r="CF155" s="320"/>
      <c r="CG155" s="320"/>
      <c r="CH155" s="320"/>
      <c r="CI155" s="320"/>
      <c r="CJ155" s="320"/>
      <c r="CK155" s="320"/>
      <c r="CL155" s="320"/>
      <c r="CM155" s="320"/>
      <c r="CN155" s="320"/>
      <c r="CO155" s="320"/>
      <c r="CP155" s="320"/>
      <c r="CQ155" s="320"/>
      <c r="CR155" s="320"/>
      <c r="CS155" s="320"/>
      <c r="CT155" s="320"/>
      <c r="CU155" s="320"/>
      <c r="CV155" s="320"/>
      <c r="CW155" s="320"/>
      <c r="CX155" s="320"/>
      <c r="CY155" s="320"/>
      <c r="CZ155" s="320"/>
      <c r="DA155" s="320"/>
      <c r="DB155" s="320"/>
      <c r="DC155" s="320"/>
      <c r="DD155" s="320"/>
      <c r="DE155" s="320"/>
      <c r="DF155" s="320"/>
      <c r="DG155" s="320"/>
      <c r="DH155" s="320"/>
      <c r="DI155" s="320"/>
      <c r="DJ155" s="320"/>
      <c r="DK155" s="320"/>
      <c r="DL155" s="320"/>
      <c r="DM155" s="320"/>
      <c r="DN155" s="320"/>
      <c r="DO155" s="320"/>
      <c r="DP155" s="320"/>
      <c r="DQ155" s="320"/>
      <c r="DR155" s="320"/>
      <c r="DS155" s="320"/>
      <c r="DT155" s="320"/>
      <c r="DU155" s="320"/>
      <c r="DV155" s="320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</row>
    <row r="156">
      <c r="A156" s="170"/>
      <c r="B156" s="170"/>
      <c r="C156" s="170"/>
      <c r="D156" s="170"/>
      <c r="E156" s="171"/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0"/>
      <c r="Z156" s="320"/>
      <c r="AA156" s="320"/>
      <c r="AB156" s="320"/>
      <c r="AC156" s="320"/>
      <c r="AD156" s="320"/>
      <c r="AE156" s="320"/>
      <c r="AF156" s="320"/>
      <c r="AG156" s="320"/>
      <c r="AH156" s="320"/>
      <c r="AI156" s="320"/>
      <c r="AJ156" s="320"/>
      <c r="AK156" s="320"/>
      <c r="AL156" s="320"/>
      <c r="AM156" s="320"/>
      <c r="AN156" s="320"/>
      <c r="AO156" s="320"/>
      <c r="AP156" s="320"/>
      <c r="AQ156" s="320"/>
      <c r="AR156" s="320"/>
      <c r="AS156" s="320"/>
      <c r="AT156" s="320"/>
      <c r="AU156" s="320"/>
      <c r="AV156" s="320"/>
      <c r="AW156" s="320"/>
      <c r="AX156" s="320"/>
      <c r="AY156" s="320"/>
      <c r="AZ156" s="320"/>
      <c r="BA156" s="320"/>
      <c r="BB156" s="320"/>
      <c r="BC156" s="320"/>
      <c r="BD156" s="320"/>
      <c r="BE156" s="320"/>
      <c r="BF156" s="320"/>
      <c r="BG156" s="320"/>
      <c r="BH156" s="320"/>
      <c r="BI156" s="320"/>
      <c r="BJ156" s="320"/>
      <c r="BK156" s="320"/>
      <c r="BL156" s="320"/>
      <c r="BM156" s="320"/>
      <c r="BN156" s="320"/>
      <c r="BO156" s="320"/>
      <c r="BP156" s="320"/>
      <c r="BQ156" s="320"/>
      <c r="BR156" s="320"/>
      <c r="BS156" s="320"/>
      <c r="BT156" s="320"/>
      <c r="BU156" s="320"/>
      <c r="BV156" s="320"/>
      <c r="BW156" s="320"/>
      <c r="BX156" s="320"/>
      <c r="BY156" s="320"/>
      <c r="BZ156" s="320"/>
      <c r="CA156" s="320"/>
      <c r="CB156" s="320"/>
      <c r="CC156" s="320"/>
      <c r="CD156" s="320"/>
      <c r="CE156" s="320"/>
      <c r="CF156" s="320"/>
      <c r="CG156" s="320"/>
      <c r="CH156" s="320"/>
      <c r="CI156" s="320"/>
      <c r="CJ156" s="320"/>
      <c r="CK156" s="320"/>
      <c r="CL156" s="320"/>
      <c r="CM156" s="320"/>
      <c r="CN156" s="320"/>
      <c r="CO156" s="320"/>
      <c r="CP156" s="320"/>
      <c r="CQ156" s="320"/>
      <c r="CR156" s="320"/>
      <c r="CS156" s="320"/>
      <c r="CT156" s="320"/>
      <c r="CU156" s="320"/>
      <c r="CV156" s="320"/>
      <c r="CW156" s="320"/>
      <c r="CX156" s="320"/>
      <c r="CY156" s="320"/>
      <c r="CZ156" s="320"/>
      <c r="DA156" s="320"/>
      <c r="DB156" s="320"/>
      <c r="DC156" s="320"/>
      <c r="DD156" s="320"/>
      <c r="DE156" s="320"/>
      <c r="DF156" s="320"/>
      <c r="DG156" s="320"/>
      <c r="DH156" s="320"/>
      <c r="DI156" s="320"/>
      <c r="DJ156" s="320"/>
      <c r="DK156" s="320"/>
      <c r="DL156" s="320"/>
      <c r="DM156" s="320"/>
      <c r="DN156" s="320"/>
      <c r="DO156" s="320"/>
      <c r="DP156" s="320"/>
      <c r="DQ156" s="320"/>
      <c r="DR156" s="320"/>
      <c r="DS156" s="320"/>
      <c r="DT156" s="320"/>
      <c r="DU156" s="320"/>
      <c r="DV156" s="320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</row>
    <row r="157">
      <c r="A157" s="170"/>
      <c r="B157" s="170"/>
      <c r="C157" s="170"/>
      <c r="D157" s="170"/>
      <c r="E157" s="171"/>
      <c r="F157" s="320"/>
      <c r="G157" s="320"/>
      <c r="H157" s="320"/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0"/>
      <c r="AB157" s="320"/>
      <c r="AC157" s="320"/>
      <c r="AD157" s="320"/>
      <c r="AE157" s="320"/>
      <c r="AF157" s="320"/>
      <c r="AG157" s="320"/>
      <c r="AH157" s="320"/>
      <c r="AI157" s="320"/>
      <c r="AJ157" s="320"/>
      <c r="AK157" s="320"/>
      <c r="AL157" s="320"/>
      <c r="AM157" s="320"/>
      <c r="AN157" s="320"/>
      <c r="AO157" s="320"/>
      <c r="AP157" s="320"/>
      <c r="AQ157" s="320"/>
      <c r="AR157" s="320"/>
      <c r="AS157" s="320"/>
      <c r="AT157" s="320"/>
      <c r="AU157" s="320"/>
      <c r="AV157" s="320"/>
      <c r="AW157" s="320"/>
      <c r="AX157" s="320"/>
      <c r="AY157" s="320"/>
      <c r="AZ157" s="320"/>
      <c r="BA157" s="320"/>
      <c r="BB157" s="320"/>
      <c r="BC157" s="320"/>
      <c r="BD157" s="320"/>
      <c r="BE157" s="320"/>
      <c r="BF157" s="320"/>
      <c r="BG157" s="320"/>
      <c r="BH157" s="320"/>
      <c r="BI157" s="320"/>
      <c r="BJ157" s="320"/>
      <c r="BK157" s="320"/>
      <c r="BL157" s="320"/>
      <c r="BM157" s="320"/>
      <c r="BN157" s="320"/>
      <c r="BO157" s="320"/>
      <c r="BP157" s="320"/>
      <c r="BQ157" s="320"/>
      <c r="BR157" s="320"/>
      <c r="BS157" s="320"/>
      <c r="BT157" s="320"/>
      <c r="BU157" s="320"/>
      <c r="BV157" s="320"/>
      <c r="BW157" s="320"/>
      <c r="BX157" s="320"/>
      <c r="BY157" s="320"/>
      <c r="BZ157" s="320"/>
      <c r="CA157" s="320"/>
      <c r="CB157" s="320"/>
      <c r="CC157" s="320"/>
      <c r="CD157" s="320"/>
      <c r="CE157" s="320"/>
      <c r="CF157" s="320"/>
      <c r="CG157" s="320"/>
      <c r="CH157" s="320"/>
      <c r="CI157" s="320"/>
      <c r="CJ157" s="320"/>
      <c r="CK157" s="320"/>
      <c r="CL157" s="320"/>
      <c r="CM157" s="320"/>
      <c r="CN157" s="320"/>
      <c r="CO157" s="320"/>
      <c r="CP157" s="320"/>
      <c r="CQ157" s="320"/>
      <c r="CR157" s="320"/>
      <c r="CS157" s="320"/>
      <c r="CT157" s="320"/>
      <c r="CU157" s="320"/>
      <c r="CV157" s="320"/>
      <c r="CW157" s="320"/>
      <c r="CX157" s="320"/>
      <c r="CY157" s="320"/>
      <c r="CZ157" s="320"/>
      <c r="DA157" s="320"/>
      <c r="DB157" s="320"/>
      <c r="DC157" s="320"/>
      <c r="DD157" s="320"/>
      <c r="DE157" s="320"/>
      <c r="DF157" s="320"/>
      <c r="DG157" s="320"/>
      <c r="DH157" s="320"/>
      <c r="DI157" s="320"/>
      <c r="DJ157" s="320"/>
      <c r="DK157" s="320"/>
      <c r="DL157" s="320"/>
      <c r="DM157" s="320"/>
      <c r="DN157" s="320"/>
      <c r="DO157" s="320"/>
      <c r="DP157" s="320"/>
      <c r="DQ157" s="320"/>
      <c r="DR157" s="320"/>
      <c r="DS157" s="320"/>
      <c r="DT157" s="320"/>
      <c r="DU157" s="320"/>
      <c r="DV157" s="320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</row>
    <row r="158">
      <c r="A158" s="170"/>
      <c r="B158" s="170"/>
      <c r="C158" s="170"/>
      <c r="D158" s="170"/>
      <c r="E158" s="171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320"/>
      <c r="AB158" s="320"/>
      <c r="AC158" s="320"/>
      <c r="AD158" s="320"/>
      <c r="AE158" s="320"/>
      <c r="AF158" s="320"/>
      <c r="AG158" s="320"/>
      <c r="AH158" s="320"/>
      <c r="AI158" s="320"/>
      <c r="AJ158" s="320"/>
      <c r="AK158" s="320"/>
      <c r="AL158" s="320"/>
      <c r="AM158" s="320"/>
      <c r="AN158" s="320"/>
      <c r="AO158" s="320"/>
      <c r="AP158" s="320"/>
      <c r="AQ158" s="320"/>
      <c r="AR158" s="320"/>
      <c r="AS158" s="320"/>
      <c r="AT158" s="320"/>
      <c r="AU158" s="320"/>
      <c r="AV158" s="320"/>
      <c r="AW158" s="320"/>
      <c r="AX158" s="320"/>
      <c r="AY158" s="320"/>
      <c r="AZ158" s="320"/>
      <c r="BA158" s="320"/>
      <c r="BB158" s="320"/>
      <c r="BC158" s="320"/>
      <c r="BD158" s="320"/>
      <c r="BE158" s="320"/>
      <c r="BF158" s="320"/>
      <c r="BG158" s="320"/>
      <c r="BH158" s="320"/>
      <c r="BI158" s="320"/>
      <c r="BJ158" s="320"/>
      <c r="BK158" s="320"/>
      <c r="BL158" s="320"/>
      <c r="BM158" s="320"/>
      <c r="BN158" s="320"/>
      <c r="BO158" s="320"/>
      <c r="BP158" s="320"/>
      <c r="BQ158" s="320"/>
      <c r="BR158" s="320"/>
      <c r="BS158" s="320"/>
      <c r="BT158" s="320"/>
      <c r="BU158" s="320"/>
      <c r="BV158" s="320"/>
      <c r="BW158" s="320"/>
      <c r="BX158" s="320"/>
      <c r="BY158" s="320"/>
      <c r="BZ158" s="320"/>
      <c r="CA158" s="320"/>
      <c r="CB158" s="320"/>
      <c r="CC158" s="320"/>
      <c r="CD158" s="320"/>
      <c r="CE158" s="320"/>
      <c r="CF158" s="320"/>
      <c r="CG158" s="320"/>
      <c r="CH158" s="320"/>
      <c r="CI158" s="320"/>
      <c r="CJ158" s="320"/>
      <c r="CK158" s="320"/>
      <c r="CL158" s="320"/>
      <c r="CM158" s="320"/>
      <c r="CN158" s="320"/>
      <c r="CO158" s="320"/>
      <c r="CP158" s="320"/>
      <c r="CQ158" s="320"/>
      <c r="CR158" s="320"/>
      <c r="CS158" s="320"/>
      <c r="CT158" s="320"/>
      <c r="CU158" s="320"/>
      <c r="CV158" s="320"/>
      <c r="CW158" s="320"/>
      <c r="CX158" s="320"/>
      <c r="CY158" s="320"/>
      <c r="CZ158" s="320"/>
      <c r="DA158" s="320"/>
      <c r="DB158" s="320"/>
      <c r="DC158" s="320"/>
      <c r="DD158" s="320"/>
      <c r="DE158" s="320"/>
      <c r="DF158" s="320"/>
      <c r="DG158" s="320"/>
      <c r="DH158" s="320"/>
      <c r="DI158" s="320"/>
      <c r="DJ158" s="320"/>
      <c r="DK158" s="320"/>
      <c r="DL158" s="320"/>
      <c r="DM158" s="320"/>
      <c r="DN158" s="320"/>
      <c r="DO158" s="320"/>
      <c r="DP158" s="320"/>
      <c r="DQ158" s="320"/>
      <c r="DR158" s="320"/>
      <c r="DS158" s="320"/>
      <c r="DT158" s="320"/>
      <c r="DU158" s="320"/>
      <c r="DV158" s="320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</row>
    <row r="159">
      <c r="A159" s="170"/>
      <c r="B159" s="170"/>
      <c r="C159" s="170"/>
      <c r="D159" s="170"/>
      <c r="E159" s="171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  <c r="AC159" s="320"/>
      <c r="AD159" s="320"/>
      <c r="AE159" s="320"/>
      <c r="AF159" s="320"/>
      <c r="AG159" s="320"/>
      <c r="AH159" s="320"/>
      <c r="AI159" s="320"/>
      <c r="AJ159" s="320"/>
      <c r="AK159" s="320"/>
      <c r="AL159" s="320"/>
      <c r="AM159" s="320"/>
      <c r="AN159" s="320"/>
      <c r="AO159" s="320"/>
      <c r="AP159" s="320"/>
      <c r="AQ159" s="320"/>
      <c r="AR159" s="320"/>
      <c r="AS159" s="320"/>
      <c r="AT159" s="320"/>
      <c r="AU159" s="320"/>
      <c r="AV159" s="320"/>
      <c r="AW159" s="320"/>
      <c r="AX159" s="320"/>
      <c r="AY159" s="320"/>
      <c r="AZ159" s="320"/>
      <c r="BA159" s="320"/>
      <c r="BB159" s="320"/>
      <c r="BC159" s="320"/>
      <c r="BD159" s="320"/>
      <c r="BE159" s="320"/>
      <c r="BF159" s="320"/>
      <c r="BG159" s="320"/>
      <c r="BH159" s="320"/>
      <c r="BI159" s="320"/>
      <c r="BJ159" s="320"/>
      <c r="BK159" s="320"/>
      <c r="BL159" s="320"/>
      <c r="BM159" s="320"/>
      <c r="BN159" s="320"/>
      <c r="BO159" s="320"/>
      <c r="BP159" s="320"/>
      <c r="BQ159" s="320"/>
      <c r="BR159" s="320"/>
      <c r="BS159" s="320"/>
      <c r="BT159" s="320"/>
      <c r="BU159" s="320"/>
      <c r="BV159" s="320"/>
      <c r="BW159" s="320"/>
      <c r="BX159" s="320"/>
      <c r="BY159" s="320"/>
      <c r="BZ159" s="320"/>
      <c r="CA159" s="320"/>
      <c r="CB159" s="320"/>
      <c r="CC159" s="320"/>
      <c r="CD159" s="320"/>
      <c r="CE159" s="320"/>
      <c r="CF159" s="320"/>
      <c r="CG159" s="320"/>
      <c r="CH159" s="320"/>
      <c r="CI159" s="320"/>
      <c r="CJ159" s="320"/>
      <c r="CK159" s="320"/>
      <c r="CL159" s="320"/>
      <c r="CM159" s="320"/>
      <c r="CN159" s="320"/>
      <c r="CO159" s="320"/>
      <c r="CP159" s="320"/>
      <c r="CQ159" s="320"/>
      <c r="CR159" s="320"/>
      <c r="CS159" s="320"/>
      <c r="CT159" s="320"/>
      <c r="CU159" s="320"/>
      <c r="CV159" s="320"/>
      <c r="CW159" s="320"/>
      <c r="CX159" s="320"/>
      <c r="CY159" s="320"/>
      <c r="CZ159" s="320"/>
      <c r="DA159" s="320"/>
      <c r="DB159" s="320"/>
      <c r="DC159" s="320"/>
      <c r="DD159" s="320"/>
      <c r="DE159" s="320"/>
      <c r="DF159" s="320"/>
      <c r="DG159" s="320"/>
      <c r="DH159" s="320"/>
      <c r="DI159" s="320"/>
      <c r="DJ159" s="320"/>
      <c r="DK159" s="320"/>
      <c r="DL159" s="320"/>
      <c r="DM159" s="320"/>
      <c r="DN159" s="320"/>
      <c r="DO159" s="320"/>
      <c r="DP159" s="320"/>
      <c r="DQ159" s="320"/>
      <c r="DR159" s="320"/>
      <c r="DS159" s="320"/>
      <c r="DT159" s="320"/>
      <c r="DU159" s="320"/>
      <c r="DV159" s="320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</row>
    <row r="160">
      <c r="A160" s="170"/>
      <c r="B160" s="170"/>
      <c r="C160" s="170"/>
      <c r="D160" s="170"/>
      <c r="E160" s="171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  <c r="AC160" s="320"/>
      <c r="AD160" s="320"/>
      <c r="AE160" s="320"/>
      <c r="AF160" s="320"/>
      <c r="AG160" s="320"/>
      <c r="AH160" s="320"/>
      <c r="AI160" s="320"/>
      <c r="AJ160" s="320"/>
      <c r="AK160" s="320"/>
      <c r="AL160" s="320"/>
      <c r="AM160" s="320"/>
      <c r="AN160" s="320"/>
      <c r="AO160" s="320"/>
      <c r="AP160" s="320"/>
      <c r="AQ160" s="320"/>
      <c r="AR160" s="320"/>
      <c r="AS160" s="320"/>
      <c r="AT160" s="320"/>
      <c r="AU160" s="320"/>
      <c r="AV160" s="320"/>
      <c r="AW160" s="320"/>
      <c r="AX160" s="320"/>
      <c r="AY160" s="320"/>
      <c r="AZ160" s="320"/>
      <c r="BA160" s="320"/>
      <c r="BB160" s="320"/>
      <c r="BC160" s="320"/>
      <c r="BD160" s="320"/>
      <c r="BE160" s="320"/>
      <c r="BF160" s="320"/>
      <c r="BG160" s="320"/>
      <c r="BH160" s="320"/>
      <c r="BI160" s="320"/>
      <c r="BJ160" s="320"/>
      <c r="BK160" s="320"/>
      <c r="BL160" s="320"/>
      <c r="BM160" s="320"/>
      <c r="BN160" s="320"/>
      <c r="BO160" s="320"/>
      <c r="BP160" s="320"/>
      <c r="BQ160" s="320"/>
      <c r="BR160" s="320"/>
      <c r="BS160" s="320"/>
      <c r="BT160" s="320"/>
      <c r="BU160" s="320"/>
      <c r="BV160" s="320"/>
      <c r="BW160" s="320"/>
      <c r="BX160" s="320"/>
      <c r="BY160" s="320"/>
      <c r="BZ160" s="320"/>
      <c r="CA160" s="320"/>
      <c r="CB160" s="320"/>
      <c r="CC160" s="320"/>
      <c r="CD160" s="320"/>
      <c r="CE160" s="320"/>
      <c r="CF160" s="320"/>
      <c r="CG160" s="320"/>
      <c r="CH160" s="320"/>
      <c r="CI160" s="320"/>
      <c r="CJ160" s="320"/>
      <c r="CK160" s="320"/>
      <c r="CL160" s="320"/>
      <c r="CM160" s="320"/>
      <c r="CN160" s="320"/>
      <c r="CO160" s="320"/>
      <c r="CP160" s="320"/>
      <c r="CQ160" s="320"/>
      <c r="CR160" s="320"/>
      <c r="CS160" s="320"/>
      <c r="CT160" s="320"/>
      <c r="CU160" s="320"/>
      <c r="CV160" s="320"/>
      <c r="CW160" s="320"/>
      <c r="CX160" s="320"/>
      <c r="CY160" s="320"/>
      <c r="CZ160" s="320"/>
      <c r="DA160" s="320"/>
      <c r="DB160" s="320"/>
      <c r="DC160" s="320"/>
      <c r="DD160" s="320"/>
      <c r="DE160" s="320"/>
      <c r="DF160" s="320"/>
      <c r="DG160" s="320"/>
      <c r="DH160" s="320"/>
      <c r="DI160" s="320"/>
      <c r="DJ160" s="320"/>
      <c r="DK160" s="320"/>
      <c r="DL160" s="320"/>
      <c r="DM160" s="320"/>
      <c r="DN160" s="320"/>
      <c r="DO160" s="320"/>
      <c r="DP160" s="320"/>
      <c r="DQ160" s="320"/>
      <c r="DR160" s="320"/>
      <c r="DS160" s="320"/>
      <c r="DT160" s="320"/>
      <c r="DU160" s="320"/>
      <c r="DV160" s="320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</row>
    <row r="161">
      <c r="A161" s="170"/>
      <c r="B161" s="170"/>
      <c r="C161" s="170"/>
      <c r="D161" s="170"/>
      <c r="E161" s="171"/>
      <c r="F161" s="320"/>
      <c r="G161" s="320"/>
      <c r="H161" s="320"/>
      <c r="I161" s="320"/>
      <c r="J161" s="320"/>
      <c r="K161" s="320"/>
      <c r="L161" s="320"/>
      <c r="M161" s="320"/>
      <c r="N161" s="320"/>
      <c r="O161" s="320"/>
      <c r="P161" s="320"/>
      <c r="Q161" s="320"/>
      <c r="R161" s="320"/>
      <c r="S161" s="320"/>
      <c r="T161" s="320"/>
      <c r="U161" s="320"/>
      <c r="V161" s="320"/>
      <c r="W161" s="320"/>
      <c r="X161" s="320"/>
      <c r="Y161" s="320"/>
      <c r="Z161" s="320"/>
      <c r="AA161" s="320"/>
      <c r="AB161" s="320"/>
      <c r="AC161" s="320"/>
      <c r="AD161" s="320"/>
      <c r="AE161" s="320"/>
      <c r="AF161" s="320"/>
      <c r="AG161" s="320"/>
      <c r="AH161" s="320"/>
      <c r="AI161" s="320"/>
      <c r="AJ161" s="320"/>
      <c r="AK161" s="320"/>
      <c r="AL161" s="320"/>
      <c r="AM161" s="320"/>
      <c r="AN161" s="320"/>
      <c r="AO161" s="320"/>
      <c r="AP161" s="320"/>
      <c r="AQ161" s="320"/>
      <c r="AR161" s="320"/>
      <c r="AS161" s="320"/>
      <c r="AT161" s="320"/>
      <c r="AU161" s="320"/>
      <c r="AV161" s="320"/>
      <c r="AW161" s="320"/>
      <c r="AX161" s="320"/>
      <c r="AY161" s="320"/>
      <c r="AZ161" s="320"/>
      <c r="BA161" s="320"/>
      <c r="BB161" s="320"/>
      <c r="BC161" s="320"/>
      <c r="BD161" s="320"/>
      <c r="BE161" s="320"/>
      <c r="BF161" s="320"/>
      <c r="BG161" s="320"/>
      <c r="BH161" s="320"/>
      <c r="BI161" s="320"/>
      <c r="BJ161" s="320"/>
      <c r="BK161" s="320"/>
      <c r="BL161" s="320"/>
      <c r="BM161" s="320"/>
      <c r="BN161" s="320"/>
      <c r="BO161" s="320"/>
      <c r="BP161" s="320"/>
      <c r="BQ161" s="320"/>
      <c r="BR161" s="320"/>
      <c r="BS161" s="320"/>
      <c r="BT161" s="320"/>
      <c r="BU161" s="320"/>
      <c r="BV161" s="320"/>
      <c r="BW161" s="320"/>
      <c r="BX161" s="320"/>
      <c r="BY161" s="320"/>
      <c r="BZ161" s="320"/>
      <c r="CA161" s="320"/>
      <c r="CB161" s="320"/>
      <c r="CC161" s="320"/>
      <c r="CD161" s="320"/>
      <c r="CE161" s="320"/>
      <c r="CF161" s="320"/>
      <c r="CG161" s="320"/>
      <c r="CH161" s="320"/>
      <c r="CI161" s="320"/>
      <c r="CJ161" s="320"/>
      <c r="CK161" s="320"/>
      <c r="CL161" s="320"/>
      <c r="CM161" s="320"/>
      <c r="CN161" s="320"/>
      <c r="CO161" s="320"/>
      <c r="CP161" s="320"/>
      <c r="CQ161" s="320"/>
      <c r="CR161" s="320"/>
      <c r="CS161" s="320"/>
      <c r="CT161" s="320"/>
      <c r="CU161" s="320"/>
      <c r="CV161" s="320"/>
      <c r="CW161" s="320"/>
      <c r="CX161" s="320"/>
      <c r="CY161" s="320"/>
      <c r="CZ161" s="320"/>
      <c r="DA161" s="320"/>
      <c r="DB161" s="320"/>
      <c r="DC161" s="320"/>
      <c r="DD161" s="320"/>
      <c r="DE161" s="320"/>
      <c r="DF161" s="320"/>
      <c r="DG161" s="320"/>
      <c r="DH161" s="320"/>
      <c r="DI161" s="320"/>
      <c r="DJ161" s="320"/>
      <c r="DK161" s="320"/>
      <c r="DL161" s="320"/>
      <c r="DM161" s="320"/>
      <c r="DN161" s="320"/>
      <c r="DO161" s="320"/>
      <c r="DP161" s="320"/>
      <c r="DQ161" s="320"/>
      <c r="DR161" s="320"/>
      <c r="DS161" s="320"/>
      <c r="DT161" s="320"/>
      <c r="DU161" s="320"/>
      <c r="DV161" s="320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</row>
    <row r="162">
      <c r="A162" s="170"/>
      <c r="B162" s="170"/>
      <c r="C162" s="170"/>
      <c r="D162" s="170"/>
      <c r="E162" s="171"/>
      <c r="F162" s="320"/>
      <c r="G162" s="320"/>
      <c r="H162" s="320"/>
      <c r="I162" s="320"/>
      <c r="J162" s="320"/>
      <c r="K162" s="320"/>
      <c r="L162" s="320"/>
      <c r="M162" s="320"/>
      <c r="N162" s="320"/>
      <c r="O162" s="320"/>
      <c r="P162" s="320"/>
      <c r="Q162" s="320"/>
      <c r="R162" s="320"/>
      <c r="S162" s="320"/>
      <c r="T162" s="320"/>
      <c r="U162" s="320"/>
      <c r="V162" s="320"/>
      <c r="W162" s="320"/>
      <c r="X162" s="320"/>
      <c r="Y162" s="320"/>
      <c r="Z162" s="320"/>
      <c r="AA162" s="320"/>
      <c r="AB162" s="320"/>
      <c r="AC162" s="320"/>
      <c r="AD162" s="320"/>
      <c r="AE162" s="320"/>
      <c r="AF162" s="320"/>
      <c r="AG162" s="320"/>
      <c r="AH162" s="320"/>
      <c r="AI162" s="320"/>
      <c r="AJ162" s="320"/>
      <c r="AK162" s="320"/>
      <c r="AL162" s="320"/>
      <c r="AM162" s="320"/>
      <c r="AN162" s="320"/>
      <c r="AO162" s="320"/>
      <c r="AP162" s="320"/>
      <c r="AQ162" s="320"/>
      <c r="AR162" s="320"/>
      <c r="AS162" s="320"/>
      <c r="AT162" s="320"/>
      <c r="AU162" s="320"/>
      <c r="AV162" s="320"/>
      <c r="AW162" s="320"/>
      <c r="AX162" s="320"/>
      <c r="AY162" s="320"/>
      <c r="AZ162" s="320"/>
      <c r="BA162" s="320"/>
      <c r="BB162" s="320"/>
      <c r="BC162" s="320"/>
      <c r="BD162" s="320"/>
      <c r="BE162" s="320"/>
      <c r="BF162" s="320"/>
      <c r="BG162" s="320"/>
      <c r="BH162" s="320"/>
      <c r="BI162" s="320"/>
      <c r="BJ162" s="320"/>
      <c r="BK162" s="320"/>
      <c r="BL162" s="320"/>
      <c r="BM162" s="320"/>
      <c r="BN162" s="320"/>
      <c r="BO162" s="320"/>
      <c r="BP162" s="320"/>
      <c r="BQ162" s="320"/>
      <c r="BR162" s="320"/>
      <c r="BS162" s="320"/>
      <c r="BT162" s="320"/>
      <c r="BU162" s="320"/>
      <c r="BV162" s="320"/>
      <c r="BW162" s="320"/>
      <c r="BX162" s="320"/>
      <c r="BY162" s="320"/>
      <c r="BZ162" s="320"/>
      <c r="CA162" s="320"/>
      <c r="CB162" s="320"/>
      <c r="CC162" s="320"/>
      <c r="CD162" s="320"/>
      <c r="CE162" s="320"/>
      <c r="CF162" s="320"/>
      <c r="CG162" s="320"/>
      <c r="CH162" s="320"/>
      <c r="CI162" s="320"/>
      <c r="CJ162" s="320"/>
      <c r="CK162" s="320"/>
      <c r="CL162" s="320"/>
      <c r="CM162" s="320"/>
      <c r="CN162" s="320"/>
      <c r="CO162" s="320"/>
      <c r="CP162" s="320"/>
      <c r="CQ162" s="320"/>
      <c r="CR162" s="320"/>
      <c r="CS162" s="320"/>
      <c r="CT162" s="320"/>
      <c r="CU162" s="320"/>
      <c r="CV162" s="320"/>
      <c r="CW162" s="320"/>
      <c r="CX162" s="320"/>
      <c r="CY162" s="320"/>
      <c r="CZ162" s="320"/>
      <c r="DA162" s="320"/>
      <c r="DB162" s="320"/>
      <c r="DC162" s="320"/>
      <c r="DD162" s="320"/>
      <c r="DE162" s="320"/>
      <c r="DF162" s="320"/>
      <c r="DG162" s="320"/>
      <c r="DH162" s="320"/>
      <c r="DI162" s="320"/>
      <c r="DJ162" s="320"/>
      <c r="DK162" s="320"/>
      <c r="DL162" s="320"/>
      <c r="DM162" s="320"/>
      <c r="DN162" s="320"/>
      <c r="DO162" s="320"/>
      <c r="DP162" s="320"/>
      <c r="DQ162" s="320"/>
      <c r="DR162" s="320"/>
      <c r="DS162" s="320"/>
      <c r="DT162" s="320"/>
      <c r="DU162" s="320"/>
      <c r="DV162" s="320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</row>
    <row r="163">
      <c r="A163" s="170"/>
      <c r="B163" s="170"/>
      <c r="C163" s="170"/>
      <c r="D163" s="170"/>
      <c r="E163" s="171"/>
      <c r="F163" s="320"/>
      <c r="G163" s="320"/>
      <c r="H163" s="320"/>
      <c r="I163" s="320"/>
      <c r="J163" s="320"/>
      <c r="K163" s="320"/>
      <c r="L163" s="320"/>
      <c r="M163" s="320"/>
      <c r="N163" s="320"/>
      <c r="O163" s="320"/>
      <c r="P163" s="320"/>
      <c r="Q163" s="320"/>
      <c r="R163" s="320"/>
      <c r="S163" s="320"/>
      <c r="T163" s="320"/>
      <c r="U163" s="320"/>
      <c r="V163" s="320"/>
      <c r="W163" s="320"/>
      <c r="X163" s="320"/>
      <c r="Y163" s="320"/>
      <c r="Z163" s="320"/>
      <c r="AA163" s="320"/>
      <c r="AB163" s="320"/>
      <c r="AC163" s="320"/>
      <c r="AD163" s="320"/>
      <c r="AE163" s="320"/>
      <c r="AF163" s="320"/>
      <c r="AG163" s="320"/>
      <c r="AH163" s="320"/>
      <c r="AI163" s="320"/>
      <c r="AJ163" s="320"/>
      <c r="AK163" s="320"/>
      <c r="AL163" s="320"/>
      <c r="AM163" s="320"/>
      <c r="AN163" s="320"/>
      <c r="AO163" s="320"/>
      <c r="AP163" s="320"/>
      <c r="AQ163" s="320"/>
      <c r="AR163" s="320"/>
      <c r="AS163" s="320"/>
      <c r="AT163" s="320"/>
      <c r="AU163" s="320"/>
      <c r="AV163" s="320"/>
      <c r="AW163" s="320"/>
      <c r="AX163" s="320"/>
      <c r="AY163" s="320"/>
      <c r="AZ163" s="320"/>
      <c r="BA163" s="320"/>
      <c r="BB163" s="320"/>
      <c r="BC163" s="320"/>
      <c r="BD163" s="320"/>
      <c r="BE163" s="320"/>
      <c r="BF163" s="320"/>
      <c r="BG163" s="320"/>
      <c r="BH163" s="320"/>
      <c r="BI163" s="320"/>
      <c r="BJ163" s="320"/>
      <c r="BK163" s="320"/>
      <c r="BL163" s="320"/>
      <c r="BM163" s="320"/>
      <c r="BN163" s="320"/>
      <c r="BO163" s="320"/>
      <c r="BP163" s="320"/>
      <c r="BQ163" s="320"/>
      <c r="BR163" s="320"/>
      <c r="BS163" s="320"/>
      <c r="BT163" s="320"/>
      <c r="BU163" s="320"/>
      <c r="BV163" s="320"/>
      <c r="BW163" s="320"/>
      <c r="BX163" s="320"/>
      <c r="BY163" s="320"/>
      <c r="BZ163" s="320"/>
      <c r="CA163" s="320"/>
      <c r="CB163" s="320"/>
      <c r="CC163" s="320"/>
      <c r="CD163" s="320"/>
      <c r="CE163" s="320"/>
      <c r="CF163" s="320"/>
      <c r="CG163" s="320"/>
      <c r="CH163" s="320"/>
      <c r="CI163" s="320"/>
      <c r="CJ163" s="320"/>
      <c r="CK163" s="320"/>
      <c r="CL163" s="320"/>
      <c r="CM163" s="320"/>
      <c r="CN163" s="320"/>
      <c r="CO163" s="320"/>
      <c r="CP163" s="320"/>
      <c r="CQ163" s="320"/>
      <c r="CR163" s="320"/>
      <c r="CS163" s="320"/>
      <c r="CT163" s="320"/>
      <c r="CU163" s="320"/>
      <c r="CV163" s="320"/>
      <c r="CW163" s="320"/>
      <c r="CX163" s="320"/>
      <c r="CY163" s="320"/>
      <c r="CZ163" s="320"/>
      <c r="DA163" s="320"/>
      <c r="DB163" s="320"/>
      <c r="DC163" s="320"/>
      <c r="DD163" s="320"/>
      <c r="DE163" s="320"/>
      <c r="DF163" s="320"/>
      <c r="DG163" s="320"/>
      <c r="DH163" s="320"/>
      <c r="DI163" s="320"/>
      <c r="DJ163" s="320"/>
      <c r="DK163" s="320"/>
      <c r="DL163" s="320"/>
      <c r="DM163" s="320"/>
      <c r="DN163" s="320"/>
      <c r="DO163" s="320"/>
      <c r="DP163" s="320"/>
      <c r="DQ163" s="320"/>
      <c r="DR163" s="320"/>
      <c r="DS163" s="320"/>
      <c r="DT163" s="320"/>
      <c r="DU163" s="320"/>
      <c r="DV163" s="320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</row>
    <row r="164">
      <c r="A164" s="170"/>
      <c r="B164" s="170"/>
      <c r="C164" s="170"/>
      <c r="D164" s="170"/>
      <c r="E164" s="171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0"/>
      <c r="AC164" s="320"/>
      <c r="AD164" s="320"/>
      <c r="AE164" s="320"/>
      <c r="AF164" s="320"/>
      <c r="AG164" s="320"/>
      <c r="AH164" s="320"/>
      <c r="AI164" s="320"/>
      <c r="AJ164" s="320"/>
      <c r="AK164" s="320"/>
      <c r="AL164" s="320"/>
      <c r="AM164" s="320"/>
      <c r="AN164" s="320"/>
      <c r="AO164" s="320"/>
      <c r="AP164" s="320"/>
      <c r="AQ164" s="320"/>
      <c r="AR164" s="320"/>
      <c r="AS164" s="320"/>
      <c r="AT164" s="320"/>
      <c r="AU164" s="320"/>
      <c r="AV164" s="320"/>
      <c r="AW164" s="320"/>
      <c r="AX164" s="320"/>
      <c r="AY164" s="320"/>
      <c r="AZ164" s="320"/>
      <c r="BA164" s="320"/>
      <c r="BB164" s="320"/>
      <c r="BC164" s="320"/>
      <c r="BD164" s="320"/>
      <c r="BE164" s="320"/>
      <c r="BF164" s="320"/>
      <c r="BG164" s="320"/>
      <c r="BH164" s="320"/>
      <c r="BI164" s="320"/>
      <c r="BJ164" s="320"/>
      <c r="BK164" s="320"/>
      <c r="BL164" s="320"/>
      <c r="BM164" s="320"/>
      <c r="BN164" s="320"/>
      <c r="BO164" s="320"/>
      <c r="BP164" s="320"/>
      <c r="BQ164" s="320"/>
      <c r="BR164" s="320"/>
      <c r="BS164" s="320"/>
      <c r="BT164" s="320"/>
      <c r="BU164" s="320"/>
      <c r="BV164" s="320"/>
      <c r="BW164" s="320"/>
      <c r="BX164" s="320"/>
      <c r="BY164" s="320"/>
      <c r="BZ164" s="320"/>
      <c r="CA164" s="320"/>
      <c r="CB164" s="320"/>
      <c r="CC164" s="320"/>
      <c r="CD164" s="320"/>
      <c r="CE164" s="320"/>
      <c r="CF164" s="320"/>
      <c r="CG164" s="320"/>
      <c r="CH164" s="320"/>
      <c r="CI164" s="320"/>
      <c r="CJ164" s="320"/>
      <c r="CK164" s="320"/>
      <c r="CL164" s="320"/>
      <c r="CM164" s="320"/>
      <c r="CN164" s="320"/>
      <c r="CO164" s="320"/>
      <c r="CP164" s="320"/>
      <c r="CQ164" s="320"/>
      <c r="CR164" s="320"/>
      <c r="CS164" s="320"/>
      <c r="CT164" s="320"/>
      <c r="CU164" s="320"/>
      <c r="CV164" s="320"/>
      <c r="CW164" s="320"/>
      <c r="CX164" s="320"/>
      <c r="CY164" s="320"/>
      <c r="CZ164" s="320"/>
      <c r="DA164" s="320"/>
      <c r="DB164" s="320"/>
      <c r="DC164" s="320"/>
      <c r="DD164" s="320"/>
      <c r="DE164" s="320"/>
      <c r="DF164" s="320"/>
      <c r="DG164" s="320"/>
      <c r="DH164" s="320"/>
      <c r="DI164" s="320"/>
      <c r="DJ164" s="320"/>
      <c r="DK164" s="320"/>
      <c r="DL164" s="320"/>
      <c r="DM164" s="320"/>
      <c r="DN164" s="320"/>
      <c r="DO164" s="320"/>
      <c r="DP164" s="320"/>
      <c r="DQ164" s="320"/>
      <c r="DR164" s="320"/>
      <c r="DS164" s="320"/>
      <c r="DT164" s="320"/>
      <c r="DU164" s="320"/>
      <c r="DV164" s="320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</row>
    <row r="165">
      <c r="A165" s="170"/>
      <c r="B165" s="170"/>
      <c r="C165" s="170"/>
      <c r="D165" s="170"/>
      <c r="E165" s="171"/>
      <c r="F165" s="320"/>
      <c r="G165" s="320"/>
      <c r="H165" s="320"/>
      <c r="I165" s="320"/>
      <c r="J165" s="320"/>
      <c r="K165" s="320"/>
      <c r="L165" s="320"/>
      <c r="M165" s="320"/>
      <c r="N165" s="320"/>
      <c r="O165" s="320"/>
      <c r="P165" s="320"/>
      <c r="Q165" s="320"/>
      <c r="R165" s="320"/>
      <c r="S165" s="320"/>
      <c r="T165" s="320"/>
      <c r="U165" s="320"/>
      <c r="V165" s="320"/>
      <c r="W165" s="320"/>
      <c r="X165" s="320"/>
      <c r="Y165" s="320"/>
      <c r="Z165" s="320"/>
      <c r="AA165" s="320"/>
      <c r="AB165" s="320"/>
      <c r="AC165" s="320"/>
      <c r="AD165" s="320"/>
      <c r="AE165" s="320"/>
      <c r="AF165" s="320"/>
      <c r="AG165" s="320"/>
      <c r="AH165" s="320"/>
      <c r="AI165" s="320"/>
      <c r="AJ165" s="320"/>
      <c r="AK165" s="320"/>
      <c r="AL165" s="320"/>
      <c r="AM165" s="320"/>
      <c r="AN165" s="320"/>
      <c r="AO165" s="320"/>
      <c r="AP165" s="320"/>
      <c r="AQ165" s="320"/>
      <c r="AR165" s="320"/>
      <c r="AS165" s="320"/>
      <c r="AT165" s="320"/>
      <c r="AU165" s="320"/>
      <c r="AV165" s="320"/>
      <c r="AW165" s="320"/>
      <c r="AX165" s="320"/>
      <c r="AY165" s="320"/>
      <c r="AZ165" s="320"/>
      <c r="BA165" s="320"/>
      <c r="BB165" s="320"/>
      <c r="BC165" s="320"/>
      <c r="BD165" s="320"/>
      <c r="BE165" s="320"/>
      <c r="BF165" s="320"/>
      <c r="BG165" s="320"/>
      <c r="BH165" s="320"/>
      <c r="BI165" s="320"/>
      <c r="BJ165" s="320"/>
      <c r="BK165" s="320"/>
      <c r="BL165" s="320"/>
      <c r="BM165" s="320"/>
      <c r="BN165" s="320"/>
      <c r="BO165" s="320"/>
      <c r="BP165" s="320"/>
      <c r="BQ165" s="320"/>
      <c r="BR165" s="320"/>
      <c r="BS165" s="320"/>
      <c r="BT165" s="320"/>
      <c r="BU165" s="320"/>
      <c r="BV165" s="320"/>
      <c r="BW165" s="320"/>
      <c r="BX165" s="320"/>
      <c r="BY165" s="320"/>
      <c r="BZ165" s="320"/>
      <c r="CA165" s="320"/>
      <c r="CB165" s="320"/>
      <c r="CC165" s="320"/>
      <c r="CD165" s="320"/>
      <c r="CE165" s="320"/>
      <c r="CF165" s="320"/>
      <c r="CG165" s="320"/>
      <c r="CH165" s="320"/>
      <c r="CI165" s="320"/>
      <c r="CJ165" s="320"/>
      <c r="CK165" s="320"/>
      <c r="CL165" s="320"/>
      <c r="CM165" s="320"/>
      <c r="CN165" s="320"/>
      <c r="CO165" s="320"/>
      <c r="CP165" s="320"/>
      <c r="CQ165" s="320"/>
      <c r="CR165" s="320"/>
      <c r="CS165" s="320"/>
      <c r="CT165" s="320"/>
      <c r="CU165" s="320"/>
      <c r="CV165" s="320"/>
      <c r="CW165" s="320"/>
      <c r="CX165" s="320"/>
      <c r="CY165" s="320"/>
      <c r="CZ165" s="320"/>
      <c r="DA165" s="320"/>
      <c r="DB165" s="320"/>
      <c r="DC165" s="320"/>
      <c r="DD165" s="320"/>
      <c r="DE165" s="320"/>
      <c r="DF165" s="320"/>
      <c r="DG165" s="320"/>
      <c r="DH165" s="320"/>
      <c r="DI165" s="320"/>
      <c r="DJ165" s="320"/>
      <c r="DK165" s="320"/>
      <c r="DL165" s="320"/>
      <c r="DM165" s="320"/>
      <c r="DN165" s="320"/>
      <c r="DO165" s="320"/>
      <c r="DP165" s="320"/>
      <c r="DQ165" s="320"/>
      <c r="DR165" s="320"/>
      <c r="DS165" s="320"/>
      <c r="DT165" s="320"/>
      <c r="DU165" s="320"/>
      <c r="DV165" s="320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</row>
    <row r="166">
      <c r="A166" s="170"/>
      <c r="B166" s="170"/>
      <c r="C166" s="170"/>
      <c r="D166" s="170"/>
      <c r="E166" s="171"/>
      <c r="F166" s="320"/>
      <c r="G166" s="320"/>
      <c r="H166" s="320"/>
      <c r="I166" s="320"/>
      <c r="J166" s="320"/>
      <c r="K166" s="320"/>
      <c r="L166" s="320"/>
      <c r="M166" s="320"/>
      <c r="N166" s="320"/>
      <c r="O166" s="320"/>
      <c r="P166" s="320"/>
      <c r="Q166" s="320"/>
      <c r="R166" s="320"/>
      <c r="S166" s="320"/>
      <c r="T166" s="320"/>
      <c r="U166" s="320"/>
      <c r="V166" s="320"/>
      <c r="W166" s="320"/>
      <c r="X166" s="320"/>
      <c r="Y166" s="320"/>
      <c r="Z166" s="320"/>
      <c r="AA166" s="320"/>
      <c r="AB166" s="320"/>
      <c r="AC166" s="320"/>
      <c r="AD166" s="320"/>
      <c r="AE166" s="320"/>
      <c r="AF166" s="320"/>
      <c r="AG166" s="320"/>
      <c r="AH166" s="320"/>
      <c r="AI166" s="320"/>
      <c r="AJ166" s="320"/>
      <c r="AK166" s="320"/>
      <c r="AL166" s="320"/>
      <c r="AM166" s="320"/>
      <c r="AN166" s="320"/>
      <c r="AO166" s="320"/>
      <c r="AP166" s="320"/>
      <c r="AQ166" s="320"/>
      <c r="AR166" s="320"/>
      <c r="AS166" s="320"/>
      <c r="AT166" s="320"/>
      <c r="AU166" s="320"/>
      <c r="AV166" s="320"/>
      <c r="AW166" s="320"/>
      <c r="AX166" s="320"/>
      <c r="AY166" s="320"/>
      <c r="AZ166" s="320"/>
      <c r="BA166" s="320"/>
      <c r="BB166" s="320"/>
      <c r="BC166" s="320"/>
      <c r="BD166" s="320"/>
      <c r="BE166" s="320"/>
      <c r="BF166" s="320"/>
      <c r="BG166" s="320"/>
      <c r="BH166" s="320"/>
      <c r="BI166" s="320"/>
      <c r="BJ166" s="320"/>
      <c r="BK166" s="320"/>
      <c r="BL166" s="320"/>
      <c r="BM166" s="320"/>
      <c r="BN166" s="320"/>
      <c r="BO166" s="320"/>
      <c r="BP166" s="320"/>
      <c r="BQ166" s="320"/>
      <c r="BR166" s="320"/>
      <c r="BS166" s="320"/>
      <c r="BT166" s="320"/>
      <c r="BU166" s="320"/>
      <c r="BV166" s="320"/>
      <c r="BW166" s="320"/>
      <c r="BX166" s="320"/>
      <c r="BY166" s="320"/>
      <c r="BZ166" s="320"/>
      <c r="CA166" s="320"/>
      <c r="CB166" s="320"/>
      <c r="CC166" s="320"/>
      <c r="CD166" s="320"/>
      <c r="CE166" s="320"/>
      <c r="CF166" s="320"/>
      <c r="CG166" s="320"/>
      <c r="CH166" s="320"/>
      <c r="CI166" s="320"/>
      <c r="CJ166" s="320"/>
      <c r="CK166" s="320"/>
      <c r="CL166" s="320"/>
      <c r="CM166" s="320"/>
      <c r="CN166" s="320"/>
      <c r="CO166" s="320"/>
      <c r="CP166" s="320"/>
      <c r="CQ166" s="320"/>
      <c r="CR166" s="320"/>
      <c r="CS166" s="320"/>
      <c r="CT166" s="320"/>
      <c r="CU166" s="320"/>
      <c r="CV166" s="320"/>
      <c r="CW166" s="320"/>
      <c r="CX166" s="320"/>
      <c r="CY166" s="320"/>
      <c r="CZ166" s="320"/>
      <c r="DA166" s="320"/>
      <c r="DB166" s="320"/>
      <c r="DC166" s="320"/>
      <c r="DD166" s="320"/>
      <c r="DE166" s="320"/>
      <c r="DF166" s="320"/>
      <c r="DG166" s="320"/>
      <c r="DH166" s="320"/>
      <c r="DI166" s="320"/>
      <c r="DJ166" s="320"/>
      <c r="DK166" s="320"/>
      <c r="DL166" s="320"/>
      <c r="DM166" s="320"/>
      <c r="DN166" s="320"/>
      <c r="DO166" s="320"/>
      <c r="DP166" s="320"/>
      <c r="DQ166" s="320"/>
      <c r="DR166" s="320"/>
      <c r="DS166" s="320"/>
      <c r="DT166" s="320"/>
      <c r="DU166" s="320"/>
      <c r="DV166" s="320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</row>
    <row r="167">
      <c r="A167" s="170"/>
      <c r="B167" s="170"/>
      <c r="C167" s="170"/>
      <c r="D167" s="170"/>
      <c r="E167" s="171"/>
      <c r="F167" s="320"/>
      <c r="G167" s="320"/>
      <c r="H167" s="320"/>
      <c r="I167" s="320"/>
      <c r="J167" s="320"/>
      <c r="K167" s="320"/>
      <c r="L167" s="320"/>
      <c r="M167" s="320"/>
      <c r="N167" s="320"/>
      <c r="O167" s="320"/>
      <c r="P167" s="320"/>
      <c r="Q167" s="320"/>
      <c r="R167" s="320"/>
      <c r="S167" s="320"/>
      <c r="T167" s="320"/>
      <c r="U167" s="320"/>
      <c r="V167" s="320"/>
      <c r="W167" s="320"/>
      <c r="X167" s="320"/>
      <c r="Y167" s="320"/>
      <c r="Z167" s="320"/>
      <c r="AA167" s="320"/>
      <c r="AB167" s="320"/>
      <c r="AC167" s="320"/>
      <c r="AD167" s="320"/>
      <c r="AE167" s="320"/>
      <c r="AF167" s="320"/>
      <c r="AG167" s="320"/>
      <c r="AH167" s="320"/>
      <c r="AI167" s="320"/>
      <c r="AJ167" s="320"/>
      <c r="AK167" s="320"/>
      <c r="AL167" s="320"/>
      <c r="AM167" s="320"/>
      <c r="AN167" s="320"/>
      <c r="AO167" s="320"/>
      <c r="AP167" s="320"/>
      <c r="AQ167" s="320"/>
      <c r="AR167" s="320"/>
      <c r="AS167" s="320"/>
      <c r="AT167" s="320"/>
      <c r="AU167" s="320"/>
      <c r="AV167" s="320"/>
      <c r="AW167" s="320"/>
      <c r="AX167" s="320"/>
      <c r="AY167" s="320"/>
      <c r="AZ167" s="320"/>
      <c r="BA167" s="320"/>
      <c r="BB167" s="320"/>
      <c r="BC167" s="320"/>
      <c r="BD167" s="320"/>
      <c r="BE167" s="320"/>
      <c r="BF167" s="320"/>
      <c r="BG167" s="320"/>
      <c r="BH167" s="320"/>
      <c r="BI167" s="320"/>
      <c r="BJ167" s="320"/>
      <c r="BK167" s="320"/>
      <c r="BL167" s="320"/>
      <c r="BM167" s="320"/>
      <c r="BN167" s="320"/>
      <c r="BO167" s="320"/>
      <c r="BP167" s="320"/>
      <c r="BQ167" s="320"/>
      <c r="BR167" s="320"/>
      <c r="BS167" s="320"/>
      <c r="BT167" s="320"/>
      <c r="BU167" s="320"/>
      <c r="BV167" s="320"/>
      <c r="BW167" s="320"/>
      <c r="BX167" s="320"/>
      <c r="BY167" s="320"/>
      <c r="BZ167" s="320"/>
      <c r="CA167" s="320"/>
      <c r="CB167" s="320"/>
      <c r="CC167" s="320"/>
      <c r="CD167" s="320"/>
      <c r="CE167" s="320"/>
      <c r="CF167" s="320"/>
      <c r="CG167" s="320"/>
      <c r="CH167" s="320"/>
      <c r="CI167" s="320"/>
      <c r="CJ167" s="320"/>
      <c r="CK167" s="320"/>
      <c r="CL167" s="320"/>
      <c r="CM167" s="320"/>
      <c r="CN167" s="320"/>
      <c r="CO167" s="320"/>
      <c r="CP167" s="320"/>
      <c r="CQ167" s="320"/>
      <c r="CR167" s="320"/>
      <c r="CS167" s="320"/>
      <c r="CT167" s="320"/>
      <c r="CU167" s="320"/>
      <c r="CV167" s="320"/>
      <c r="CW167" s="320"/>
      <c r="CX167" s="320"/>
      <c r="CY167" s="320"/>
      <c r="CZ167" s="320"/>
      <c r="DA167" s="320"/>
      <c r="DB167" s="320"/>
      <c r="DC167" s="320"/>
      <c r="DD167" s="320"/>
      <c r="DE167" s="320"/>
      <c r="DF167" s="320"/>
      <c r="DG167" s="320"/>
      <c r="DH167" s="320"/>
      <c r="DI167" s="320"/>
      <c r="DJ167" s="320"/>
      <c r="DK167" s="320"/>
      <c r="DL167" s="320"/>
      <c r="DM167" s="320"/>
      <c r="DN167" s="320"/>
      <c r="DO167" s="320"/>
      <c r="DP167" s="320"/>
      <c r="DQ167" s="320"/>
      <c r="DR167" s="320"/>
      <c r="DS167" s="320"/>
      <c r="DT167" s="320"/>
      <c r="DU167" s="320"/>
      <c r="DV167" s="320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</row>
    <row r="168">
      <c r="A168" s="170"/>
      <c r="B168" s="170"/>
      <c r="C168" s="170"/>
      <c r="D168" s="170"/>
      <c r="E168" s="171"/>
      <c r="F168" s="320"/>
      <c r="G168" s="320"/>
      <c r="H168" s="320"/>
      <c r="I168" s="320"/>
      <c r="J168" s="320"/>
      <c r="K168" s="320"/>
      <c r="L168" s="320"/>
      <c r="M168" s="320"/>
      <c r="N168" s="320"/>
      <c r="O168" s="320"/>
      <c r="P168" s="320"/>
      <c r="Q168" s="320"/>
      <c r="R168" s="320"/>
      <c r="S168" s="320"/>
      <c r="T168" s="320"/>
      <c r="U168" s="320"/>
      <c r="V168" s="320"/>
      <c r="W168" s="320"/>
      <c r="X168" s="320"/>
      <c r="Y168" s="320"/>
      <c r="Z168" s="320"/>
      <c r="AA168" s="320"/>
      <c r="AB168" s="320"/>
      <c r="AC168" s="320"/>
      <c r="AD168" s="320"/>
      <c r="AE168" s="320"/>
      <c r="AF168" s="320"/>
      <c r="AG168" s="320"/>
      <c r="AH168" s="320"/>
      <c r="AI168" s="320"/>
      <c r="AJ168" s="320"/>
      <c r="AK168" s="320"/>
      <c r="AL168" s="320"/>
      <c r="AM168" s="320"/>
      <c r="AN168" s="320"/>
      <c r="AO168" s="320"/>
      <c r="AP168" s="320"/>
      <c r="AQ168" s="320"/>
      <c r="AR168" s="320"/>
      <c r="AS168" s="320"/>
      <c r="AT168" s="320"/>
      <c r="AU168" s="320"/>
      <c r="AV168" s="320"/>
      <c r="AW168" s="320"/>
      <c r="AX168" s="320"/>
      <c r="AY168" s="320"/>
      <c r="AZ168" s="320"/>
      <c r="BA168" s="320"/>
      <c r="BB168" s="320"/>
      <c r="BC168" s="320"/>
      <c r="BD168" s="320"/>
      <c r="BE168" s="320"/>
      <c r="BF168" s="320"/>
      <c r="BG168" s="320"/>
      <c r="BH168" s="320"/>
      <c r="BI168" s="320"/>
      <c r="BJ168" s="320"/>
      <c r="BK168" s="320"/>
      <c r="BL168" s="320"/>
      <c r="BM168" s="320"/>
      <c r="BN168" s="320"/>
      <c r="BO168" s="320"/>
      <c r="BP168" s="320"/>
      <c r="BQ168" s="320"/>
      <c r="BR168" s="320"/>
      <c r="BS168" s="320"/>
      <c r="BT168" s="320"/>
      <c r="BU168" s="320"/>
      <c r="BV168" s="320"/>
      <c r="BW168" s="320"/>
      <c r="BX168" s="320"/>
      <c r="BY168" s="320"/>
      <c r="BZ168" s="320"/>
      <c r="CA168" s="320"/>
      <c r="CB168" s="320"/>
      <c r="CC168" s="320"/>
      <c r="CD168" s="320"/>
      <c r="CE168" s="320"/>
      <c r="CF168" s="320"/>
      <c r="CG168" s="320"/>
      <c r="CH168" s="320"/>
      <c r="CI168" s="320"/>
      <c r="CJ168" s="320"/>
      <c r="CK168" s="320"/>
      <c r="CL168" s="320"/>
      <c r="CM168" s="320"/>
      <c r="CN168" s="320"/>
      <c r="CO168" s="320"/>
      <c r="CP168" s="320"/>
      <c r="CQ168" s="320"/>
      <c r="CR168" s="320"/>
      <c r="CS168" s="320"/>
      <c r="CT168" s="320"/>
      <c r="CU168" s="320"/>
      <c r="CV168" s="320"/>
      <c r="CW168" s="320"/>
      <c r="CX168" s="320"/>
      <c r="CY168" s="320"/>
      <c r="CZ168" s="320"/>
      <c r="DA168" s="320"/>
      <c r="DB168" s="320"/>
      <c r="DC168" s="320"/>
      <c r="DD168" s="320"/>
      <c r="DE168" s="320"/>
      <c r="DF168" s="320"/>
      <c r="DG168" s="320"/>
      <c r="DH168" s="320"/>
      <c r="DI168" s="320"/>
      <c r="DJ168" s="320"/>
      <c r="DK168" s="320"/>
      <c r="DL168" s="320"/>
      <c r="DM168" s="320"/>
      <c r="DN168" s="320"/>
      <c r="DO168" s="320"/>
      <c r="DP168" s="320"/>
      <c r="DQ168" s="320"/>
      <c r="DR168" s="320"/>
      <c r="DS168" s="320"/>
      <c r="DT168" s="320"/>
      <c r="DU168" s="320"/>
      <c r="DV168" s="320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</row>
    <row r="169">
      <c r="A169" s="170"/>
      <c r="B169" s="170"/>
      <c r="C169" s="170"/>
      <c r="D169" s="170"/>
      <c r="E169" s="171"/>
      <c r="F169" s="320"/>
      <c r="G169" s="320"/>
      <c r="H169" s="320"/>
      <c r="I169" s="320"/>
      <c r="J169" s="320"/>
      <c r="K169" s="320"/>
      <c r="L169" s="320"/>
      <c r="M169" s="320"/>
      <c r="N169" s="320"/>
      <c r="O169" s="320"/>
      <c r="P169" s="320"/>
      <c r="Q169" s="320"/>
      <c r="R169" s="320"/>
      <c r="S169" s="320"/>
      <c r="T169" s="320"/>
      <c r="U169" s="320"/>
      <c r="V169" s="320"/>
      <c r="W169" s="320"/>
      <c r="X169" s="320"/>
      <c r="Y169" s="320"/>
      <c r="Z169" s="320"/>
      <c r="AA169" s="320"/>
      <c r="AB169" s="320"/>
      <c r="AC169" s="320"/>
      <c r="AD169" s="320"/>
      <c r="AE169" s="320"/>
      <c r="AF169" s="320"/>
      <c r="AG169" s="320"/>
      <c r="AH169" s="320"/>
      <c r="AI169" s="320"/>
      <c r="AJ169" s="320"/>
      <c r="AK169" s="320"/>
      <c r="AL169" s="320"/>
      <c r="AM169" s="320"/>
      <c r="AN169" s="320"/>
      <c r="AO169" s="320"/>
      <c r="AP169" s="320"/>
      <c r="AQ169" s="320"/>
      <c r="AR169" s="320"/>
      <c r="AS169" s="320"/>
      <c r="AT169" s="320"/>
      <c r="AU169" s="320"/>
      <c r="AV169" s="320"/>
      <c r="AW169" s="320"/>
      <c r="AX169" s="320"/>
      <c r="AY169" s="320"/>
      <c r="AZ169" s="320"/>
      <c r="BA169" s="320"/>
      <c r="BB169" s="320"/>
      <c r="BC169" s="320"/>
      <c r="BD169" s="320"/>
      <c r="BE169" s="320"/>
      <c r="BF169" s="320"/>
      <c r="BG169" s="320"/>
      <c r="BH169" s="320"/>
      <c r="BI169" s="320"/>
      <c r="BJ169" s="320"/>
      <c r="BK169" s="320"/>
      <c r="BL169" s="320"/>
      <c r="BM169" s="320"/>
      <c r="BN169" s="320"/>
      <c r="BO169" s="320"/>
      <c r="BP169" s="320"/>
      <c r="BQ169" s="320"/>
      <c r="BR169" s="320"/>
      <c r="BS169" s="320"/>
      <c r="BT169" s="320"/>
      <c r="BU169" s="320"/>
      <c r="BV169" s="320"/>
      <c r="BW169" s="320"/>
      <c r="BX169" s="320"/>
      <c r="BY169" s="320"/>
      <c r="BZ169" s="320"/>
      <c r="CA169" s="320"/>
      <c r="CB169" s="320"/>
      <c r="CC169" s="320"/>
      <c r="CD169" s="320"/>
      <c r="CE169" s="320"/>
      <c r="CF169" s="320"/>
      <c r="CG169" s="320"/>
      <c r="CH169" s="320"/>
      <c r="CI169" s="320"/>
      <c r="CJ169" s="320"/>
      <c r="CK169" s="320"/>
      <c r="CL169" s="320"/>
      <c r="CM169" s="320"/>
      <c r="CN169" s="320"/>
      <c r="CO169" s="320"/>
      <c r="CP169" s="320"/>
      <c r="CQ169" s="320"/>
      <c r="CR169" s="320"/>
      <c r="CS169" s="320"/>
      <c r="CT169" s="320"/>
      <c r="CU169" s="320"/>
      <c r="CV169" s="320"/>
      <c r="CW169" s="320"/>
      <c r="CX169" s="320"/>
      <c r="CY169" s="320"/>
      <c r="CZ169" s="320"/>
      <c r="DA169" s="320"/>
      <c r="DB169" s="320"/>
      <c r="DC169" s="320"/>
      <c r="DD169" s="320"/>
      <c r="DE169" s="320"/>
      <c r="DF169" s="320"/>
      <c r="DG169" s="320"/>
      <c r="DH169" s="320"/>
      <c r="DI169" s="320"/>
      <c r="DJ169" s="320"/>
      <c r="DK169" s="320"/>
      <c r="DL169" s="320"/>
      <c r="DM169" s="320"/>
      <c r="DN169" s="320"/>
      <c r="DO169" s="320"/>
      <c r="DP169" s="320"/>
      <c r="DQ169" s="320"/>
      <c r="DR169" s="320"/>
      <c r="DS169" s="320"/>
      <c r="DT169" s="320"/>
      <c r="DU169" s="320"/>
      <c r="DV169" s="320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</row>
    <row r="170">
      <c r="A170" s="170"/>
      <c r="B170" s="170"/>
      <c r="C170" s="170"/>
      <c r="D170" s="170"/>
      <c r="E170" s="171"/>
      <c r="F170" s="320"/>
      <c r="G170" s="320"/>
      <c r="H170" s="320"/>
      <c r="I170" s="320"/>
      <c r="J170" s="320"/>
      <c r="K170" s="320"/>
      <c r="L170" s="320"/>
      <c r="M170" s="320"/>
      <c r="N170" s="320"/>
      <c r="O170" s="320"/>
      <c r="P170" s="320"/>
      <c r="Q170" s="320"/>
      <c r="R170" s="320"/>
      <c r="S170" s="320"/>
      <c r="T170" s="320"/>
      <c r="U170" s="320"/>
      <c r="V170" s="320"/>
      <c r="W170" s="320"/>
      <c r="X170" s="320"/>
      <c r="Y170" s="320"/>
      <c r="Z170" s="320"/>
      <c r="AA170" s="320"/>
      <c r="AB170" s="320"/>
      <c r="AC170" s="320"/>
      <c r="AD170" s="320"/>
      <c r="AE170" s="320"/>
      <c r="AF170" s="320"/>
      <c r="AG170" s="320"/>
      <c r="AH170" s="320"/>
      <c r="AI170" s="320"/>
      <c r="AJ170" s="320"/>
      <c r="AK170" s="320"/>
      <c r="AL170" s="320"/>
      <c r="AM170" s="320"/>
      <c r="AN170" s="320"/>
      <c r="AO170" s="320"/>
      <c r="AP170" s="320"/>
      <c r="AQ170" s="320"/>
      <c r="AR170" s="320"/>
      <c r="AS170" s="320"/>
      <c r="AT170" s="320"/>
      <c r="AU170" s="320"/>
      <c r="AV170" s="320"/>
      <c r="AW170" s="320"/>
      <c r="AX170" s="320"/>
      <c r="AY170" s="320"/>
      <c r="AZ170" s="320"/>
      <c r="BA170" s="320"/>
      <c r="BB170" s="320"/>
      <c r="BC170" s="320"/>
      <c r="BD170" s="320"/>
      <c r="BE170" s="320"/>
      <c r="BF170" s="320"/>
      <c r="BG170" s="320"/>
      <c r="BH170" s="320"/>
      <c r="BI170" s="320"/>
      <c r="BJ170" s="320"/>
      <c r="BK170" s="320"/>
      <c r="BL170" s="320"/>
      <c r="BM170" s="320"/>
      <c r="BN170" s="320"/>
      <c r="BO170" s="320"/>
      <c r="BP170" s="320"/>
      <c r="BQ170" s="320"/>
      <c r="BR170" s="320"/>
      <c r="BS170" s="320"/>
      <c r="BT170" s="320"/>
      <c r="BU170" s="320"/>
      <c r="BV170" s="320"/>
      <c r="BW170" s="320"/>
      <c r="BX170" s="320"/>
      <c r="BY170" s="320"/>
      <c r="BZ170" s="320"/>
      <c r="CA170" s="320"/>
      <c r="CB170" s="320"/>
      <c r="CC170" s="320"/>
      <c r="CD170" s="320"/>
      <c r="CE170" s="320"/>
      <c r="CF170" s="320"/>
      <c r="CG170" s="320"/>
      <c r="CH170" s="320"/>
      <c r="CI170" s="320"/>
      <c r="CJ170" s="320"/>
      <c r="CK170" s="320"/>
      <c r="CL170" s="320"/>
      <c r="CM170" s="320"/>
      <c r="CN170" s="320"/>
      <c r="CO170" s="320"/>
      <c r="CP170" s="320"/>
      <c r="CQ170" s="320"/>
      <c r="CR170" s="320"/>
      <c r="CS170" s="320"/>
      <c r="CT170" s="320"/>
      <c r="CU170" s="320"/>
      <c r="CV170" s="320"/>
      <c r="CW170" s="320"/>
      <c r="CX170" s="320"/>
      <c r="CY170" s="320"/>
      <c r="CZ170" s="320"/>
      <c r="DA170" s="320"/>
      <c r="DB170" s="320"/>
      <c r="DC170" s="320"/>
      <c r="DD170" s="320"/>
      <c r="DE170" s="320"/>
      <c r="DF170" s="320"/>
      <c r="DG170" s="320"/>
      <c r="DH170" s="320"/>
      <c r="DI170" s="320"/>
      <c r="DJ170" s="320"/>
      <c r="DK170" s="320"/>
      <c r="DL170" s="320"/>
      <c r="DM170" s="320"/>
      <c r="DN170" s="320"/>
      <c r="DO170" s="320"/>
      <c r="DP170" s="320"/>
      <c r="DQ170" s="320"/>
      <c r="DR170" s="320"/>
      <c r="DS170" s="320"/>
      <c r="DT170" s="320"/>
      <c r="DU170" s="320"/>
      <c r="DV170" s="320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</row>
    <row r="171">
      <c r="A171" s="170"/>
      <c r="B171" s="170"/>
      <c r="C171" s="170"/>
      <c r="D171" s="170"/>
      <c r="E171" s="171"/>
      <c r="F171" s="320"/>
      <c r="G171" s="320"/>
      <c r="H171" s="320"/>
      <c r="I171" s="320"/>
      <c r="J171" s="320"/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0"/>
      <c r="X171" s="320"/>
      <c r="Y171" s="320"/>
      <c r="Z171" s="320"/>
      <c r="AA171" s="320"/>
      <c r="AB171" s="320"/>
      <c r="AC171" s="320"/>
      <c r="AD171" s="320"/>
      <c r="AE171" s="320"/>
      <c r="AF171" s="320"/>
      <c r="AG171" s="320"/>
      <c r="AH171" s="320"/>
      <c r="AI171" s="320"/>
      <c r="AJ171" s="320"/>
      <c r="AK171" s="320"/>
      <c r="AL171" s="320"/>
      <c r="AM171" s="320"/>
      <c r="AN171" s="320"/>
      <c r="AO171" s="320"/>
      <c r="AP171" s="320"/>
      <c r="AQ171" s="320"/>
      <c r="AR171" s="320"/>
      <c r="AS171" s="320"/>
      <c r="AT171" s="320"/>
      <c r="AU171" s="320"/>
      <c r="AV171" s="320"/>
      <c r="AW171" s="320"/>
      <c r="AX171" s="320"/>
      <c r="AY171" s="320"/>
      <c r="AZ171" s="320"/>
      <c r="BA171" s="320"/>
      <c r="BB171" s="320"/>
      <c r="BC171" s="320"/>
      <c r="BD171" s="320"/>
      <c r="BE171" s="320"/>
      <c r="BF171" s="320"/>
      <c r="BG171" s="320"/>
      <c r="BH171" s="320"/>
      <c r="BI171" s="320"/>
      <c r="BJ171" s="320"/>
      <c r="BK171" s="320"/>
      <c r="BL171" s="320"/>
      <c r="BM171" s="320"/>
      <c r="BN171" s="320"/>
      <c r="BO171" s="320"/>
      <c r="BP171" s="320"/>
      <c r="BQ171" s="320"/>
      <c r="BR171" s="320"/>
      <c r="BS171" s="320"/>
      <c r="BT171" s="320"/>
      <c r="BU171" s="320"/>
      <c r="BV171" s="320"/>
      <c r="BW171" s="320"/>
      <c r="BX171" s="320"/>
      <c r="BY171" s="320"/>
      <c r="BZ171" s="320"/>
      <c r="CA171" s="320"/>
      <c r="CB171" s="320"/>
      <c r="CC171" s="320"/>
      <c r="CD171" s="320"/>
      <c r="CE171" s="320"/>
      <c r="CF171" s="320"/>
      <c r="CG171" s="320"/>
      <c r="CH171" s="320"/>
      <c r="CI171" s="320"/>
      <c r="CJ171" s="320"/>
      <c r="CK171" s="320"/>
      <c r="CL171" s="320"/>
      <c r="CM171" s="320"/>
      <c r="CN171" s="320"/>
      <c r="CO171" s="320"/>
      <c r="CP171" s="320"/>
      <c r="CQ171" s="320"/>
      <c r="CR171" s="320"/>
      <c r="CS171" s="320"/>
      <c r="CT171" s="320"/>
      <c r="CU171" s="320"/>
      <c r="CV171" s="320"/>
      <c r="CW171" s="320"/>
      <c r="CX171" s="320"/>
      <c r="CY171" s="320"/>
      <c r="CZ171" s="320"/>
      <c r="DA171" s="320"/>
      <c r="DB171" s="320"/>
      <c r="DC171" s="320"/>
      <c r="DD171" s="320"/>
      <c r="DE171" s="320"/>
      <c r="DF171" s="320"/>
      <c r="DG171" s="320"/>
      <c r="DH171" s="320"/>
      <c r="DI171" s="320"/>
      <c r="DJ171" s="320"/>
      <c r="DK171" s="320"/>
      <c r="DL171" s="320"/>
      <c r="DM171" s="320"/>
      <c r="DN171" s="320"/>
      <c r="DO171" s="320"/>
      <c r="DP171" s="320"/>
      <c r="DQ171" s="320"/>
      <c r="DR171" s="320"/>
      <c r="DS171" s="320"/>
      <c r="DT171" s="320"/>
      <c r="DU171" s="320"/>
      <c r="DV171" s="320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</row>
    <row r="172">
      <c r="A172" s="170"/>
      <c r="B172" s="170"/>
      <c r="C172" s="170"/>
      <c r="D172" s="170"/>
      <c r="E172" s="171"/>
      <c r="F172" s="320"/>
      <c r="G172" s="320"/>
      <c r="H172" s="320"/>
      <c r="I172" s="320"/>
      <c r="J172" s="320"/>
      <c r="K172" s="320"/>
      <c r="L172" s="320"/>
      <c r="M172" s="320"/>
      <c r="N172" s="320"/>
      <c r="O172" s="320"/>
      <c r="P172" s="320"/>
      <c r="Q172" s="320"/>
      <c r="R172" s="320"/>
      <c r="S172" s="320"/>
      <c r="T172" s="320"/>
      <c r="U172" s="320"/>
      <c r="V172" s="320"/>
      <c r="W172" s="320"/>
      <c r="X172" s="320"/>
      <c r="Y172" s="320"/>
      <c r="Z172" s="320"/>
      <c r="AA172" s="320"/>
      <c r="AB172" s="320"/>
      <c r="AC172" s="320"/>
      <c r="AD172" s="320"/>
      <c r="AE172" s="320"/>
      <c r="AF172" s="320"/>
      <c r="AG172" s="320"/>
      <c r="AH172" s="320"/>
      <c r="AI172" s="320"/>
      <c r="AJ172" s="320"/>
      <c r="AK172" s="320"/>
      <c r="AL172" s="320"/>
      <c r="AM172" s="320"/>
      <c r="AN172" s="320"/>
      <c r="AO172" s="320"/>
      <c r="AP172" s="320"/>
      <c r="AQ172" s="320"/>
      <c r="AR172" s="320"/>
      <c r="AS172" s="320"/>
      <c r="AT172" s="320"/>
      <c r="AU172" s="320"/>
      <c r="AV172" s="320"/>
      <c r="AW172" s="320"/>
      <c r="AX172" s="320"/>
      <c r="AY172" s="320"/>
      <c r="AZ172" s="320"/>
      <c r="BA172" s="320"/>
      <c r="BB172" s="320"/>
      <c r="BC172" s="320"/>
      <c r="BD172" s="320"/>
      <c r="BE172" s="320"/>
      <c r="BF172" s="320"/>
      <c r="BG172" s="320"/>
      <c r="BH172" s="320"/>
      <c r="BI172" s="320"/>
      <c r="BJ172" s="320"/>
      <c r="BK172" s="320"/>
      <c r="BL172" s="320"/>
      <c r="BM172" s="320"/>
      <c r="BN172" s="320"/>
      <c r="BO172" s="320"/>
      <c r="BP172" s="320"/>
      <c r="BQ172" s="320"/>
      <c r="BR172" s="320"/>
      <c r="BS172" s="320"/>
      <c r="BT172" s="320"/>
      <c r="BU172" s="320"/>
      <c r="BV172" s="320"/>
      <c r="BW172" s="320"/>
      <c r="BX172" s="320"/>
      <c r="BY172" s="320"/>
      <c r="BZ172" s="320"/>
      <c r="CA172" s="320"/>
      <c r="CB172" s="320"/>
      <c r="CC172" s="320"/>
      <c r="CD172" s="320"/>
      <c r="CE172" s="320"/>
      <c r="CF172" s="320"/>
      <c r="CG172" s="320"/>
      <c r="CH172" s="320"/>
      <c r="CI172" s="320"/>
      <c r="CJ172" s="320"/>
      <c r="CK172" s="320"/>
      <c r="CL172" s="320"/>
      <c r="CM172" s="320"/>
      <c r="CN172" s="320"/>
      <c r="CO172" s="320"/>
      <c r="CP172" s="320"/>
      <c r="CQ172" s="320"/>
      <c r="CR172" s="320"/>
      <c r="CS172" s="320"/>
      <c r="CT172" s="320"/>
      <c r="CU172" s="320"/>
      <c r="CV172" s="320"/>
      <c r="CW172" s="320"/>
      <c r="CX172" s="320"/>
      <c r="CY172" s="320"/>
      <c r="CZ172" s="320"/>
      <c r="DA172" s="320"/>
      <c r="DB172" s="320"/>
      <c r="DC172" s="320"/>
      <c r="DD172" s="320"/>
      <c r="DE172" s="320"/>
      <c r="DF172" s="320"/>
      <c r="DG172" s="320"/>
      <c r="DH172" s="320"/>
      <c r="DI172" s="320"/>
      <c r="DJ172" s="320"/>
      <c r="DK172" s="320"/>
      <c r="DL172" s="320"/>
      <c r="DM172" s="320"/>
      <c r="DN172" s="320"/>
      <c r="DO172" s="320"/>
      <c r="DP172" s="320"/>
      <c r="DQ172" s="320"/>
      <c r="DR172" s="320"/>
      <c r="DS172" s="320"/>
      <c r="DT172" s="320"/>
      <c r="DU172" s="320"/>
      <c r="DV172" s="320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</row>
    <row r="173">
      <c r="A173" s="170"/>
      <c r="B173" s="170"/>
      <c r="C173" s="170"/>
      <c r="D173" s="170"/>
      <c r="E173" s="171"/>
      <c r="F173" s="320"/>
      <c r="G173" s="320"/>
      <c r="H173" s="320"/>
      <c r="I173" s="320"/>
      <c r="J173" s="320"/>
      <c r="K173" s="320"/>
      <c r="L173" s="320"/>
      <c r="M173" s="320"/>
      <c r="N173" s="320"/>
      <c r="O173" s="320"/>
      <c r="P173" s="320"/>
      <c r="Q173" s="320"/>
      <c r="R173" s="320"/>
      <c r="S173" s="320"/>
      <c r="T173" s="320"/>
      <c r="U173" s="320"/>
      <c r="V173" s="320"/>
      <c r="W173" s="320"/>
      <c r="X173" s="320"/>
      <c r="Y173" s="320"/>
      <c r="Z173" s="320"/>
      <c r="AA173" s="320"/>
      <c r="AB173" s="320"/>
      <c r="AC173" s="320"/>
      <c r="AD173" s="320"/>
      <c r="AE173" s="320"/>
      <c r="AF173" s="320"/>
      <c r="AG173" s="320"/>
      <c r="AH173" s="320"/>
      <c r="AI173" s="320"/>
      <c r="AJ173" s="320"/>
      <c r="AK173" s="320"/>
      <c r="AL173" s="320"/>
      <c r="AM173" s="320"/>
      <c r="AN173" s="320"/>
      <c r="AO173" s="320"/>
      <c r="AP173" s="320"/>
      <c r="AQ173" s="320"/>
      <c r="AR173" s="320"/>
      <c r="AS173" s="320"/>
      <c r="AT173" s="320"/>
      <c r="AU173" s="320"/>
      <c r="AV173" s="320"/>
      <c r="AW173" s="320"/>
      <c r="AX173" s="320"/>
      <c r="AY173" s="320"/>
      <c r="AZ173" s="320"/>
      <c r="BA173" s="320"/>
      <c r="BB173" s="320"/>
      <c r="BC173" s="320"/>
      <c r="BD173" s="320"/>
      <c r="BE173" s="320"/>
      <c r="BF173" s="320"/>
      <c r="BG173" s="320"/>
      <c r="BH173" s="320"/>
      <c r="BI173" s="320"/>
      <c r="BJ173" s="320"/>
      <c r="BK173" s="320"/>
      <c r="BL173" s="320"/>
      <c r="BM173" s="320"/>
      <c r="BN173" s="320"/>
      <c r="BO173" s="320"/>
      <c r="BP173" s="320"/>
      <c r="BQ173" s="320"/>
      <c r="BR173" s="320"/>
      <c r="BS173" s="320"/>
      <c r="BT173" s="320"/>
      <c r="BU173" s="320"/>
      <c r="BV173" s="320"/>
      <c r="BW173" s="320"/>
      <c r="BX173" s="320"/>
      <c r="BY173" s="320"/>
      <c r="BZ173" s="320"/>
      <c r="CA173" s="320"/>
      <c r="CB173" s="320"/>
      <c r="CC173" s="320"/>
      <c r="CD173" s="320"/>
      <c r="CE173" s="320"/>
      <c r="CF173" s="320"/>
      <c r="CG173" s="320"/>
      <c r="CH173" s="320"/>
      <c r="CI173" s="320"/>
      <c r="CJ173" s="320"/>
      <c r="CK173" s="320"/>
      <c r="CL173" s="320"/>
      <c r="CM173" s="320"/>
      <c r="CN173" s="320"/>
      <c r="CO173" s="320"/>
      <c r="CP173" s="320"/>
      <c r="CQ173" s="320"/>
      <c r="CR173" s="320"/>
      <c r="CS173" s="320"/>
      <c r="CT173" s="320"/>
      <c r="CU173" s="320"/>
      <c r="CV173" s="320"/>
      <c r="CW173" s="320"/>
      <c r="CX173" s="320"/>
      <c r="CY173" s="320"/>
      <c r="CZ173" s="320"/>
      <c r="DA173" s="320"/>
      <c r="DB173" s="320"/>
      <c r="DC173" s="320"/>
      <c r="DD173" s="320"/>
      <c r="DE173" s="320"/>
      <c r="DF173" s="320"/>
      <c r="DG173" s="320"/>
      <c r="DH173" s="320"/>
      <c r="DI173" s="320"/>
      <c r="DJ173" s="320"/>
      <c r="DK173" s="320"/>
      <c r="DL173" s="320"/>
      <c r="DM173" s="320"/>
      <c r="DN173" s="320"/>
      <c r="DO173" s="320"/>
      <c r="DP173" s="320"/>
      <c r="DQ173" s="320"/>
      <c r="DR173" s="320"/>
      <c r="DS173" s="320"/>
      <c r="DT173" s="320"/>
      <c r="DU173" s="320"/>
      <c r="DV173" s="320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</row>
    <row r="174">
      <c r="A174" s="170"/>
      <c r="B174" s="170"/>
      <c r="C174" s="170"/>
      <c r="D174" s="170"/>
      <c r="E174" s="171"/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  <c r="Q174" s="320"/>
      <c r="R174" s="320"/>
      <c r="S174" s="320"/>
      <c r="T174" s="320"/>
      <c r="U174" s="320"/>
      <c r="V174" s="320"/>
      <c r="W174" s="320"/>
      <c r="X174" s="320"/>
      <c r="Y174" s="320"/>
      <c r="Z174" s="320"/>
      <c r="AA174" s="320"/>
      <c r="AB174" s="320"/>
      <c r="AC174" s="320"/>
      <c r="AD174" s="320"/>
      <c r="AE174" s="320"/>
      <c r="AF174" s="320"/>
      <c r="AG174" s="320"/>
      <c r="AH174" s="320"/>
      <c r="AI174" s="320"/>
      <c r="AJ174" s="320"/>
      <c r="AK174" s="320"/>
      <c r="AL174" s="320"/>
      <c r="AM174" s="320"/>
      <c r="AN174" s="320"/>
      <c r="AO174" s="320"/>
      <c r="AP174" s="320"/>
      <c r="AQ174" s="320"/>
      <c r="AR174" s="320"/>
      <c r="AS174" s="320"/>
      <c r="AT174" s="320"/>
      <c r="AU174" s="320"/>
      <c r="AV174" s="320"/>
      <c r="AW174" s="320"/>
      <c r="AX174" s="320"/>
      <c r="AY174" s="320"/>
      <c r="AZ174" s="320"/>
      <c r="BA174" s="320"/>
      <c r="BB174" s="320"/>
      <c r="BC174" s="320"/>
      <c r="BD174" s="320"/>
      <c r="BE174" s="320"/>
      <c r="BF174" s="320"/>
      <c r="BG174" s="320"/>
      <c r="BH174" s="320"/>
      <c r="BI174" s="320"/>
      <c r="BJ174" s="320"/>
      <c r="BK174" s="320"/>
      <c r="BL174" s="320"/>
      <c r="BM174" s="320"/>
      <c r="BN174" s="320"/>
      <c r="BO174" s="320"/>
      <c r="BP174" s="320"/>
      <c r="BQ174" s="320"/>
      <c r="BR174" s="320"/>
      <c r="BS174" s="320"/>
      <c r="BT174" s="320"/>
      <c r="BU174" s="320"/>
      <c r="BV174" s="320"/>
      <c r="BW174" s="320"/>
      <c r="BX174" s="320"/>
      <c r="BY174" s="320"/>
      <c r="BZ174" s="320"/>
      <c r="CA174" s="320"/>
      <c r="CB174" s="320"/>
      <c r="CC174" s="320"/>
      <c r="CD174" s="320"/>
      <c r="CE174" s="320"/>
      <c r="CF174" s="320"/>
      <c r="CG174" s="320"/>
      <c r="CH174" s="320"/>
      <c r="CI174" s="320"/>
      <c r="CJ174" s="320"/>
      <c r="CK174" s="320"/>
      <c r="CL174" s="320"/>
      <c r="CM174" s="320"/>
      <c r="CN174" s="320"/>
      <c r="CO174" s="320"/>
      <c r="CP174" s="320"/>
      <c r="CQ174" s="320"/>
      <c r="CR174" s="320"/>
      <c r="CS174" s="320"/>
      <c r="CT174" s="320"/>
      <c r="CU174" s="320"/>
      <c r="CV174" s="320"/>
      <c r="CW174" s="320"/>
      <c r="CX174" s="320"/>
      <c r="CY174" s="320"/>
      <c r="CZ174" s="320"/>
      <c r="DA174" s="320"/>
      <c r="DB174" s="320"/>
      <c r="DC174" s="320"/>
      <c r="DD174" s="320"/>
      <c r="DE174" s="320"/>
      <c r="DF174" s="320"/>
      <c r="DG174" s="320"/>
      <c r="DH174" s="320"/>
      <c r="DI174" s="320"/>
      <c r="DJ174" s="320"/>
      <c r="DK174" s="320"/>
      <c r="DL174" s="320"/>
      <c r="DM174" s="320"/>
      <c r="DN174" s="320"/>
      <c r="DO174" s="320"/>
      <c r="DP174" s="320"/>
      <c r="DQ174" s="320"/>
      <c r="DR174" s="320"/>
      <c r="DS174" s="320"/>
      <c r="DT174" s="320"/>
      <c r="DU174" s="320"/>
      <c r="DV174" s="320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</row>
    <row r="175">
      <c r="A175" s="170"/>
      <c r="B175" s="170"/>
      <c r="C175" s="170"/>
      <c r="D175" s="170"/>
      <c r="E175" s="171"/>
      <c r="F175" s="320"/>
      <c r="G175" s="320"/>
      <c r="H175" s="320"/>
      <c r="I175" s="320"/>
      <c r="J175" s="320"/>
      <c r="K175" s="320"/>
      <c r="L175" s="320"/>
      <c r="M175" s="320"/>
      <c r="N175" s="320"/>
      <c r="O175" s="320"/>
      <c r="P175" s="320"/>
      <c r="Q175" s="320"/>
      <c r="R175" s="320"/>
      <c r="S175" s="320"/>
      <c r="T175" s="320"/>
      <c r="U175" s="320"/>
      <c r="V175" s="320"/>
      <c r="W175" s="320"/>
      <c r="X175" s="320"/>
      <c r="Y175" s="320"/>
      <c r="Z175" s="320"/>
      <c r="AA175" s="320"/>
      <c r="AB175" s="320"/>
      <c r="AC175" s="320"/>
      <c r="AD175" s="320"/>
      <c r="AE175" s="320"/>
      <c r="AF175" s="320"/>
      <c r="AG175" s="320"/>
      <c r="AH175" s="320"/>
      <c r="AI175" s="320"/>
      <c r="AJ175" s="320"/>
      <c r="AK175" s="320"/>
      <c r="AL175" s="320"/>
      <c r="AM175" s="320"/>
      <c r="AN175" s="320"/>
      <c r="AO175" s="320"/>
      <c r="AP175" s="320"/>
      <c r="AQ175" s="320"/>
      <c r="AR175" s="320"/>
      <c r="AS175" s="320"/>
      <c r="AT175" s="320"/>
      <c r="AU175" s="320"/>
      <c r="AV175" s="320"/>
      <c r="AW175" s="320"/>
      <c r="AX175" s="320"/>
      <c r="AY175" s="320"/>
      <c r="AZ175" s="320"/>
      <c r="BA175" s="320"/>
      <c r="BB175" s="320"/>
      <c r="BC175" s="320"/>
      <c r="BD175" s="320"/>
      <c r="BE175" s="320"/>
      <c r="BF175" s="320"/>
      <c r="BG175" s="320"/>
      <c r="BH175" s="320"/>
      <c r="BI175" s="320"/>
      <c r="BJ175" s="320"/>
      <c r="BK175" s="320"/>
      <c r="BL175" s="320"/>
      <c r="BM175" s="320"/>
      <c r="BN175" s="320"/>
      <c r="BO175" s="320"/>
      <c r="BP175" s="320"/>
      <c r="BQ175" s="320"/>
      <c r="BR175" s="320"/>
      <c r="BS175" s="320"/>
      <c r="BT175" s="320"/>
      <c r="BU175" s="320"/>
      <c r="BV175" s="320"/>
      <c r="BW175" s="320"/>
      <c r="BX175" s="320"/>
      <c r="BY175" s="320"/>
      <c r="BZ175" s="320"/>
      <c r="CA175" s="320"/>
      <c r="CB175" s="320"/>
      <c r="CC175" s="320"/>
      <c r="CD175" s="320"/>
      <c r="CE175" s="320"/>
      <c r="CF175" s="320"/>
      <c r="CG175" s="320"/>
      <c r="CH175" s="320"/>
      <c r="CI175" s="320"/>
      <c r="CJ175" s="320"/>
      <c r="CK175" s="320"/>
      <c r="CL175" s="320"/>
      <c r="CM175" s="320"/>
      <c r="CN175" s="320"/>
      <c r="CO175" s="320"/>
      <c r="CP175" s="320"/>
      <c r="CQ175" s="320"/>
      <c r="CR175" s="320"/>
      <c r="CS175" s="320"/>
      <c r="CT175" s="320"/>
      <c r="CU175" s="320"/>
      <c r="CV175" s="320"/>
      <c r="CW175" s="320"/>
      <c r="CX175" s="320"/>
      <c r="CY175" s="320"/>
      <c r="CZ175" s="320"/>
      <c r="DA175" s="320"/>
      <c r="DB175" s="320"/>
      <c r="DC175" s="320"/>
      <c r="DD175" s="320"/>
      <c r="DE175" s="320"/>
      <c r="DF175" s="320"/>
      <c r="DG175" s="320"/>
      <c r="DH175" s="320"/>
      <c r="DI175" s="320"/>
      <c r="DJ175" s="320"/>
      <c r="DK175" s="320"/>
      <c r="DL175" s="320"/>
      <c r="DM175" s="320"/>
      <c r="DN175" s="320"/>
      <c r="DO175" s="320"/>
      <c r="DP175" s="320"/>
      <c r="DQ175" s="320"/>
      <c r="DR175" s="320"/>
      <c r="DS175" s="320"/>
      <c r="DT175" s="320"/>
      <c r="DU175" s="320"/>
      <c r="DV175" s="320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</row>
    <row r="176">
      <c r="A176" s="170"/>
      <c r="B176" s="170"/>
      <c r="C176" s="170"/>
      <c r="D176" s="170"/>
      <c r="E176" s="171"/>
      <c r="F176" s="320"/>
      <c r="G176" s="320"/>
      <c r="H176" s="320"/>
      <c r="I176" s="320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20"/>
      <c r="W176" s="320"/>
      <c r="X176" s="320"/>
      <c r="Y176" s="320"/>
      <c r="Z176" s="320"/>
      <c r="AA176" s="320"/>
      <c r="AB176" s="320"/>
      <c r="AC176" s="320"/>
      <c r="AD176" s="320"/>
      <c r="AE176" s="320"/>
      <c r="AF176" s="320"/>
      <c r="AG176" s="320"/>
      <c r="AH176" s="320"/>
      <c r="AI176" s="320"/>
      <c r="AJ176" s="320"/>
      <c r="AK176" s="320"/>
      <c r="AL176" s="320"/>
      <c r="AM176" s="320"/>
      <c r="AN176" s="320"/>
      <c r="AO176" s="320"/>
      <c r="AP176" s="320"/>
      <c r="AQ176" s="320"/>
      <c r="AR176" s="320"/>
      <c r="AS176" s="320"/>
      <c r="AT176" s="320"/>
      <c r="AU176" s="320"/>
      <c r="AV176" s="320"/>
      <c r="AW176" s="320"/>
      <c r="AX176" s="320"/>
      <c r="AY176" s="320"/>
      <c r="AZ176" s="320"/>
      <c r="BA176" s="320"/>
      <c r="BB176" s="320"/>
      <c r="BC176" s="320"/>
      <c r="BD176" s="320"/>
      <c r="BE176" s="320"/>
      <c r="BF176" s="320"/>
      <c r="BG176" s="320"/>
      <c r="BH176" s="320"/>
      <c r="BI176" s="320"/>
      <c r="BJ176" s="320"/>
      <c r="BK176" s="320"/>
      <c r="BL176" s="320"/>
      <c r="BM176" s="320"/>
      <c r="BN176" s="320"/>
      <c r="BO176" s="320"/>
      <c r="BP176" s="320"/>
      <c r="BQ176" s="320"/>
      <c r="BR176" s="320"/>
      <c r="BS176" s="320"/>
      <c r="BT176" s="320"/>
      <c r="BU176" s="320"/>
      <c r="BV176" s="320"/>
      <c r="BW176" s="320"/>
      <c r="BX176" s="320"/>
      <c r="BY176" s="320"/>
      <c r="BZ176" s="320"/>
      <c r="CA176" s="320"/>
      <c r="CB176" s="320"/>
      <c r="CC176" s="320"/>
      <c r="CD176" s="320"/>
      <c r="CE176" s="320"/>
      <c r="CF176" s="320"/>
      <c r="CG176" s="320"/>
      <c r="CH176" s="320"/>
      <c r="CI176" s="320"/>
      <c r="CJ176" s="320"/>
      <c r="CK176" s="320"/>
      <c r="CL176" s="320"/>
      <c r="CM176" s="320"/>
      <c r="CN176" s="320"/>
      <c r="CO176" s="320"/>
      <c r="CP176" s="320"/>
      <c r="CQ176" s="320"/>
      <c r="CR176" s="320"/>
      <c r="CS176" s="320"/>
      <c r="CT176" s="320"/>
      <c r="CU176" s="320"/>
      <c r="CV176" s="320"/>
      <c r="CW176" s="320"/>
      <c r="CX176" s="320"/>
      <c r="CY176" s="320"/>
      <c r="CZ176" s="320"/>
      <c r="DA176" s="320"/>
      <c r="DB176" s="320"/>
      <c r="DC176" s="320"/>
      <c r="DD176" s="320"/>
      <c r="DE176" s="320"/>
      <c r="DF176" s="320"/>
      <c r="DG176" s="320"/>
      <c r="DH176" s="320"/>
      <c r="DI176" s="320"/>
      <c r="DJ176" s="320"/>
      <c r="DK176" s="320"/>
      <c r="DL176" s="320"/>
      <c r="DM176" s="320"/>
      <c r="DN176" s="320"/>
      <c r="DO176" s="320"/>
      <c r="DP176" s="320"/>
      <c r="DQ176" s="320"/>
      <c r="DR176" s="320"/>
      <c r="DS176" s="320"/>
      <c r="DT176" s="320"/>
      <c r="DU176" s="320"/>
      <c r="DV176" s="320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</row>
    <row r="177">
      <c r="A177" s="170"/>
      <c r="B177" s="170"/>
      <c r="C177" s="170"/>
      <c r="D177" s="170"/>
      <c r="E177" s="171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20"/>
      <c r="W177" s="320"/>
      <c r="X177" s="320"/>
      <c r="Y177" s="320"/>
      <c r="Z177" s="320"/>
      <c r="AA177" s="320"/>
      <c r="AB177" s="320"/>
      <c r="AC177" s="320"/>
      <c r="AD177" s="320"/>
      <c r="AE177" s="320"/>
      <c r="AF177" s="320"/>
      <c r="AG177" s="320"/>
      <c r="AH177" s="320"/>
      <c r="AI177" s="320"/>
      <c r="AJ177" s="320"/>
      <c r="AK177" s="320"/>
      <c r="AL177" s="320"/>
      <c r="AM177" s="320"/>
      <c r="AN177" s="320"/>
      <c r="AO177" s="320"/>
      <c r="AP177" s="320"/>
      <c r="AQ177" s="320"/>
      <c r="AR177" s="320"/>
      <c r="AS177" s="320"/>
      <c r="AT177" s="320"/>
      <c r="AU177" s="320"/>
      <c r="AV177" s="320"/>
      <c r="AW177" s="320"/>
      <c r="AX177" s="320"/>
      <c r="AY177" s="320"/>
      <c r="AZ177" s="320"/>
      <c r="BA177" s="320"/>
      <c r="BB177" s="320"/>
      <c r="BC177" s="320"/>
      <c r="BD177" s="320"/>
      <c r="BE177" s="320"/>
      <c r="BF177" s="320"/>
      <c r="BG177" s="320"/>
      <c r="BH177" s="320"/>
      <c r="BI177" s="320"/>
      <c r="BJ177" s="320"/>
      <c r="BK177" s="320"/>
      <c r="BL177" s="320"/>
      <c r="BM177" s="320"/>
      <c r="BN177" s="320"/>
      <c r="BO177" s="320"/>
      <c r="BP177" s="320"/>
      <c r="BQ177" s="320"/>
      <c r="BR177" s="320"/>
      <c r="BS177" s="320"/>
      <c r="BT177" s="320"/>
      <c r="BU177" s="320"/>
      <c r="BV177" s="320"/>
      <c r="BW177" s="320"/>
      <c r="BX177" s="320"/>
      <c r="BY177" s="320"/>
      <c r="BZ177" s="320"/>
      <c r="CA177" s="320"/>
      <c r="CB177" s="320"/>
      <c r="CC177" s="320"/>
      <c r="CD177" s="320"/>
      <c r="CE177" s="320"/>
      <c r="CF177" s="320"/>
      <c r="CG177" s="320"/>
      <c r="CH177" s="320"/>
      <c r="CI177" s="320"/>
      <c r="CJ177" s="320"/>
      <c r="CK177" s="320"/>
      <c r="CL177" s="320"/>
      <c r="CM177" s="320"/>
      <c r="CN177" s="320"/>
      <c r="CO177" s="320"/>
      <c r="CP177" s="320"/>
      <c r="CQ177" s="320"/>
      <c r="CR177" s="320"/>
      <c r="CS177" s="320"/>
      <c r="CT177" s="320"/>
      <c r="CU177" s="320"/>
      <c r="CV177" s="320"/>
      <c r="CW177" s="320"/>
      <c r="CX177" s="320"/>
      <c r="CY177" s="320"/>
      <c r="CZ177" s="320"/>
      <c r="DA177" s="320"/>
      <c r="DB177" s="320"/>
      <c r="DC177" s="320"/>
      <c r="DD177" s="320"/>
      <c r="DE177" s="320"/>
      <c r="DF177" s="320"/>
      <c r="DG177" s="320"/>
      <c r="DH177" s="320"/>
      <c r="DI177" s="320"/>
      <c r="DJ177" s="320"/>
      <c r="DK177" s="320"/>
      <c r="DL177" s="320"/>
      <c r="DM177" s="320"/>
      <c r="DN177" s="320"/>
      <c r="DO177" s="320"/>
      <c r="DP177" s="320"/>
      <c r="DQ177" s="320"/>
      <c r="DR177" s="320"/>
      <c r="DS177" s="320"/>
      <c r="DT177" s="320"/>
      <c r="DU177" s="320"/>
      <c r="DV177" s="320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</row>
    <row r="178">
      <c r="A178" s="170"/>
      <c r="B178" s="170"/>
      <c r="C178" s="170"/>
      <c r="D178" s="170"/>
      <c r="E178" s="171"/>
      <c r="F178" s="320"/>
      <c r="G178" s="320"/>
      <c r="H178" s="320"/>
      <c r="I178" s="320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0"/>
      <c r="Z178" s="320"/>
      <c r="AA178" s="320"/>
      <c r="AB178" s="320"/>
      <c r="AC178" s="320"/>
      <c r="AD178" s="320"/>
      <c r="AE178" s="320"/>
      <c r="AF178" s="320"/>
      <c r="AG178" s="320"/>
      <c r="AH178" s="320"/>
      <c r="AI178" s="320"/>
      <c r="AJ178" s="320"/>
      <c r="AK178" s="320"/>
      <c r="AL178" s="320"/>
      <c r="AM178" s="320"/>
      <c r="AN178" s="320"/>
      <c r="AO178" s="320"/>
      <c r="AP178" s="320"/>
      <c r="AQ178" s="320"/>
      <c r="AR178" s="320"/>
      <c r="AS178" s="320"/>
      <c r="AT178" s="320"/>
      <c r="AU178" s="320"/>
      <c r="AV178" s="320"/>
      <c r="AW178" s="320"/>
      <c r="AX178" s="320"/>
      <c r="AY178" s="320"/>
      <c r="AZ178" s="320"/>
      <c r="BA178" s="320"/>
      <c r="BB178" s="320"/>
      <c r="BC178" s="320"/>
      <c r="BD178" s="320"/>
      <c r="BE178" s="320"/>
      <c r="BF178" s="320"/>
      <c r="BG178" s="320"/>
      <c r="BH178" s="320"/>
      <c r="BI178" s="320"/>
      <c r="BJ178" s="320"/>
      <c r="BK178" s="320"/>
      <c r="BL178" s="320"/>
      <c r="BM178" s="320"/>
      <c r="BN178" s="320"/>
      <c r="BO178" s="320"/>
      <c r="BP178" s="320"/>
      <c r="BQ178" s="320"/>
      <c r="BR178" s="320"/>
      <c r="BS178" s="320"/>
      <c r="BT178" s="320"/>
      <c r="BU178" s="320"/>
      <c r="BV178" s="320"/>
      <c r="BW178" s="320"/>
      <c r="BX178" s="320"/>
      <c r="BY178" s="320"/>
      <c r="BZ178" s="320"/>
      <c r="CA178" s="320"/>
      <c r="CB178" s="320"/>
      <c r="CC178" s="320"/>
      <c r="CD178" s="320"/>
      <c r="CE178" s="320"/>
      <c r="CF178" s="320"/>
      <c r="CG178" s="320"/>
      <c r="CH178" s="320"/>
      <c r="CI178" s="320"/>
      <c r="CJ178" s="320"/>
      <c r="CK178" s="320"/>
      <c r="CL178" s="320"/>
      <c r="CM178" s="320"/>
      <c r="CN178" s="320"/>
      <c r="CO178" s="320"/>
      <c r="CP178" s="320"/>
      <c r="CQ178" s="320"/>
      <c r="CR178" s="320"/>
      <c r="CS178" s="320"/>
      <c r="CT178" s="320"/>
      <c r="CU178" s="320"/>
      <c r="CV178" s="320"/>
      <c r="CW178" s="320"/>
      <c r="CX178" s="320"/>
      <c r="CY178" s="320"/>
      <c r="CZ178" s="320"/>
      <c r="DA178" s="320"/>
      <c r="DB178" s="320"/>
      <c r="DC178" s="320"/>
      <c r="DD178" s="320"/>
      <c r="DE178" s="320"/>
      <c r="DF178" s="320"/>
      <c r="DG178" s="320"/>
      <c r="DH178" s="320"/>
      <c r="DI178" s="320"/>
      <c r="DJ178" s="320"/>
      <c r="DK178" s="320"/>
      <c r="DL178" s="320"/>
      <c r="DM178" s="320"/>
      <c r="DN178" s="320"/>
      <c r="DO178" s="320"/>
      <c r="DP178" s="320"/>
      <c r="DQ178" s="320"/>
      <c r="DR178" s="320"/>
      <c r="DS178" s="320"/>
      <c r="DT178" s="320"/>
      <c r="DU178" s="320"/>
      <c r="DV178" s="320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</row>
    <row r="179">
      <c r="A179" s="170"/>
      <c r="B179" s="170"/>
      <c r="C179" s="170"/>
      <c r="D179" s="170"/>
      <c r="E179" s="171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0"/>
      <c r="AB179" s="320"/>
      <c r="AC179" s="320"/>
      <c r="AD179" s="320"/>
      <c r="AE179" s="320"/>
      <c r="AF179" s="320"/>
      <c r="AG179" s="320"/>
      <c r="AH179" s="320"/>
      <c r="AI179" s="320"/>
      <c r="AJ179" s="320"/>
      <c r="AK179" s="320"/>
      <c r="AL179" s="320"/>
      <c r="AM179" s="320"/>
      <c r="AN179" s="320"/>
      <c r="AO179" s="320"/>
      <c r="AP179" s="320"/>
      <c r="AQ179" s="320"/>
      <c r="AR179" s="320"/>
      <c r="AS179" s="320"/>
      <c r="AT179" s="320"/>
      <c r="AU179" s="320"/>
      <c r="AV179" s="320"/>
      <c r="AW179" s="320"/>
      <c r="AX179" s="320"/>
      <c r="AY179" s="320"/>
      <c r="AZ179" s="320"/>
      <c r="BA179" s="320"/>
      <c r="BB179" s="320"/>
      <c r="BC179" s="320"/>
      <c r="BD179" s="320"/>
      <c r="BE179" s="320"/>
      <c r="BF179" s="320"/>
      <c r="BG179" s="320"/>
      <c r="BH179" s="320"/>
      <c r="BI179" s="320"/>
      <c r="BJ179" s="320"/>
      <c r="BK179" s="320"/>
      <c r="BL179" s="320"/>
      <c r="BM179" s="320"/>
      <c r="BN179" s="320"/>
      <c r="BO179" s="320"/>
      <c r="BP179" s="320"/>
      <c r="BQ179" s="320"/>
      <c r="BR179" s="320"/>
      <c r="BS179" s="320"/>
      <c r="BT179" s="320"/>
      <c r="BU179" s="320"/>
      <c r="BV179" s="320"/>
      <c r="BW179" s="320"/>
      <c r="BX179" s="320"/>
      <c r="BY179" s="320"/>
      <c r="BZ179" s="320"/>
      <c r="CA179" s="320"/>
      <c r="CB179" s="320"/>
      <c r="CC179" s="320"/>
      <c r="CD179" s="320"/>
      <c r="CE179" s="320"/>
      <c r="CF179" s="320"/>
      <c r="CG179" s="320"/>
      <c r="CH179" s="320"/>
      <c r="CI179" s="320"/>
      <c r="CJ179" s="320"/>
      <c r="CK179" s="320"/>
      <c r="CL179" s="320"/>
      <c r="CM179" s="320"/>
      <c r="CN179" s="320"/>
      <c r="CO179" s="320"/>
      <c r="CP179" s="320"/>
      <c r="CQ179" s="320"/>
      <c r="CR179" s="320"/>
      <c r="CS179" s="320"/>
      <c r="CT179" s="320"/>
      <c r="CU179" s="320"/>
      <c r="CV179" s="320"/>
      <c r="CW179" s="320"/>
      <c r="CX179" s="320"/>
      <c r="CY179" s="320"/>
      <c r="CZ179" s="320"/>
      <c r="DA179" s="320"/>
      <c r="DB179" s="320"/>
      <c r="DC179" s="320"/>
      <c r="DD179" s="320"/>
      <c r="DE179" s="320"/>
      <c r="DF179" s="320"/>
      <c r="DG179" s="320"/>
      <c r="DH179" s="320"/>
      <c r="DI179" s="320"/>
      <c r="DJ179" s="320"/>
      <c r="DK179" s="320"/>
      <c r="DL179" s="320"/>
      <c r="DM179" s="320"/>
      <c r="DN179" s="320"/>
      <c r="DO179" s="320"/>
      <c r="DP179" s="320"/>
      <c r="DQ179" s="320"/>
      <c r="DR179" s="320"/>
      <c r="DS179" s="320"/>
      <c r="DT179" s="320"/>
      <c r="DU179" s="320"/>
      <c r="DV179" s="320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</row>
    <row r="180">
      <c r="A180" s="170"/>
      <c r="B180" s="170"/>
      <c r="C180" s="170"/>
      <c r="D180" s="170"/>
      <c r="E180" s="171"/>
      <c r="F180" s="320"/>
      <c r="G180" s="320"/>
      <c r="H180" s="320"/>
      <c r="I180" s="320"/>
      <c r="J180" s="320"/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0"/>
      <c r="V180" s="320"/>
      <c r="W180" s="320"/>
      <c r="X180" s="320"/>
      <c r="Y180" s="320"/>
      <c r="Z180" s="320"/>
      <c r="AA180" s="320"/>
      <c r="AB180" s="320"/>
      <c r="AC180" s="320"/>
      <c r="AD180" s="320"/>
      <c r="AE180" s="320"/>
      <c r="AF180" s="320"/>
      <c r="AG180" s="320"/>
      <c r="AH180" s="320"/>
      <c r="AI180" s="320"/>
      <c r="AJ180" s="320"/>
      <c r="AK180" s="320"/>
      <c r="AL180" s="320"/>
      <c r="AM180" s="320"/>
      <c r="AN180" s="320"/>
      <c r="AO180" s="320"/>
      <c r="AP180" s="320"/>
      <c r="AQ180" s="320"/>
      <c r="AR180" s="320"/>
      <c r="AS180" s="320"/>
      <c r="AT180" s="320"/>
      <c r="AU180" s="320"/>
      <c r="AV180" s="320"/>
      <c r="AW180" s="320"/>
      <c r="AX180" s="320"/>
      <c r="AY180" s="320"/>
      <c r="AZ180" s="320"/>
      <c r="BA180" s="320"/>
      <c r="BB180" s="320"/>
      <c r="BC180" s="320"/>
      <c r="BD180" s="320"/>
      <c r="BE180" s="320"/>
      <c r="BF180" s="320"/>
      <c r="BG180" s="320"/>
      <c r="BH180" s="320"/>
      <c r="BI180" s="320"/>
      <c r="BJ180" s="320"/>
      <c r="BK180" s="320"/>
      <c r="BL180" s="320"/>
      <c r="BM180" s="320"/>
      <c r="BN180" s="320"/>
      <c r="BO180" s="320"/>
      <c r="BP180" s="320"/>
      <c r="BQ180" s="320"/>
      <c r="BR180" s="320"/>
      <c r="BS180" s="320"/>
      <c r="BT180" s="320"/>
      <c r="BU180" s="320"/>
      <c r="BV180" s="320"/>
      <c r="BW180" s="320"/>
      <c r="BX180" s="320"/>
      <c r="BY180" s="320"/>
      <c r="BZ180" s="320"/>
      <c r="CA180" s="320"/>
      <c r="CB180" s="320"/>
      <c r="CC180" s="320"/>
      <c r="CD180" s="320"/>
      <c r="CE180" s="320"/>
      <c r="CF180" s="320"/>
      <c r="CG180" s="320"/>
      <c r="CH180" s="320"/>
      <c r="CI180" s="320"/>
      <c r="CJ180" s="320"/>
      <c r="CK180" s="320"/>
      <c r="CL180" s="320"/>
      <c r="CM180" s="320"/>
      <c r="CN180" s="320"/>
      <c r="CO180" s="320"/>
      <c r="CP180" s="320"/>
      <c r="CQ180" s="320"/>
      <c r="CR180" s="320"/>
      <c r="CS180" s="320"/>
      <c r="CT180" s="320"/>
      <c r="CU180" s="320"/>
      <c r="CV180" s="320"/>
      <c r="CW180" s="320"/>
      <c r="CX180" s="320"/>
      <c r="CY180" s="320"/>
      <c r="CZ180" s="320"/>
      <c r="DA180" s="320"/>
      <c r="DB180" s="320"/>
      <c r="DC180" s="320"/>
      <c r="DD180" s="320"/>
      <c r="DE180" s="320"/>
      <c r="DF180" s="320"/>
      <c r="DG180" s="320"/>
      <c r="DH180" s="320"/>
      <c r="DI180" s="320"/>
      <c r="DJ180" s="320"/>
      <c r="DK180" s="320"/>
      <c r="DL180" s="320"/>
      <c r="DM180" s="320"/>
      <c r="DN180" s="320"/>
      <c r="DO180" s="320"/>
      <c r="DP180" s="320"/>
      <c r="DQ180" s="320"/>
      <c r="DR180" s="320"/>
      <c r="DS180" s="320"/>
      <c r="DT180" s="320"/>
      <c r="DU180" s="320"/>
      <c r="DV180" s="320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</row>
    <row r="181">
      <c r="A181" s="170"/>
      <c r="B181" s="170"/>
      <c r="C181" s="170"/>
      <c r="D181" s="170"/>
      <c r="E181" s="171"/>
      <c r="F181" s="320"/>
      <c r="G181" s="320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  <c r="V181" s="320"/>
      <c r="W181" s="320"/>
      <c r="X181" s="320"/>
      <c r="Y181" s="320"/>
      <c r="Z181" s="320"/>
      <c r="AA181" s="320"/>
      <c r="AB181" s="320"/>
      <c r="AC181" s="320"/>
      <c r="AD181" s="320"/>
      <c r="AE181" s="320"/>
      <c r="AF181" s="320"/>
      <c r="AG181" s="320"/>
      <c r="AH181" s="320"/>
      <c r="AI181" s="320"/>
      <c r="AJ181" s="320"/>
      <c r="AK181" s="320"/>
      <c r="AL181" s="320"/>
      <c r="AM181" s="320"/>
      <c r="AN181" s="320"/>
      <c r="AO181" s="320"/>
      <c r="AP181" s="320"/>
      <c r="AQ181" s="320"/>
      <c r="AR181" s="320"/>
      <c r="AS181" s="320"/>
      <c r="AT181" s="320"/>
      <c r="AU181" s="320"/>
      <c r="AV181" s="320"/>
      <c r="AW181" s="320"/>
      <c r="AX181" s="320"/>
      <c r="AY181" s="320"/>
      <c r="AZ181" s="320"/>
      <c r="BA181" s="320"/>
      <c r="BB181" s="320"/>
      <c r="BC181" s="320"/>
      <c r="BD181" s="320"/>
      <c r="BE181" s="320"/>
      <c r="BF181" s="320"/>
      <c r="BG181" s="320"/>
      <c r="BH181" s="320"/>
      <c r="BI181" s="320"/>
      <c r="BJ181" s="320"/>
      <c r="BK181" s="320"/>
      <c r="BL181" s="320"/>
      <c r="BM181" s="320"/>
      <c r="BN181" s="320"/>
      <c r="BO181" s="320"/>
      <c r="BP181" s="320"/>
      <c r="BQ181" s="320"/>
      <c r="BR181" s="320"/>
      <c r="BS181" s="320"/>
      <c r="BT181" s="320"/>
      <c r="BU181" s="320"/>
      <c r="BV181" s="320"/>
      <c r="BW181" s="320"/>
      <c r="BX181" s="320"/>
      <c r="BY181" s="320"/>
      <c r="BZ181" s="320"/>
      <c r="CA181" s="320"/>
      <c r="CB181" s="320"/>
      <c r="CC181" s="320"/>
      <c r="CD181" s="320"/>
      <c r="CE181" s="320"/>
      <c r="CF181" s="320"/>
      <c r="CG181" s="320"/>
      <c r="CH181" s="320"/>
      <c r="CI181" s="320"/>
      <c r="CJ181" s="320"/>
      <c r="CK181" s="320"/>
      <c r="CL181" s="320"/>
      <c r="CM181" s="320"/>
      <c r="CN181" s="320"/>
      <c r="CO181" s="320"/>
      <c r="CP181" s="320"/>
      <c r="CQ181" s="320"/>
      <c r="CR181" s="320"/>
      <c r="CS181" s="320"/>
      <c r="CT181" s="320"/>
      <c r="CU181" s="320"/>
      <c r="CV181" s="320"/>
      <c r="CW181" s="320"/>
      <c r="CX181" s="320"/>
      <c r="CY181" s="320"/>
      <c r="CZ181" s="320"/>
      <c r="DA181" s="320"/>
      <c r="DB181" s="320"/>
      <c r="DC181" s="320"/>
      <c r="DD181" s="320"/>
      <c r="DE181" s="320"/>
      <c r="DF181" s="320"/>
      <c r="DG181" s="320"/>
      <c r="DH181" s="320"/>
      <c r="DI181" s="320"/>
      <c r="DJ181" s="320"/>
      <c r="DK181" s="320"/>
      <c r="DL181" s="320"/>
      <c r="DM181" s="320"/>
      <c r="DN181" s="320"/>
      <c r="DO181" s="320"/>
      <c r="DP181" s="320"/>
      <c r="DQ181" s="320"/>
      <c r="DR181" s="320"/>
      <c r="DS181" s="320"/>
      <c r="DT181" s="320"/>
      <c r="DU181" s="320"/>
      <c r="DV181" s="320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</row>
    <row r="182">
      <c r="A182" s="170"/>
      <c r="B182" s="170"/>
      <c r="C182" s="170"/>
      <c r="D182" s="170"/>
      <c r="E182" s="171"/>
      <c r="F182" s="320"/>
      <c r="G182" s="320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320"/>
      <c r="AH182" s="320"/>
      <c r="AI182" s="320"/>
      <c r="AJ182" s="320"/>
      <c r="AK182" s="320"/>
      <c r="AL182" s="320"/>
      <c r="AM182" s="320"/>
      <c r="AN182" s="320"/>
      <c r="AO182" s="320"/>
      <c r="AP182" s="320"/>
      <c r="AQ182" s="320"/>
      <c r="AR182" s="320"/>
      <c r="AS182" s="320"/>
      <c r="AT182" s="320"/>
      <c r="AU182" s="320"/>
      <c r="AV182" s="320"/>
      <c r="AW182" s="320"/>
      <c r="AX182" s="320"/>
      <c r="AY182" s="320"/>
      <c r="AZ182" s="320"/>
      <c r="BA182" s="320"/>
      <c r="BB182" s="320"/>
      <c r="BC182" s="320"/>
      <c r="BD182" s="320"/>
      <c r="BE182" s="320"/>
      <c r="BF182" s="320"/>
      <c r="BG182" s="320"/>
      <c r="BH182" s="320"/>
      <c r="BI182" s="320"/>
      <c r="BJ182" s="320"/>
      <c r="BK182" s="320"/>
      <c r="BL182" s="320"/>
      <c r="BM182" s="320"/>
      <c r="BN182" s="320"/>
      <c r="BO182" s="320"/>
      <c r="BP182" s="320"/>
      <c r="BQ182" s="320"/>
      <c r="BR182" s="320"/>
      <c r="BS182" s="320"/>
      <c r="BT182" s="320"/>
      <c r="BU182" s="320"/>
      <c r="BV182" s="320"/>
      <c r="BW182" s="320"/>
      <c r="BX182" s="320"/>
      <c r="BY182" s="320"/>
      <c r="BZ182" s="320"/>
      <c r="CA182" s="320"/>
      <c r="CB182" s="320"/>
      <c r="CC182" s="320"/>
      <c r="CD182" s="320"/>
      <c r="CE182" s="320"/>
      <c r="CF182" s="320"/>
      <c r="CG182" s="320"/>
      <c r="CH182" s="320"/>
      <c r="CI182" s="320"/>
      <c r="CJ182" s="320"/>
      <c r="CK182" s="320"/>
      <c r="CL182" s="320"/>
      <c r="CM182" s="320"/>
      <c r="CN182" s="320"/>
      <c r="CO182" s="320"/>
      <c r="CP182" s="320"/>
      <c r="CQ182" s="320"/>
      <c r="CR182" s="320"/>
      <c r="CS182" s="320"/>
      <c r="CT182" s="320"/>
      <c r="CU182" s="320"/>
      <c r="CV182" s="320"/>
      <c r="CW182" s="320"/>
      <c r="CX182" s="320"/>
      <c r="CY182" s="320"/>
      <c r="CZ182" s="320"/>
      <c r="DA182" s="320"/>
      <c r="DB182" s="320"/>
      <c r="DC182" s="320"/>
      <c r="DD182" s="320"/>
      <c r="DE182" s="320"/>
      <c r="DF182" s="320"/>
      <c r="DG182" s="320"/>
      <c r="DH182" s="320"/>
      <c r="DI182" s="320"/>
      <c r="DJ182" s="320"/>
      <c r="DK182" s="320"/>
      <c r="DL182" s="320"/>
      <c r="DM182" s="320"/>
      <c r="DN182" s="320"/>
      <c r="DO182" s="320"/>
      <c r="DP182" s="320"/>
      <c r="DQ182" s="320"/>
      <c r="DR182" s="320"/>
      <c r="DS182" s="320"/>
      <c r="DT182" s="320"/>
      <c r="DU182" s="320"/>
      <c r="DV182" s="320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</row>
    <row r="183">
      <c r="A183" s="170"/>
      <c r="B183" s="170"/>
      <c r="C183" s="170"/>
      <c r="D183" s="170"/>
      <c r="E183" s="171"/>
      <c r="F183" s="320"/>
      <c r="G183" s="320"/>
      <c r="H183" s="320"/>
      <c r="I183" s="320"/>
      <c r="J183" s="320"/>
      <c r="K183" s="320"/>
      <c r="L183" s="320"/>
      <c r="M183" s="320"/>
      <c r="N183" s="320"/>
      <c r="O183" s="320"/>
      <c r="P183" s="320"/>
      <c r="Q183" s="320"/>
      <c r="R183" s="320"/>
      <c r="S183" s="320"/>
      <c r="T183" s="320"/>
      <c r="U183" s="320"/>
      <c r="V183" s="320"/>
      <c r="W183" s="320"/>
      <c r="X183" s="320"/>
      <c r="Y183" s="320"/>
      <c r="Z183" s="320"/>
      <c r="AA183" s="320"/>
      <c r="AB183" s="320"/>
      <c r="AC183" s="320"/>
      <c r="AD183" s="320"/>
      <c r="AE183" s="320"/>
      <c r="AF183" s="320"/>
      <c r="AG183" s="320"/>
      <c r="AH183" s="320"/>
      <c r="AI183" s="320"/>
      <c r="AJ183" s="320"/>
      <c r="AK183" s="320"/>
      <c r="AL183" s="320"/>
      <c r="AM183" s="320"/>
      <c r="AN183" s="320"/>
      <c r="AO183" s="320"/>
      <c r="AP183" s="320"/>
      <c r="AQ183" s="320"/>
      <c r="AR183" s="320"/>
      <c r="AS183" s="320"/>
      <c r="AT183" s="320"/>
      <c r="AU183" s="320"/>
      <c r="AV183" s="320"/>
      <c r="AW183" s="320"/>
      <c r="AX183" s="320"/>
      <c r="AY183" s="320"/>
      <c r="AZ183" s="320"/>
      <c r="BA183" s="320"/>
      <c r="BB183" s="320"/>
      <c r="BC183" s="320"/>
      <c r="BD183" s="320"/>
      <c r="BE183" s="320"/>
      <c r="BF183" s="320"/>
      <c r="BG183" s="320"/>
      <c r="BH183" s="320"/>
      <c r="BI183" s="320"/>
      <c r="BJ183" s="320"/>
      <c r="BK183" s="320"/>
      <c r="BL183" s="320"/>
      <c r="BM183" s="320"/>
      <c r="BN183" s="320"/>
      <c r="BO183" s="320"/>
      <c r="BP183" s="320"/>
      <c r="BQ183" s="320"/>
      <c r="BR183" s="320"/>
      <c r="BS183" s="320"/>
      <c r="BT183" s="320"/>
      <c r="BU183" s="320"/>
      <c r="BV183" s="320"/>
      <c r="BW183" s="320"/>
      <c r="BX183" s="320"/>
      <c r="BY183" s="320"/>
      <c r="BZ183" s="320"/>
      <c r="CA183" s="320"/>
      <c r="CB183" s="320"/>
      <c r="CC183" s="320"/>
      <c r="CD183" s="320"/>
      <c r="CE183" s="320"/>
      <c r="CF183" s="320"/>
      <c r="CG183" s="320"/>
      <c r="CH183" s="320"/>
      <c r="CI183" s="320"/>
      <c r="CJ183" s="320"/>
      <c r="CK183" s="320"/>
      <c r="CL183" s="320"/>
      <c r="CM183" s="320"/>
      <c r="CN183" s="320"/>
      <c r="CO183" s="320"/>
      <c r="CP183" s="320"/>
      <c r="CQ183" s="320"/>
      <c r="CR183" s="320"/>
      <c r="CS183" s="320"/>
      <c r="CT183" s="320"/>
      <c r="CU183" s="320"/>
      <c r="CV183" s="320"/>
      <c r="CW183" s="320"/>
      <c r="CX183" s="320"/>
      <c r="CY183" s="320"/>
      <c r="CZ183" s="320"/>
      <c r="DA183" s="320"/>
      <c r="DB183" s="320"/>
      <c r="DC183" s="320"/>
      <c r="DD183" s="320"/>
      <c r="DE183" s="320"/>
      <c r="DF183" s="320"/>
      <c r="DG183" s="320"/>
      <c r="DH183" s="320"/>
      <c r="DI183" s="320"/>
      <c r="DJ183" s="320"/>
      <c r="DK183" s="320"/>
      <c r="DL183" s="320"/>
      <c r="DM183" s="320"/>
      <c r="DN183" s="320"/>
      <c r="DO183" s="320"/>
      <c r="DP183" s="320"/>
      <c r="DQ183" s="320"/>
      <c r="DR183" s="320"/>
      <c r="DS183" s="320"/>
      <c r="DT183" s="320"/>
      <c r="DU183" s="320"/>
      <c r="DV183" s="320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</row>
    <row r="184">
      <c r="A184" s="170"/>
      <c r="B184" s="170"/>
      <c r="C184" s="170"/>
      <c r="D184" s="170"/>
      <c r="E184" s="171"/>
      <c r="F184" s="320"/>
      <c r="G184" s="320"/>
      <c r="H184" s="320"/>
      <c r="I184" s="320"/>
      <c r="J184" s="320"/>
      <c r="K184" s="320"/>
      <c r="L184" s="320"/>
      <c r="M184" s="320"/>
      <c r="N184" s="320"/>
      <c r="O184" s="320"/>
      <c r="P184" s="320"/>
      <c r="Q184" s="320"/>
      <c r="R184" s="320"/>
      <c r="S184" s="320"/>
      <c r="T184" s="320"/>
      <c r="U184" s="320"/>
      <c r="V184" s="320"/>
      <c r="W184" s="320"/>
      <c r="X184" s="320"/>
      <c r="Y184" s="320"/>
      <c r="Z184" s="320"/>
      <c r="AA184" s="320"/>
      <c r="AB184" s="320"/>
      <c r="AC184" s="320"/>
      <c r="AD184" s="320"/>
      <c r="AE184" s="320"/>
      <c r="AF184" s="320"/>
      <c r="AG184" s="320"/>
      <c r="AH184" s="320"/>
      <c r="AI184" s="320"/>
      <c r="AJ184" s="320"/>
      <c r="AK184" s="320"/>
      <c r="AL184" s="320"/>
      <c r="AM184" s="320"/>
      <c r="AN184" s="320"/>
      <c r="AO184" s="320"/>
      <c r="AP184" s="320"/>
      <c r="AQ184" s="320"/>
      <c r="AR184" s="320"/>
      <c r="AS184" s="320"/>
      <c r="AT184" s="320"/>
      <c r="AU184" s="320"/>
      <c r="AV184" s="320"/>
      <c r="AW184" s="320"/>
      <c r="AX184" s="320"/>
      <c r="AY184" s="320"/>
      <c r="AZ184" s="320"/>
      <c r="BA184" s="320"/>
      <c r="BB184" s="320"/>
      <c r="BC184" s="320"/>
      <c r="BD184" s="320"/>
      <c r="BE184" s="320"/>
      <c r="BF184" s="320"/>
      <c r="BG184" s="320"/>
      <c r="BH184" s="320"/>
      <c r="BI184" s="320"/>
      <c r="BJ184" s="320"/>
      <c r="BK184" s="320"/>
      <c r="BL184" s="320"/>
      <c r="BM184" s="320"/>
      <c r="BN184" s="320"/>
      <c r="BO184" s="320"/>
      <c r="BP184" s="320"/>
      <c r="BQ184" s="320"/>
      <c r="BR184" s="320"/>
      <c r="BS184" s="320"/>
      <c r="BT184" s="320"/>
      <c r="BU184" s="320"/>
      <c r="BV184" s="320"/>
      <c r="BW184" s="320"/>
      <c r="BX184" s="320"/>
      <c r="BY184" s="320"/>
      <c r="BZ184" s="320"/>
      <c r="CA184" s="320"/>
      <c r="CB184" s="320"/>
      <c r="CC184" s="320"/>
      <c r="CD184" s="320"/>
      <c r="CE184" s="320"/>
      <c r="CF184" s="320"/>
      <c r="CG184" s="320"/>
      <c r="CH184" s="320"/>
      <c r="CI184" s="320"/>
      <c r="CJ184" s="320"/>
      <c r="CK184" s="320"/>
      <c r="CL184" s="320"/>
      <c r="CM184" s="320"/>
      <c r="CN184" s="320"/>
      <c r="CO184" s="320"/>
      <c r="CP184" s="320"/>
      <c r="CQ184" s="320"/>
      <c r="CR184" s="320"/>
      <c r="CS184" s="320"/>
      <c r="CT184" s="320"/>
      <c r="CU184" s="320"/>
      <c r="CV184" s="320"/>
      <c r="CW184" s="320"/>
      <c r="CX184" s="320"/>
      <c r="CY184" s="320"/>
      <c r="CZ184" s="320"/>
      <c r="DA184" s="320"/>
      <c r="DB184" s="320"/>
      <c r="DC184" s="320"/>
      <c r="DD184" s="320"/>
      <c r="DE184" s="320"/>
      <c r="DF184" s="320"/>
      <c r="DG184" s="320"/>
      <c r="DH184" s="320"/>
      <c r="DI184" s="320"/>
      <c r="DJ184" s="320"/>
      <c r="DK184" s="320"/>
      <c r="DL184" s="320"/>
      <c r="DM184" s="320"/>
      <c r="DN184" s="320"/>
      <c r="DO184" s="320"/>
      <c r="DP184" s="320"/>
      <c r="DQ184" s="320"/>
      <c r="DR184" s="320"/>
      <c r="DS184" s="320"/>
      <c r="DT184" s="320"/>
      <c r="DU184" s="320"/>
      <c r="DV184" s="320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</row>
    <row r="185">
      <c r="A185" s="170"/>
      <c r="B185" s="170"/>
      <c r="C185" s="170"/>
      <c r="D185" s="170"/>
      <c r="E185" s="171"/>
      <c r="F185" s="320"/>
      <c r="G185" s="320"/>
      <c r="H185" s="320"/>
      <c r="I185" s="320"/>
      <c r="J185" s="320"/>
      <c r="K185" s="320"/>
      <c r="L185" s="320"/>
      <c r="M185" s="320"/>
      <c r="N185" s="320"/>
      <c r="O185" s="320"/>
      <c r="P185" s="320"/>
      <c r="Q185" s="320"/>
      <c r="R185" s="320"/>
      <c r="S185" s="320"/>
      <c r="T185" s="320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/>
      <c r="AM185" s="320"/>
      <c r="AN185" s="320"/>
      <c r="AO185" s="320"/>
      <c r="AP185" s="320"/>
      <c r="AQ185" s="320"/>
      <c r="AR185" s="320"/>
      <c r="AS185" s="320"/>
      <c r="AT185" s="320"/>
      <c r="AU185" s="320"/>
      <c r="AV185" s="320"/>
      <c r="AW185" s="320"/>
      <c r="AX185" s="320"/>
      <c r="AY185" s="320"/>
      <c r="AZ185" s="320"/>
      <c r="BA185" s="320"/>
      <c r="BB185" s="320"/>
      <c r="BC185" s="320"/>
      <c r="BD185" s="320"/>
      <c r="BE185" s="320"/>
      <c r="BF185" s="320"/>
      <c r="BG185" s="320"/>
      <c r="BH185" s="320"/>
      <c r="BI185" s="320"/>
      <c r="BJ185" s="320"/>
      <c r="BK185" s="320"/>
      <c r="BL185" s="320"/>
      <c r="BM185" s="320"/>
      <c r="BN185" s="320"/>
      <c r="BO185" s="320"/>
      <c r="BP185" s="320"/>
      <c r="BQ185" s="320"/>
      <c r="BR185" s="320"/>
      <c r="BS185" s="320"/>
      <c r="BT185" s="320"/>
      <c r="BU185" s="320"/>
      <c r="BV185" s="320"/>
      <c r="BW185" s="320"/>
      <c r="BX185" s="320"/>
      <c r="BY185" s="320"/>
      <c r="BZ185" s="320"/>
      <c r="CA185" s="320"/>
      <c r="CB185" s="320"/>
      <c r="CC185" s="320"/>
      <c r="CD185" s="320"/>
      <c r="CE185" s="320"/>
      <c r="CF185" s="320"/>
      <c r="CG185" s="320"/>
      <c r="CH185" s="320"/>
      <c r="CI185" s="320"/>
      <c r="CJ185" s="320"/>
      <c r="CK185" s="320"/>
      <c r="CL185" s="320"/>
      <c r="CM185" s="320"/>
      <c r="CN185" s="320"/>
      <c r="CO185" s="320"/>
      <c r="CP185" s="320"/>
      <c r="CQ185" s="320"/>
      <c r="CR185" s="320"/>
      <c r="CS185" s="320"/>
      <c r="CT185" s="320"/>
      <c r="CU185" s="320"/>
      <c r="CV185" s="320"/>
      <c r="CW185" s="320"/>
      <c r="CX185" s="320"/>
      <c r="CY185" s="320"/>
      <c r="CZ185" s="320"/>
      <c r="DA185" s="320"/>
      <c r="DB185" s="320"/>
      <c r="DC185" s="320"/>
      <c r="DD185" s="320"/>
      <c r="DE185" s="320"/>
      <c r="DF185" s="320"/>
      <c r="DG185" s="320"/>
      <c r="DH185" s="320"/>
      <c r="DI185" s="320"/>
      <c r="DJ185" s="320"/>
      <c r="DK185" s="320"/>
      <c r="DL185" s="320"/>
      <c r="DM185" s="320"/>
      <c r="DN185" s="320"/>
      <c r="DO185" s="320"/>
      <c r="DP185" s="320"/>
      <c r="DQ185" s="320"/>
      <c r="DR185" s="320"/>
      <c r="DS185" s="320"/>
      <c r="DT185" s="320"/>
      <c r="DU185" s="320"/>
      <c r="DV185" s="320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</row>
    <row r="186">
      <c r="A186" s="170"/>
      <c r="B186" s="170"/>
      <c r="C186" s="170"/>
      <c r="D186" s="170"/>
      <c r="E186" s="171"/>
      <c r="F186" s="320"/>
      <c r="G186" s="320"/>
      <c r="H186" s="320"/>
      <c r="I186" s="320"/>
      <c r="J186" s="320"/>
      <c r="K186" s="320"/>
      <c r="L186" s="320"/>
      <c r="M186" s="320"/>
      <c r="N186" s="320"/>
      <c r="O186" s="320"/>
      <c r="P186" s="320"/>
      <c r="Q186" s="320"/>
      <c r="R186" s="320"/>
      <c r="S186" s="320"/>
      <c r="T186" s="320"/>
      <c r="U186" s="320"/>
      <c r="V186" s="320"/>
      <c r="W186" s="320"/>
      <c r="X186" s="320"/>
      <c r="Y186" s="320"/>
      <c r="Z186" s="320"/>
      <c r="AA186" s="320"/>
      <c r="AB186" s="320"/>
      <c r="AC186" s="320"/>
      <c r="AD186" s="320"/>
      <c r="AE186" s="320"/>
      <c r="AF186" s="320"/>
      <c r="AG186" s="320"/>
      <c r="AH186" s="320"/>
      <c r="AI186" s="320"/>
      <c r="AJ186" s="320"/>
      <c r="AK186" s="320"/>
      <c r="AL186" s="320"/>
      <c r="AM186" s="320"/>
      <c r="AN186" s="320"/>
      <c r="AO186" s="320"/>
      <c r="AP186" s="320"/>
      <c r="AQ186" s="320"/>
      <c r="AR186" s="320"/>
      <c r="AS186" s="320"/>
      <c r="AT186" s="320"/>
      <c r="AU186" s="320"/>
      <c r="AV186" s="320"/>
      <c r="AW186" s="320"/>
      <c r="AX186" s="320"/>
      <c r="AY186" s="320"/>
      <c r="AZ186" s="320"/>
      <c r="BA186" s="320"/>
      <c r="BB186" s="320"/>
      <c r="BC186" s="320"/>
      <c r="BD186" s="320"/>
      <c r="BE186" s="320"/>
      <c r="BF186" s="320"/>
      <c r="BG186" s="320"/>
      <c r="BH186" s="320"/>
      <c r="BI186" s="320"/>
      <c r="BJ186" s="320"/>
      <c r="BK186" s="320"/>
      <c r="BL186" s="320"/>
      <c r="BM186" s="320"/>
      <c r="BN186" s="320"/>
      <c r="BO186" s="320"/>
      <c r="BP186" s="320"/>
      <c r="BQ186" s="320"/>
      <c r="BR186" s="320"/>
      <c r="BS186" s="320"/>
      <c r="BT186" s="320"/>
      <c r="BU186" s="320"/>
      <c r="BV186" s="320"/>
      <c r="BW186" s="320"/>
      <c r="BX186" s="320"/>
      <c r="BY186" s="320"/>
      <c r="BZ186" s="320"/>
      <c r="CA186" s="320"/>
      <c r="CB186" s="320"/>
      <c r="CC186" s="320"/>
      <c r="CD186" s="320"/>
      <c r="CE186" s="320"/>
      <c r="CF186" s="320"/>
      <c r="CG186" s="320"/>
      <c r="CH186" s="320"/>
      <c r="CI186" s="320"/>
      <c r="CJ186" s="320"/>
      <c r="CK186" s="320"/>
      <c r="CL186" s="320"/>
      <c r="CM186" s="320"/>
      <c r="CN186" s="320"/>
      <c r="CO186" s="320"/>
      <c r="CP186" s="320"/>
      <c r="CQ186" s="320"/>
      <c r="CR186" s="320"/>
      <c r="CS186" s="320"/>
      <c r="CT186" s="320"/>
      <c r="CU186" s="320"/>
      <c r="CV186" s="320"/>
      <c r="CW186" s="320"/>
      <c r="CX186" s="320"/>
      <c r="CY186" s="320"/>
      <c r="CZ186" s="320"/>
      <c r="DA186" s="320"/>
      <c r="DB186" s="320"/>
      <c r="DC186" s="320"/>
      <c r="DD186" s="320"/>
      <c r="DE186" s="320"/>
      <c r="DF186" s="320"/>
      <c r="DG186" s="320"/>
      <c r="DH186" s="320"/>
      <c r="DI186" s="320"/>
      <c r="DJ186" s="320"/>
      <c r="DK186" s="320"/>
      <c r="DL186" s="320"/>
      <c r="DM186" s="320"/>
      <c r="DN186" s="320"/>
      <c r="DO186" s="320"/>
      <c r="DP186" s="320"/>
      <c r="DQ186" s="320"/>
      <c r="DR186" s="320"/>
      <c r="DS186" s="320"/>
      <c r="DT186" s="320"/>
      <c r="DU186" s="320"/>
      <c r="DV186" s="320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</row>
    <row r="187">
      <c r="A187" s="170"/>
      <c r="B187" s="170"/>
      <c r="C187" s="170"/>
      <c r="D187" s="170"/>
      <c r="E187" s="171"/>
      <c r="F187" s="320"/>
      <c r="G187" s="320"/>
      <c r="H187" s="320"/>
      <c r="I187" s="320"/>
      <c r="J187" s="320"/>
      <c r="K187" s="320"/>
      <c r="L187" s="320"/>
      <c r="M187" s="320"/>
      <c r="N187" s="320"/>
      <c r="O187" s="320"/>
      <c r="P187" s="320"/>
      <c r="Q187" s="320"/>
      <c r="R187" s="320"/>
      <c r="S187" s="320"/>
      <c r="T187" s="320"/>
      <c r="U187" s="320"/>
      <c r="V187" s="320"/>
      <c r="W187" s="320"/>
      <c r="X187" s="320"/>
      <c r="Y187" s="320"/>
      <c r="Z187" s="320"/>
      <c r="AA187" s="320"/>
      <c r="AB187" s="320"/>
      <c r="AC187" s="320"/>
      <c r="AD187" s="320"/>
      <c r="AE187" s="320"/>
      <c r="AF187" s="320"/>
      <c r="AG187" s="320"/>
      <c r="AH187" s="320"/>
      <c r="AI187" s="320"/>
      <c r="AJ187" s="320"/>
      <c r="AK187" s="320"/>
      <c r="AL187" s="320"/>
      <c r="AM187" s="320"/>
      <c r="AN187" s="320"/>
      <c r="AO187" s="320"/>
      <c r="AP187" s="320"/>
      <c r="AQ187" s="320"/>
      <c r="AR187" s="320"/>
      <c r="AS187" s="320"/>
      <c r="AT187" s="320"/>
      <c r="AU187" s="320"/>
      <c r="AV187" s="320"/>
      <c r="AW187" s="320"/>
      <c r="AX187" s="320"/>
      <c r="AY187" s="320"/>
      <c r="AZ187" s="320"/>
      <c r="BA187" s="320"/>
      <c r="BB187" s="320"/>
      <c r="BC187" s="320"/>
      <c r="BD187" s="320"/>
      <c r="BE187" s="320"/>
      <c r="BF187" s="320"/>
      <c r="BG187" s="320"/>
      <c r="BH187" s="320"/>
      <c r="BI187" s="320"/>
      <c r="BJ187" s="320"/>
      <c r="BK187" s="320"/>
      <c r="BL187" s="320"/>
      <c r="BM187" s="320"/>
      <c r="BN187" s="320"/>
      <c r="BO187" s="320"/>
      <c r="BP187" s="320"/>
      <c r="BQ187" s="320"/>
      <c r="BR187" s="320"/>
      <c r="BS187" s="320"/>
      <c r="BT187" s="320"/>
      <c r="BU187" s="320"/>
      <c r="BV187" s="320"/>
      <c r="BW187" s="320"/>
      <c r="BX187" s="320"/>
      <c r="BY187" s="320"/>
      <c r="BZ187" s="320"/>
      <c r="CA187" s="320"/>
      <c r="CB187" s="320"/>
      <c r="CC187" s="320"/>
      <c r="CD187" s="320"/>
      <c r="CE187" s="320"/>
      <c r="CF187" s="320"/>
      <c r="CG187" s="320"/>
      <c r="CH187" s="320"/>
      <c r="CI187" s="320"/>
      <c r="CJ187" s="320"/>
      <c r="CK187" s="320"/>
      <c r="CL187" s="320"/>
      <c r="CM187" s="320"/>
      <c r="CN187" s="320"/>
      <c r="CO187" s="320"/>
      <c r="CP187" s="320"/>
      <c r="CQ187" s="320"/>
      <c r="CR187" s="320"/>
      <c r="CS187" s="320"/>
      <c r="CT187" s="320"/>
      <c r="CU187" s="320"/>
      <c r="CV187" s="320"/>
      <c r="CW187" s="320"/>
      <c r="CX187" s="320"/>
      <c r="CY187" s="320"/>
      <c r="CZ187" s="320"/>
      <c r="DA187" s="320"/>
      <c r="DB187" s="320"/>
      <c r="DC187" s="320"/>
      <c r="DD187" s="320"/>
      <c r="DE187" s="320"/>
      <c r="DF187" s="320"/>
      <c r="DG187" s="320"/>
      <c r="DH187" s="320"/>
      <c r="DI187" s="320"/>
      <c r="DJ187" s="320"/>
      <c r="DK187" s="320"/>
      <c r="DL187" s="320"/>
      <c r="DM187" s="320"/>
      <c r="DN187" s="320"/>
      <c r="DO187" s="320"/>
      <c r="DP187" s="320"/>
      <c r="DQ187" s="320"/>
      <c r="DR187" s="320"/>
      <c r="DS187" s="320"/>
      <c r="DT187" s="320"/>
      <c r="DU187" s="320"/>
      <c r="DV187" s="320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</row>
    <row r="188">
      <c r="A188" s="170"/>
      <c r="B188" s="170"/>
      <c r="C188" s="170"/>
      <c r="D188" s="170"/>
      <c r="E188" s="171"/>
      <c r="F188" s="320"/>
      <c r="G188" s="320"/>
      <c r="H188" s="320"/>
      <c r="I188" s="320"/>
      <c r="J188" s="320"/>
      <c r="K188" s="320"/>
      <c r="L188" s="320"/>
      <c r="M188" s="320"/>
      <c r="N188" s="320"/>
      <c r="O188" s="320"/>
      <c r="P188" s="320"/>
      <c r="Q188" s="320"/>
      <c r="R188" s="320"/>
      <c r="S188" s="320"/>
      <c r="T188" s="320"/>
      <c r="U188" s="320"/>
      <c r="V188" s="320"/>
      <c r="W188" s="320"/>
      <c r="X188" s="320"/>
      <c r="Y188" s="320"/>
      <c r="Z188" s="320"/>
      <c r="AA188" s="320"/>
      <c r="AB188" s="320"/>
      <c r="AC188" s="320"/>
      <c r="AD188" s="320"/>
      <c r="AE188" s="320"/>
      <c r="AF188" s="320"/>
      <c r="AG188" s="320"/>
      <c r="AH188" s="320"/>
      <c r="AI188" s="320"/>
      <c r="AJ188" s="320"/>
      <c r="AK188" s="320"/>
      <c r="AL188" s="320"/>
      <c r="AM188" s="320"/>
      <c r="AN188" s="320"/>
      <c r="AO188" s="320"/>
      <c r="AP188" s="320"/>
      <c r="AQ188" s="320"/>
      <c r="AR188" s="320"/>
      <c r="AS188" s="320"/>
      <c r="AT188" s="320"/>
      <c r="AU188" s="320"/>
      <c r="AV188" s="320"/>
      <c r="AW188" s="320"/>
      <c r="AX188" s="320"/>
      <c r="AY188" s="320"/>
      <c r="AZ188" s="320"/>
      <c r="BA188" s="320"/>
      <c r="BB188" s="320"/>
      <c r="BC188" s="320"/>
      <c r="BD188" s="320"/>
      <c r="BE188" s="320"/>
      <c r="BF188" s="320"/>
      <c r="BG188" s="320"/>
      <c r="BH188" s="320"/>
      <c r="BI188" s="320"/>
      <c r="BJ188" s="320"/>
      <c r="BK188" s="320"/>
      <c r="BL188" s="320"/>
      <c r="BM188" s="320"/>
      <c r="BN188" s="320"/>
      <c r="BO188" s="320"/>
      <c r="BP188" s="320"/>
      <c r="BQ188" s="320"/>
      <c r="BR188" s="320"/>
      <c r="BS188" s="320"/>
      <c r="BT188" s="320"/>
      <c r="BU188" s="320"/>
      <c r="BV188" s="320"/>
      <c r="BW188" s="320"/>
      <c r="BX188" s="320"/>
      <c r="BY188" s="320"/>
      <c r="BZ188" s="320"/>
      <c r="CA188" s="320"/>
      <c r="CB188" s="320"/>
      <c r="CC188" s="320"/>
      <c r="CD188" s="320"/>
      <c r="CE188" s="320"/>
      <c r="CF188" s="320"/>
      <c r="CG188" s="320"/>
      <c r="CH188" s="320"/>
      <c r="CI188" s="320"/>
      <c r="CJ188" s="320"/>
      <c r="CK188" s="320"/>
      <c r="CL188" s="320"/>
      <c r="CM188" s="320"/>
      <c r="CN188" s="320"/>
      <c r="CO188" s="320"/>
      <c r="CP188" s="320"/>
      <c r="CQ188" s="320"/>
      <c r="CR188" s="320"/>
      <c r="CS188" s="320"/>
      <c r="CT188" s="320"/>
      <c r="CU188" s="320"/>
      <c r="CV188" s="320"/>
      <c r="CW188" s="320"/>
      <c r="CX188" s="320"/>
      <c r="CY188" s="320"/>
      <c r="CZ188" s="320"/>
      <c r="DA188" s="320"/>
      <c r="DB188" s="320"/>
      <c r="DC188" s="320"/>
      <c r="DD188" s="320"/>
      <c r="DE188" s="320"/>
      <c r="DF188" s="320"/>
      <c r="DG188" s="320"/>
      <c r="DH188" s="320"/>
      <c r="DI188" s="320"/>
      <c r="DJ188" s="320"/>
      <c r="DK188" s="320"/>
      <c r="DL188" s="320"/>
      <c r="DM188" s="320"/>
      <c r="DN188" s="320"/>
      <c r="DO188" s="320"/>
      <c r="DP188" s="320"/>
      <c r="DQ188" s="320"/>
      <c r="DR188" s="320"/>
      <c r="DS188" s="320"/>
      <c r="DT188" s="320"/>
      <c r="DU188" s="320"/>
      <c r="DV188" s="320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</row>
    <row r="189">
      <c r="A189" s="170"/>
      <c r="B189" s="170"/>
      <c r="C189" s="170"/>
      <c r="D189" s="170"/>
      <c r="E189" s="171"/>
      <c r="F189" s="320"/>
      <c r="G189" s="320"/>
      <c r="H189" s="320"/>
      <c r="I189" s="320"/>
      <c r="J189" s="320"/>
      <c r="K189" s="320"/>
      <c r="L189" s="320"/>
      <c r="M189" s="320"/>
      <c r="N189" s="320"/>
      <c r="O189" s="320"/>
      <c r="P189" s="320"/>
      <c r="Q189" s="320"/>
      <c r="R189" s="320"/>
      <c r="S189" s="320"/>
      <c r="T189" s="320"/>
      <c r="U189" s="320"/>
      <c r="V189" s="320"/>
      <c r="W189" s="320"/>
      <c r="X189" s="320"/>
      <c r="Y189" s="320"/>
      <c r="Z189" s="320"/>
      <c r="AA189" s="320"/>
      <c r="AB189" s="320"/>
      <c r="AC189" s="320"/>
      <c r="AD189" s="320"/>
      <c r="AE189" s="320"/>
      <c r="AF189" s="320"/>
      <c r="AG189" s="320"/>
      <c r="AH189" s="320"/>
      <c r="AI189" s="320"/>
      <c r="AJ189" s="320"/>
      <c r="AK189" s="320"/>
      <c r="AL189" s="320"/>
      <c r="AM189" s="320"/>
      <c r="AN189" s="320"/>
      <c r="AO189" s="320"/>
      <c r="AP189" s="320"/>
      <c r="AQ189" s="320"/>
      <c r="AR189" s="320"/>
      <c r="AS189" s="320"/>
      <c r="AT189" s="320"/>
      <c r="AU189" s="320"/>
      <c r="AV189" s="320"/>
      <c r="AW189" s="320"/>
      <c r="AX189" s="320"/>
      <c r="AY189" s="320"/>
      <c r="AZ189" s="320"/>
      <c r="BA189" s="320"/>
      <c r="BB189" s="320"/>
      <c r="BC189" s="320"/>
      <c r="BD189" s="320"/>
      <c r="BE189" s="320"/>
      <c r="BF189" s="320"/>
      <c r="BG189" s="320"/>
      <c r="BH189" s="320"/>
      <c r="BI189" s="320"/>
      <c r="BJ189" s="320"/>
      <c r="BK189" s="320"/>
      <c r="BL189" s="320"/>
      <c r="BM189" s="320"/>
      <c r="BN189" s="320"/>
      <c r="BO189" s="320"/>
      <c r="BP189" s="320"/>
      <c r="BQ189" s="320"/>
      <c r="BR189" s="320"/>
      <c r="BS189" s="320"/>
      <c r="BT189" s="320"/>
      <c r="BU189" s="320"/>
      <c r="BV189" s="320"/>
      <c r="BW189" s="320"/>
      <c r="BX189" s="320"/>
      <c r="BY189" s="320"/>
      <c r="BZ189" s="320"/>
      <c r="CA189" s="320"/>
      <c r="CB189" s="320"/>
      <c r="CC189" s="320"/>
      <c r="CD189" s="320"/>
      <c r="CE189" s="320"/>
      <c r="CF189" s="320"/>
      <c r="CG189" s="320"/>
      <c r="CH189" s="320"/>
      <c r="CI189" s="320"/>
      <c r="CJ189" s="320"/>
      <c r="CK189" s="320"/>
      <c r="CL189" s="320"/>
      <c r="CM189" s="320"/>
      <c r="CN189" s="320"/>
      <c r="CO189" s="320"/>
      <c r="CP189" s="320"/>
      <c r="CQ189" s="320"/>
      <c r="CR189" s="320"/>
      <c r="CS189" s="320"/>
      <c r="CT189" s="320"/>
      <c r="CU189" s="320"/>
      <c r="CV189" s="320"/>
      <c r="CW189" s="320"/>
      <c r="CX189" s="320"/>
      <c r="CY189" s="320"/>
      <c r="CZ189" s="320"/>
      <c r="DA189" s="320"/>
      <c r="DB189" s="320"/>
      <c r="DC189" s="320"/>
      <c r="DD189" s="320"/>
      <c r="DE189" s="320"/>
      <c r="DF189" s="320"/>
      <c r="DG189" s="320"/>
      <c r="DH189" s="320"/>
      <c r="DI189" s="320"/>
      <c r="DJ189" s="320"/>
      <c r="DK189" s="320"/>
      <c r="DL189" s="320"/>
      <c r="DM189" s="320"/>
      <c r="DN189" s="320"/>
      <c r="DO189" s="320"/>
      <c r="DP189" s="320"/>
      <c r="DQ189" s="320"/>
      <c r="DR189" s="320"/>
      <c r="DS189" s="320"/>
      <c r="DT189" s="320"/>
      <c r="DU189" s="320"/>
      <c r="DV189" s="320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</row>
    <row r="190">
      <c r="A190" s="170"/>
      <c r="B190" s="170"/>
      <c r="C190" s="170"/>
      <c r="D190" s="170"/>
      <c r="E190" s="171"/>
      <c r="F190" s="320"/>
      <c r="G190" s="320"/>
      <c r="H190" s="320"/>
      <c r="I190" s="320"/>
      <c r="J190" s="320"/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20"/>
      <c r="W190" s="320"/>
      <c r="X190" s="320"/>
      <c r="Y190" s="320"/>
      <c r="Z190" s="320"/>
      <c r="AA190" s="320"/>
      <c r="AB190" s="320"/>
      <c r="AC190" s="320"/>
      <c r="AD190" s="320"/>
      <c r="AE190" s="320"/>
      <c r="AF190" s="320"/>
      <c r="AG190" s="320"/>
      <c r="AH190" s="320"/>
      <c r="AI190" s="320"/>
      <c r="AJ190" s="320"/>
      <c r="AK190" s="320"/>
      <c r="AL190" s="320"/>
      <c r="AM190" s="320"/>
      <c r="AN190" s="320"/>
      <c r="AO190" s="320"/>
      <c r="AP190" s="320"/>
      <c r="AQ190" s="320"/>
      <c r="AR190" s="320"/>
      <c r="AS190" s="320"/>
      <c r="AT190" s="320"/>
      <c r="AU190" s="320"/>
      <c r="AV190" s="320"/>
      <c r="AW190" s="320"/>
      <c r="AX190" s="320"/>
      <c r="AY190" s="320"/>
      <c r="AZ190" s="320"/>
      <c r="BA190" s="320"/>
      <c r="BB190" s="320"/>
      <c r="BC190" s="320"/>
      <c r="BD190" s="320"/>
      <c r="BE190" s="320"/>
      <c r="BF190" s="320"/>
      <c r="BG190" s="320"/>
      <c r="BH190" s="320"/>
      <c r="BI190" s="320"/>
      <c r="BJ190" s="320"/>
      <c r="BK190" s="320"/>
      <c r="BL190" s="320"/>
      <c r="BM190" s="320"/>
      <c r="BN190" s="320"/>
      <c r="BO190" s="320"/>
      <c r="BP190" s="320"/>
      <c r="BQ190" s="320"/>
      <c r="BR190" s="320"/>
      <c r="BS190" s="320"/>
      <c r="BT190" s="320"/>
      <c r="BU190" s="320"/>
      <c r="BV190" s="320"/>
      <c r="BW190" s="320"/>
      <c r="BX190" s="320"/>
      <c r="BY190" s="320"/>
      <c r="BZ190" s="320"/>
      <c r="CA190" s="320"/>
      <c r="CB190" s="320"/>
      <c r="CC190" s="320"/>
      <c r="CD190" s="320"/>
      <c r="CE190" s="320"/>
      <c r="CF190" s="320"/>
      <c r="CG190" s="320"/>
      <c r="CH190" s="320"/>
      <c r="CI190" s="320"/>
      <c r="CJ190" s="320"/>
      <c r="CK190" s="320"/>
      <c r="CL190" s="320"/>
      <c r="CM190" s="320"/>
      <c r="CN190" s="320"/>
      <c r="CO190" s="320"/>
      <c r="CP190" s="320"/>
      <c r="CQ190" s="320"/>
      <c r="CR190" s="320"/>
      <c r="CS190" s="320"/>
      <c r="CT190" s="320"/>
      <c r="CU190" s="320"/>
      <c r="CV190" s="320"/>
      <c r="CW190" s="320"/>
      <c r="CX190" s="320"/>
      <c r="CY190" s="320"/>
      <c r="CZ190" s="320"/>
      <c r="DA190" s="320"/>
      <c r="DB190" s="320"/>
      <c r="DC190" s="320"/>
      <c r="DD190" s="320"/>
      <c r="DE190" s="320"/>
      <c r="DF190" s="320"/>
      <c r="DG190" s="320"/>
      <c r="DH190" s="320"/>
      <c r="DI190" s="320"/>
      <c r="DJ190" s="320"/>
      <c r="DK190" s="320"/>
      <c r="DL190" s="320"/>
      <c r="DM190" s="320"/>
      <c r="DN190" s="320"/>
      <c r="DO190" s="320"/>
      <c r="DP190" s="320"/>
      <c r="DQ190" s="320"/>
      <c r="DR190" s="320"/>
      <c r="DS190" s="320"/>
      <c r="DT190" s="320"/>
      <c r="DU190" s="320"/>
      <c r="DV190" s="320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</row>
    <row r="191">
      <c r="A191" s="170"/>
      <c r="B191" s="170"/>
      <c r="C191" s="170"/>
      <c r="D191" s="170"/>
      <c r="E191" s="171"/>
      <c r="F191" s="320"/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0"/>
      <c r="X191" s="320"/>
      <c r="Y191" s="320"/>
      <c r="Z191" s="320"/>
      <c r="AA191" s="320"/>
      <c r="AB191" s="320"/>
      <c r="AC191" s="320"/>
      <c r="AD191" s="320"/>
      <c r="AE191" s="320"/>
      <c r="AF191" s="320"/>
      <c r="AG191" s="320"/>
      <c r="AH191" s="320"/>
      <c r="AI191" s="320"/>
      <c r="AJ191" s="320"/>
      <c r="AK191" s="320"/>
      <c r="AL191" s="320"/>
      <c r="AM191" s="320"/>
      <c r="AN191" s="320"/>
      <c r="AO191" s="320"/>
      <c r="AP191" s="320"/>
      <c r="AQ191" s="320"/>
      <c r="AR191" s="320"/>
      <c r="AS191" s="320"/>
      <c r="AT191" s="320"/>
      <c r="AU191" s="320"/>
      <c r="AV191" s="320"/>
      <c r="AW191" s="320"/>
      <c r="AX191" s="320"/>
      <c r="AY191" s="320"/>
      <c r="AZ191" s="320"/>
      <c r="BA191" s="320"/>
      <c r="BB191" s="320"/>
      <c r="BC191" s="320"/>
      <c r="BD191" s="320"/>
      <c r="BE191" s="320"/>
      <c r="BF191" s="320"/>
      <c r="BG191" s="320"/>
      <c r="BH191" s="320"/>
      <c r="BI191" s="320"/>
      <c r="BJ191" s="320"/>
      <c r="BK191" s="320"/>
      <c r="BL191" s="320"/>
      <c r="BM191" s="320"/>
      <c r="BN191" s="320"/>
      <c r="BO191" s="320"/>
      <c r="BP191" s="320"/>
      <c r="BQ191" s="320"/>
      <c r="BR191" s="320"/>
      <c r="BS191" s="320"/>
      <c r="BT191" s="320"/>
      <c r="BU191" s="320"/>
      <c r="BV191" s="320"/>
      <c r="BW191" s="320"/>
      <c r="BX191" s="320"/>
      <c r="BY191" s="320"/>
      <c r="BZ191" s="320"/>
      <c r="CA191" s="320"/>
      <c r="CB191" s="320"/>
      <c r="CC191" s="320"/>
      <c r="CD191" s="320"/>
      <c r="CE191" s="320"/>
      <c r="CF191" s="320"/>
      <c r="CG191" s="320"/>
      <c r="CH191" s="320"/>
      <c r="CI191" s="320"/>
      <c r="CJ191" s="320"/>
      <c r="CK191" s="320"/>
      <c r="CL191" s="320"/>
      <c r="CM191" s="320"/>
      <c r="CN191" s="320"/>
      <c r="CO191" s="320"/>
      <c r="CP191" s="320"/>
      <c r="CQ191" s="320"/>
      <c r="CR191" s="320"/>
      <c r="CS191" s="320"/>
      <c r="CT191" s="320"/>
      <c r="CU191" s="320"/>
      <c r="CV191" s="320"/>
      <c r="CW191" s="320"/>
      <c r="CX191" s="320"/>
      <c r="CY191" s="320"/>
      <c r="CZ191" s="320"/>
      <c r="DA191" s="320"/>
      <c r="DB191" s="320"/>
      <c r="DC191" s="320"/>
      <c r="DD191" s="320"/>
      <c r="DE191" s="320"/>
      <c r="DF191" s="320"/>
      <c r="DG191" s="320"/>
      <c r="DH191" s="320"/>
      <c r="DI191" s="320"/>
      <c r="DJ191" s="320"/>
      <c r="DK191" s="320"/>
      <c r="DL191" s="320"/>
      <c r="DM191" s="320"/>
      <c r="DN191" s="320"/>
      <c r="DO191" s="320"/>
      <c r="DP191" s="320"/>
      <c r="DQ191" s="320"/>
      <c r="DR191" s="320"/>
      <c r="DS191" s="320"/>
      <c r="DT191" s="320"/>
      <c r="DU191" s="320"/>
      <c r="DV191" s="320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</row>
    <row r="192">
      <c r="A192" s="170"/>
      <c r="B192" s="170"/>
      <c r="C192" s="170"/>
      <c r="D192" s="170"/>
      <c r="E192" s="171"/>
      <c r="F192" s="320"/>
      <c r="G192" s="320"/>
      <c r="H192" s="320"/>
      <c r="I192" s="320"/>
      <c r="J192" s="320"/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20"/>
      <c r="W192" s="320"/>
      <c r="X192" s="320"/>
      <c r="Y192" s="320"/>
      <c r="Z192" s="320"/>
      <c r="AA192" s="320"/>
      <c r="AB192" s="320"/>
      <c r="AC192" s="320"/>
      <c r="AD192" s="320"/>
      <c r="AE192" s="320"/>
      <c r="AF192" s="320"/>
      <c r="AG192" s="320"/>
      <c r="AH192" s="320"/>
      <c r="AI192" s="320"/>
      <c r="AJ192" s="320"/>
      <c r="AK192" s="320"/>
      <c r="AL192" s="320"/>
      <c r="AM192" s="320"/>
      <c r="AN192" s="320"/>
      <c r="AO192" s="320"/>
      <c r="AP192" s="320"/>
      <c r="AQ192" s="320"/>
      <c r="AR192" s="320"/>
      <c r="AS192" s="320"/>
      <c r="AT192" s="320"/>
      <c r="AU192" s="320"/>
      <c r="AV192" s="320"/>
      <c r="AW192" s="320"/>
      <c r="AX192" s="320"/>
      <c r="AY192" s="320"/>
      <c r="AZ192" s="320"/>
      <c r="BA192" s="320"/>
      <c r="BB192" s="320"/>
      <c r="BC192" s="320"/>
      <c r="BD192" s="320"/>
      <c r="BE192" s="320"/>
      <c r="BF192" s="320"/>
      <c r="BG192" s="320"/>
      <c r="BH192" s="320"/>
      <c r="BI192" s="320"/>
      <c r="BJ192" s="320"/>
      <c r="BK192" s="320"/>
      <c r="BL192" s="320"/>
      <c r="BM192" s="320"/>
      <c r="BN192" s="320"/>
      <c r="BO192" s="320"/>
      <c r="BP192" s="320"/>
      <c r="BQ192" s="320"/>
      <c r="BR192" s="320"/>
      <c r="BS192" s="320"/>
      <c r="BT192" s="320"/>
      <c r="BU192" s="320"/>
      <c r="BV192" s="320"/>
      <c r="BW192" s="320"/>
      <c r="BX192" s="320"/>
      <c r="BY192" s="320"/>
      <c r="BZ192" s="320"/>
      <c r="CA192" s="320"/>
      <c r="CB192" s="320"/>
      <c r="CC192" s="320"/>
      <c r="CD192" s="320"/>
      <c r="CE192" s="320"/>
      <c r="CF192" s="320"/>
      <c r="CG192" s="320"/>
      <c r="CH192" s="320"/>
      <c r="CI192" s="320"/>
      <c r="CJ192" s="320"/>
      <c r="CK192" s="320"/>
      <c r="CL192" s="320"/>
      <c r="CM192" s="320"/>
      <c r="CN192" s="320"/>
      <c r="CO192" s="320"/>
      <c r="CP192" s="320"/>
      <c r="CQ192" s="320"/>
      <c r="CR192" s="320"/>
      <c r="CS192" s="320"/>
      <c r="CT192" s="320"/>
      <c r="CU192" s="320"/>
      <c r="CV192" s="320"/>
      <c r="CW192" s="320"/>
      <c r="CX192" s="320"/>
      <c r="CY192" s="320"/>
      <c r="CZ192" s="320"/>
      <c r="DA192" s="320"/>
      <c r="DB192" s="320"/>
      <c r="DC192" s="320"/>
      <c r="DD192" s="320"/>
      <c r="DE192" s="320"/>
      <c r="DF192" s="320"/>
      <c r="DG192" s="320"/>
      <c r="DH192" s="320"/>
      <c r="DI192" s="320"/>
      <c r="DJ192" s="320"/>
      <c r="DK192" s="320"/>
      <c r="DL192" s="320"/>
      <c r="DM192" s="320"/>
      <c r="DN192" s="320"/>
      <c r="DO192" s="320"/>
      <c r="DP192" s="320"/>
      <c r="DQ192" s="320"/>
      <c r="DR192" s="320"/>
      <c r="DS192" s="320"/>
      <c r="DT192" s="320"/>
      <c r="DU192" s="320"/>
      <c r="DV192" s="320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</row>
    <row r="193">
      <c r="A193" s="170"/>
      <c r="B193" s="170"/>
      <c r="C193" s="170"/>
      <c r="D193" s="170"/>
      <c r="E193" s="171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20"/>
      <c r="W193" s="320"/>
      <c r="X193" s="320"/>
      <c r="Y193" s="320"/>
      <c r="Z193" s="320"/>
      <c r="AA193" s="320"/>
      <c r="AB193" s="320"/>
      <c r="AC193" s="320"/>
      <c r="AD193" s="320"/>
      <c r="AE193" s="320"/>
      <c r="AF193" s="320"/>
      <c r="AG193" s="320"/>
      <c r="AH193" s="320"/>
      <c r="AI193" s="320"/>
      <c r="AJ193" s="320"/>
      <c r="AK193" s="320"/>
      <c r="AL193" s="320"/>
      <c r="AM193" s="320"/>
      <c r="AN193" s="320"/>
      <c r="AO193" s="320"/>
      <c r="AP193" s="320"/>
      <c r="AQ193" s="320"/>
      <c r="AR193" s="320"/>
      <c r="AS193" s="320"/>
      <c r="AT193" s="320"/>
      <c r="AU193" s="320"/>
      <c r="AV193" s="320"/>
      <c r="AW193" s="320"/>
      <c r="AX193" s="320"/>
      <c r="AY193" s="320"/>
      <c r="AZ193" s="320"/>
      <c r="BA193" s="320"/>
      <c r="BB193" s="320"/>
      <c r="BC193" s="320"/>
      <c r="BD193" s="320"/>
      <c r="BE193" s="320"/>
      <c r="BF193" s="320"/>
      <c r="BG193" s="320"/>
      <c r="BH193" s="320"/>
      <c r="BI193" s="320"/>
      <c r="BJ193" s="320"/>
      <c r="BK193" s="320"/>
      <c r="BL193" s="320"/>
      <c r="BM193" s="320"/>
      <c r="BN193" s="320"/>
      <c r="BO193" s="320"/>
      <c r="BP193" s="320"/>
      <c r="BQ193" s="320"/>
      <c r="BR193" s="320"/>
      <c r="BS193" s="320"/>
      <c r="BT193" s="320"/>
      <c r="BU193" s="320"/>
      <c r="BV193" s="320"/>
      <c r="BW193" s="320"/>
      <c r="BX193" s="320"/>
      <c r="BY193" s="320"/>
      <c r="BZ193" s="320"/>
      <c r="CA193" s="320"/>
      <c r="CB193" s="320"/>
      <c r="CC193" s="320"/>
      <c r="CD193" s="320"/>
      <c r="CE193" s="320"/>
      <c r="CF193" s="320"/>
      <c r="CG193" s="320"/>
      <c r="CH193" s="320"/>
      <c r="CI193" s="320"/>
      <c r="CJ193" s="320"/>
      <c r="CK193" s="320"/>
      <c r="CL193" s="320"/>
      <c r="CM193" s="320"/>
      <c r="CN193" s="320"/>
      <c r="CO193" s="320"/>
      <c r="CP193" s="320"/>
      <c r="CQ193" s="320"/>
      <c r="CR193" s="320"/>
      <c r="CS193" s="320"/>
      <c r="CT193" s="320"/>
      <c r="CU193" s="320"/>
      <c r="CV193" s="320"/>
      <c r="CW193" s="320"/>
      <c r="CX193" s="320"/>
      <c r="CY193" s="320"/>
      <c r="CZ193" s="320"/>
      <c r="DA193" s="320"/>
      <c r="DB193" s="320"/>
      <c r="DC193" s="320"/>
      <c r="DD193" s="320"/>
      <c r="DE193" s="320"/>
      <c r="DF193" s="320"/>
      <c r="DG193" s="320"/>
      <c r="DH193" s="320"/>
      <c r="DI193" s="320"/>
      <c r="DJ193" s="320"/>
      <c r="DK193" s="320"/>
      <c r="DL193" s="320"/>
      <c r="DM193" s="320"/>
      <c r="DN193" s="320"/>
      <c r="DO193" s="320"/>
      <c r="DP193" s="320"/>
      <c r="DQ193" s="320"/>
      <c r="DR193" s="320"/>
      <c r="DS193" s="320"/>
      <c r="DT193" s="320"/>
      <c r="DU193" s="320"/>
      <c r="DV193" s="320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</row>
    <row r="194">
      <c r="A194" s="170"/>
      <c r="B194" s="170"/>
      <c r="C194" s="170"/>
      <c r="D194" s="170"/>
      <c r="E194" s="171"/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0"/>
      <c r="W194" s="320"/>
      <c r="X194" s="320"/>
      <c r="Y194" s="320"/>
      <c r="Z194" s="320"/>
      <c r="AA194" s="320"/>
      <c r="AB194" s="320"/>
      <c r="AC194" s="320"/>
      <c r="AD194" s="320"/>
      <c r="AE194" s="320"/>
      <c r="AF194" s="320"/>
      <c r="AG194" s="320"/>
      <c r="AH194" s="320"/>
      <c r="AI194" s="320"/>
      <c r="AJ194" s="320"/>
      <c r="AK194" s="320"/>
      <c r="AL194" s="320"/>
      <c r="AM194" s="320"/>
      <c r="AN194" s="320"/>
      <c r="AO194" s="320"/>
      <c r="AP194" s="320"/>
      <c r="AQ194" s="320"/>
      <c r="AR194" s="320"/>
      <c r="AS194" s="320"/>
      <c r="AT194" s="320"/>
      <c r="AU194" s="320"/>
      <c r="AV194" s="320"/>
      <c r="AW194" s="320"/>
      <c r="AX194" s="320"/>
      <c r="AY194" s="320"/>
      <c r="AZ194" s="320"/>
      <c r="BA194" s="320"/>
      <c r="BB194" s="320"/>
      <c r="BC194" s="320"/>
      <c r="BD194" s="320"/>
      <c r="BE194" s="320"/>
      <c r="BF194" s="320"/>
      <c r="BG194" s="320"/>
      <c r="BH194" s="320"/>
      <c r="BI194" s="320"/>
      <c r="BJ194" s="320"/>
      <c r="BK194" s="320"/>
      <c r="BL194" s="320"/>
      <c r="BM194" s="320"/>
      <c r="BN194" s="320"/>
      <c r="BO194" s="320"/>
      <c r="BP194" s="320"/>
      <c r="BQ194" s="320"/>
      <c r="BR194" s="320"/>
      <c r="BS194" s="320"/>
      <c r="BT194" s="320"/>
      <c r="BU194" s="320"/>
      <c r="BV194" s="320"/>
      <c r="BW194" s="320"/>
      <c r="BX194" s="320"/>
      <c r="BY194" s="320"/>
      <c r="BZ194" s="320"/>
      <c r="CA194" s="320"/>
      <c r="CB194" s="320"/>
      <c r="CC194" s="320"/>
      <c r="CD194" s="320"/>
      <c r="CE194" s="320"/>
      <c r="CF194" s="320"/>
      <c r="CG194" s="320"/>
      <c r="CH194" s="320"/>
      <c r="CI194" s="320"/>
      <c r="CJ194" s="320"/>
      <c r="CK194" s="320"/>
      <c r="CL194" s="320"/>
      <c r="CM194" s="320"/>
      <c r="CN194" s="320"/>
      <c r="CO194" s="320"/>
      <c r="CP194" s="320"/>
      <c r="CQ194" s="320"/>
      <c r="CR194" s="320"/>
      <c r="CS194" s="320"/>
      <c r="CT194" s="320"/>
      <c r="CU194" s="320"/>
      <c r="CV194" s="320"/>
      <c r="CW194" s="320"/>
      <c r="CX194" s="320"/>
      <c r="CY194" s="320"/>
      <c r="CZ194" s="320"/>
      <c r="DA194" s="320"/>
      <c r="DB194" s="320"/>
      <c r="DC194" s="320"/>
      <c r="DD194" s="320"/>
      <c r="DE194" s="320"/>
      <c r="DF194" s="320"/>
      <c r="DG194" s="320"/>
      <c r="DH194" s="320"/>
      <c r="DI194" s="320"/>
      <c r="DJ194" s="320"/>
      <c r="DK194" s="320"/>
      <c r="DL194" s="320"/>
      <c r="DM194" s="320"/>
      <c r="DN194" s="320"/>
      <c r="DO194" s="320"/>
      <c r="DP194" s="320"/>
      <c r="DQ194" s="320"/>
      <c r="DR194" s="320"/>
      <c r="DS194" s="320"/>
      <c r="DT194" s="320"/>
      <c r="DU194" s="320"/>
      <c r="DV194" s="320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</row>
    <row r="195">
      <c r="A195" s="170"/>
      <c r="B195" s="170"/>
      <c r="C195" s="170"/>
      <c r="D195" s="170"/>
      <c r="E195" s="171"/>
      <c r="F195" s="320"/>
      <c r="G195" s="320"/>
      <c r="H195" s="320"/>
      <c r="I195" s="320"/>
      <c r="J195" s="320"/>
      <c r="K195" s="320"/>
      <c r="L195" s="320"/>
      <c r="M195" s="320"/>
      <c r="N195" s="320"/>
      <c r="O195" s="320"/>
      <c r="P195" s="320"/>
      <c r="Q195" s="320"/>
      <c r="R195" s="320"/>
      <c r="S195" s="320"/>
      <c r="T195" s="320"/>
      <c r="U195" s="320"/>
      <c r="V195" s="320"/>
      <c r="W195" s="320"/>
      <c r="X195" s="320"/>
      <c r="Y195" s="320"/>
      <c r="Z195" s="320"/>
      <c r="AA195" s="320"/>
      <c r="AB195" s="320"/>
      <c r="AC195" s="320"/>
      <c r="AD195" s="320"/>
      <c r="AE195" s="320"/>
      <c r="AF195" s="320"/>
      <c r="AG195" s="320"/>
      <c r="AH195" s="320"/>
      <c r="AI195" s="320"/>
      <c r="AJ195" s="320"/>
      <c r="AK195" s="320"/>
      <c r="AL195" s="320"/>
      <c r="AM195" s="320"/>
      <c r="AN195" s="320"/>
      <c r="AO195" s="320"/>
      <c r="AP195" s="320"/>
      <c r="AQ195" s="320"/>
      <c r="AR195" s="320"/>
      <c r="AS195" s="320"/>
      <c r="AT195" s="320"/>
      <c r="AU195" s="320"/>
      <c r="AV195" s="320"/>
      <c r="AW195" s="320"/>
      <c r="AX195" s="320"/>
      <c r="AY195" s="320"/>
      <c r="AZ195" s="320"/>
      <c r="BA195" s="320"/>
      <c r="BB195" s="320"/>
      <c r="BC195" s="320"/>
      <c r="BD195" s="320"/>
      <c r="BE195" s="320"/>
      <c r="BF195" s="320"/>
      <c r="BG195" s="320"/>
      <c r="BH195" s="320"/>
      <c r="BI195" s="320"/>
      <c r="BJ195" s="320"/>
      <c r="BK195" s="320"/>
      <c r="BL195" s="320"/>
      <c r="BM195" s="320"/>
      <c r="BN195" s="320"/>
      <c r="BO195" s="320"/>
      <c r="BP195" s="320"/>
      <c r="BQ195" s="320"/>
      <c r="BR195" s="320"/>
      <c r="BS195" s="320"/>
      <c r="BT195" s="320"/>
      <c r="BU195" s="320"/>
      <c r="BV195" s="320"/>
      <c r="BW195" s="320"/>
      <c r="BX195" s="320"/>
      <c r="BY195" s="320"/>
      <c r="BZ195" s="320"/>
      <c r="CA195" s="320"/>
      <c r="CB195" s="320"/>
      <c r="CC195" s="320"/>
      <c r="CD195" s="320"/>
      <c r="CE195" s="320"/>
      <c r="CF195" s="320"/>
      <c r="CG195" s="320"/>
      <c r="CH195" s="320"/>
      <c r="CI195" s="320"/>
      <c r="CJ195" s="320"/>
      <c r="CK195" s="320"/>
      <c r="CL195" s="320"/>
      <c r="CM195" s="320"/>
      <c r="CN195" s="320"/>
      <c r="CO195" s="320"/>
      <c r="CP195" s="320"/>
      <c r="CQ195" s="320"/>
      <c r="CR195" s="320"/>
      <c r="CS195" s="320"/>
      <c r="CT195" s="320"/>
      <c r="CU195" s="320"/>
      <c r="CV195" s="320"/>
      <c r="CW195" s="320"/>
      <c r="CX195" s="320"/>
      <c r="CY195" s="320"/>
      <c r="CZ195" s="320"/>
      <c r="DA195" s="320"/>
      <c r="DB195" s="320"/>
      <c r="DC195" s="320"/>
      <c r="DD195" s="320"/>
      <c r="DE195" s="320"/>
      <c r="DF195" s="320"/>
      <c r="DG195" s="320"/>
      <c r="DH195" s="320"/>
      <c r="DI195" s="320"/>
      <c r="DJ195" s="320"/>
      <c r="DK195" s="320"/>
      <c r="DL195" s="320"/>
      <c r="DM195" s="320"/>
      <c r="DN195" s="320"/>
      <c r="DO195" s="320"/>
      <c r="DP195" s="320"/>
      <c r="DQ195" s="320"/>
      <c r="DR195" s="320"/>
      <c r="DS195" s="320"/>
      <c r="DT195" s="320"/>
      <c r="DU195" s="320"/>
      <c r="DV195" s="320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</row>
    <row r="196">
      <c r="A196" s="170"/>
      <c r="B196" s="170"/>
      <c r="C196" s="170"/>
      <c r="D196" s="170"/>
      <c r="E196" s="171"/>
      <c r="F196" s="320"/>
      <c r="G196" s="320"/>
      <c r="H196" s="320"/>
      <c r="I196" s="320"/>
      <c r="J196" s="320"/>
      <c r="K196" s="320"/>
      <c r="L196" s="320"/>
      <c r="M196" s="320"/>
      <c r="N196" s="320"/>
      <c r="O196" s="320"/>
      <c r="P196" s="320"/>
      <c r="Q196" s="320"/>
      <c r="R196" s="320"/>
      <c r="S196" s="320"/>
      <c r="T196" s="320"/>
      <c r="U196" s="320"/>
      <c r="V196" s="320"/>
      <c r="W196" s="320"/>
      <c r="X196" s="320"/>
      <c r="Y196" s="320"/>
      <c r="Z196" s="320"/>
      <c r="AA196" s="320"/>
      <c r="AB196" s="320"/>
      <c r="AC196" s="320"/>
      <c r="AD196" s="320"/>
      <c r="AE196" s="320"/>
      <c r="AF196" s="320"/>
      <c r="AG196" s="320"/>
      <c r="AH196" s="320"/>
      <c r="AI196" s="320"/>
      <c r="AJ196" s="320"/>
      <c r="AK196" s="320"/>
      <c r="AL196" s="320"/>
      <c r="AM196" s="320"/>
      <c r="AN196" s="320"/>
      <c r="AO196" s="320"/>
      <c r="AP196" s="320"/>
      <c r="AQ196" s="320"/>
      <c r="AR196" s="320"/>
      <c r="AS196" s="320"/>
      <c r="AT196" s="320"/>
      <c r="AU196" s="320"/>
      <c r="AV196" s="320"/>
      <c r="AW196" s="320"/>
      <c r="AX196" s="320"/>
      <c r="AY196" s="320"/>
      <c r="AZ196" s="320"/>
      <c r="BA196" s="320"/>
      <c r="BB196" s="320"/>
      <c r="BC196" s="320"/>
      <c r="BD196" s="320"/>
      <c r="BE196" s="320"/>
      <c r="BF196" s="320"/>
      <c r="BG196" s="320"/>
      <c r="BH196" s="320"/>
      <c r="BI196" s="320"/>
      <c r="BJ196" s="320"/>
      <c r="BK196" s="320"/>
      <c r="BL196" s="320"/>
      <c r="BM196" s="320"/>
      <c r="BN196" s="320"/>
      <c r="BO196" s="320"/>
      <c r="BP196" s="320"/>
      <c r="BQ196" s="320"/>
      <c r="BR196" s="320"/>
      <c r="BS196" s="320"/>
      <c r="BT196" s="320"/>
      <c r="BU196" s="320"/>
      <c r="BV196" s="320"/>
      <c r="BW196" s="320"/>
      <c r="BX196" s="320"/>
      <c r="BY196" s="320"/>
      <c r="BZ196" s="320"/>
      <c r="CA196" s="320"/>
      <c r="CB196" s="320"/>
      <c r="CC196" s="320"/>
      <c r="CD196" s="320"/>
      <c r="CE196" s="320"/>
      <c r="CF196" s="320"/>
      <c r="CG196" s="320"/>
      <c r="CH196" s="320"/>
      <c r="CI196" s="320"/>
      <c r="CJ196" s="320"/>
      <c r="CK196" s="320"/>
      <c r="CL196" s="320"/>
      <c r="CM196" s="320"/>
      <c r="CN196" s="320"/>
      <c r="CO196" s="320"/>
      <c r="CP196" s="320"/>
      <c r="CQ196" s="320"/>
      <c r="CR196" s="320"/>
      <c r="CS196" s="320"/>
      <c r="CT196" s="320"/>
      <c r="CU196" s="320"/>
      <c r="CV196" s="320"/>
      <c r="CW196" s="320"/>
      <c r="CX196" s="320"/>
      <c r="CY196" s="320"/>
      <c r="CZ196" s="320"/>
      <c r="DA196" s="320"/>
      <c r="DB196" s="320"/>
      <c r="DC196" s="320"/>
      <c r="DD196" s="320"/>
      <c r="DE196" s="320"/>
      <c r="DF196" s="320"/>
      <c r="DG196" s="320"/>
      <c r="DH196" s="320"/>
      <c r="DI196" s="320"/>
      <c r="DJ196" s="320"/>
      <c r="DK196" s="320"/>
      <c r="DL196" s="320"/>
      <c r="DM196" s="320"/>
      <c r="DN196" s="320"/>
      <c r="DO196" s="320"/>
      <c r="DP196" s="320"/>
      <c r="DQ196" s="320"/>
      <c r="DR196" s="320"/>
      <c r="DS196" s="320"/>
      <c r="DT196" s="320"/>
      <c r="DU196" s="320"/>
      <c r="DV196" s="320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</row>
    <row r="197">
      <c r="A197" s="170"/>
      <c r="B197" s="170"/>
      <c r="C197" s="170"/>
      <c r="D197" s="170"/>
      <c r="E197" s="171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0"/>
      <c r="U197" s="320"/>
      <c r="V197" s="320"/>
      <c r="W197" s="320"/>
      <c r="X197" s="320"/>
      <c r="Y197" s="320"/>
      <c r="Z197" s="320"/>
      <c r="AA197" s="320"/>
      <c r="AB197" s="320"/>
      <c r="AC197" s="320"/>
      <c r="AD197" s="320"/>
      <c r="AE197" s="320"/>
      <c r="AF197" s="320"/>
      <c r="AG197" s="320"/>
      <c r="AH197" s="320"/>
      <c r="AI197" s="320"/>
      <c r="AJ197" s="320"/>
      <c r="AK197" s="320"/>
      <c r="AL197" s="320"/>
      <c r="AM197" s="320"/>
      <c r="AN197" s="320"/>
      <c r="AO197" s="320"/>
      <c r="AP197" s="320"/>
      <c r="AQ197" s="320"/>
      <c r="AR197" s="320"/>
      <c r="AS197" s="320"/>
      <c r="AT197" s="320"/>
      <c r="AU197" s="320"/>
      <c r="AV197" s="320"/>
      <c r="AW197" s="320"/>
      <c r="AX197" s="320"/>
      <c r="AY197" s="320"/>
      <c r="AZ197" s="320"/>
      <c r="BA197" s="320"/>
      <c r="BB197" s="320"/>
      <c r="BC197" s="320"/>
      <c r="BD197" s="320"/>
      <c r="BE197" s="320"/>
      <c r="BF197" s="320"/>
      <c r="BG197" s="320"/>
      <c r="BH197" s="320"/>
      <c r="BI197" s="320"/>
      <c r="BJ197" s="320"/>
      <c r="BK197" s="320"/>
      <c r="BL197" s="320"/>
      <c r="BM197" s="320"/>
      <c r="BN197" s="320"/>
      <c r="BO197" s="320"/>
      <c r="BP197" s="320"/>
      <c r="BQ197" s="320"/>
      <c r="BR197" s="320"/>
      <c r="BS197" s="320"/>
      <c r="BT197" s="320"/>
      <c r="BU197" s="320"/>
      <c r="BV197" s="320"/>
      <c r="BW197" s="320"/>
      <c r="BX197" s="320"/>
      <c r="BY197" s="320"/>
      <c r="BZ197" s="320"/>
      <c r="CA197" s="320"/>
      <c r="CB197" s="320"/>
      <c r="CC197" s="320"/>
      <c r="CD197" s="320"/>
      <c r="CE197" s="320"/>
      <c r="CF197" s="320"/>
      <c r="CG197" s="320"/>
      <c r="CH197" s="320"/>
      <c r="CI197" s="320"/>
      <c r="CJ197" s="320"/>
      <c r="CK197" s="320"/>
      <c r="CL197" s="320"/>
      <c r="CM197" s="320"/>
      <c r="CN197" s="320"/>
      <c r="CO197" s="320"/>
      <c r="CP197" s="320"/>
      <c r="CQ197" s="320"/>
      <c r="CR197" s="320"/>
      <c r="CS197" s="320"/>
      <c r="CT197" s="320"/>
      <c r="CU197" s="320"/>
      <c r="CV197" s="320"/>
      <c r="CW197" s="320"/>
      <c r="CX197" s="320"/>
      <c r="CY197" s="320"/>
      <c r="CZ197" s="320"/>
      <c r="DA197" s="320"/>
      <c r="DB197" s="320"/>
      <c r="DC197" s="320"/>
      <c r="DD197" s="320"/>
      <c r="DE197" s="320"/>
      <c r="DF197" s="320"/>
      <c r="DG197" s="320"/>
      <c r="DH197" s="320"/>
      <c r="DI197" s="320"/>
      <c r="DJ197" s="320"/>
      <c r="DK197" s="320"/>
      <c r="DL197" s="320"/>
      <c r="DM197" s="320"/>
      <c r="DN197" s="320"/>
      <c r="DO197" s="320"/>
      <c r="DP197" s="320"/>
      <c r="DQ197" s="320"/>
      <c r="DR197" s="320"/>
      <c r="DS197" s="320"/>
      <c r="DT197" s="320"/>
      <c r="DU197" s="320"/>
      <c r="DV197" s="320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</row>
    <row r="198">
      <c r="A198" s="170"/>
      <c r="B198" s="170"/>
      <c r="C198" s="170"/>
      <c r="D198" s="170"/>
      <c r="E198" s="171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0"/>
      <c r="Q198" s="320"/>
      <c r="R198" s="320"/>
      <c r="S198" s="320"/>
      <c r="T198" s="320"/>
      <c r="U198" s="320"/>
      <c r="V198" s="320"/>
      <c r="W198" s="320"/>
      <c r="X198" s="320"/>
      <c r="Y198" s="320"/>
      <c r="Z198" s="320"/>
      <c r="AA198" s="320"/>
      <c r="AB198" s="320"/>
      <c r="AC198" s="320"/>
      <c r="AD198" s="320"/>
      <c r="AE198" s="320"/>
      <c r="AF198" s="320"/>
      <c r="AG198" s="320"/>
      <c r="AH198" s="320"/>
      <c r="AI198" s="320"/>
      <c r="AJ198" s="320"/>
      <c r="AK198" s="320"/>
      <c r="AL198" s="320"/>
      <c r="AM198" s="320"/>
      <c r="AN198" s="320"/>
      <c r="AO198" s="320"/>
      <c r="AP198" s="320"/>
      <c r="AQ198" s="320"/>
      <c r="AR198" s="320"/>
      <c r="AS198" s="320"/>
      <c r="AT198" s="320"/>
      <c r="AU198" s="320"/>
      <c r="AV198" s="320"/>
      <c r="AW198" s="320"/>
      <c r="AX198" s="320"/>
      <c r="AY198" s="320"/>
      <c r="AZ198" s="320"/>
      <c r="BA198" s="320"/>
      <c r="BB198" s="320"/>
      <c r="BC198" s="320"/>
      <c r="BD198" s="320"/>
      <c r="BE198" s="320"/>
      <c r="BF198" s="320"/>
      <c r="BG198" s="320"/>
      <c r="BH198" s="320"/>
      <c r="BI198" s="320"/>
      <c r="BJ198" s="320"/>
      <c r="BK198" s="320"/>
      <c r="BL198" s="320"/>
      <c r="BM198" s="320"/>
      <c r="BN198" s="320"/>
      <c r="BO198" s="320"/>
      <c r="BP198" s="320"/>
      <c r="BQ198" s="320"/>
      <c r="BR198" s="320"/>
      <c r="BS198" s="320"/>
      <c r="BT198" s="320"/>
      <c r="BU198" s="320"/>
      <c r="BV198" s="320"/>
      <c r="BW198" s="320"/>
      <c r="BX198" s="320"/>
      <c r="BY198" s="320"/>
      <c r="BZ198" s="320"/>
      <c r="CA198" s="320"/>
      <c r="CB198" s="320"/>
      <c r="CC198" s="320"/>
      <c r="CD198" s="320"/>
      <c r="CE198" s="320"/>
      <c r="CF198" s="320"/>
      <c r="CG198" s="320"/>
      <c r="CH198" s="320"/>
      <c r="CI198" s="320"/>
      <c r="CJ198" s="320"/>
      <c r="CK198" s="320"/>
      <c r="CL198" s="320"/>
      <c r="CM198" s="320"/>
      <c r="CN198" s="320"/>
      <c r="CO198" s="320"/>
      <c r="CP198" s="320"/>
      <c r="CQ198" s="320"/>
      <c r="CR198" s="320"/>
      <c r="CS198" s="320"/>
      <c r="CT198" s="320"/>
      <c r="CU198" s="320"/>
      <c r="CV198" s="320"/>
      <c r="CW198" s="320"/>
      <c r="CX198" s="320"/>
      <c r="CY198" s="320"/>
      <c r="CZ198" s="320"/>
      <c r="DA198" s="320"/>
      <c r="DB198" s="320"/>
      <c r="DC198" s="320"/>
      <c r="DD198" s="320"/>
      <c r="DE198" s="320"/>
      <c r="DF198" s="320"/>
      <c r="DG198" s="320"/>
      <c r="DH198" s="320"/>
      <c r="DI198" s="320"/>
      <c r="DJ198" s="320"/>
      <c r="DK198" s="320"/>
      <c r="DL198" s="320"/>
      <c r="DM198" s="320"/>
      <c r="DN198" s="320"/>
      <c r="DO198" s="320"/>
      <c r="DP198" s="320"/>
      <c r="DQ198" s="320"/>
      <c r="DR198" s="320"/>
      <c r="DS198" s="320"/>
      <c r="DT198" s="320"/>
      <c r="DU198" s="320"/>
      <c r="DV198" s="320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</row>
    <row r="199">
      <c r="A199" s="170"/>
      <c r="B199" s="170"/>
      <c r="C199" s="170"/>
      <c r="D199" s="170"/>
      <c r="E199" s="171"/>
      <c r="F199" s="320"/>
      <c r="G199" s="320"/>
      <c r="H199" s="320"/>
      <c r="I199" s="320"/>
      <c r="J199" s="320"/>
      <c r="K199" s="320"/>
      <c r="L199" s="320"/>
      <c r="M199" s="320"/>
      <c r="N199" s="320"/>
      <c r="O199" s="320"/>
      <c r="P199" s="320"/>
      <c r="Q199" s="320"/>
      <c r="R199" s="320"/>
      <c r="S199" s="320"/>
      <c r="T199" s="320"/>
      <c r="U199" s="320"/>
      <c r="V199" s="320"/>
      <c r="W199" s="320"/>
      <c r="X199" s="320"/>
      <c r="Y199" s="320"/>
      <c r="Z199" s="320"/>
      <c r="AA199" s="320"/>
      <c r="AB199" s="320"/>
      <c r="AC199" s="320"/>
      <c r="AD199" s="320"/>
      <c r="AE199" s="320"/>
      <c r="AF199" s="320"/>
      <c r="AG199" s="320"/>
      <c r="AH199" s="320"/>
      <c r="AI199" s="320"/>
      <c r="AJ199" s="320"/>
      <c r="AK199" s="320"/>
      <c r="AL199" s="320"/>
      <c r="AM199" s="320"/>
      <c r="AN199" s="320"/>
      <c r="AO199" s="320"/>
      <c r="AP199" s="320"/>
      <c r="AQ199" s="320"/>
      <c r="AR199" s="320"/>
      <c r="AS199" s="320"/>
      <c r="AT199" s="320"/>
      <c r="AU199" s="320"/>
      <c r="AV199" s="320"/>
      <c r="AW199" s="320"/>
      <c r="AX199" s="320"/>
      <c r="AY199" s="320"/>
      <c r="AZ199" s="320"/>
      <c r="BA199" s="320"/>
      <c r="BB199" s="320"/>
      <c r="BC199" s="320"/>
      <c r="BD199" s="320"/>
      <c r="BE199" s="320"/>
      <c r="BF199" s="320"/>
      <c r="BG199" s="320"/>
      <c r="BH199" s="320"/>
      <c r="BI199" s="320"/>
      <c r="BJ199" s="320"/>
      <c r="BK199" s="320"/>
      <c r="BL199" s="320"/>
      <c r="BM199" s="320"/>
      <c r="BN199" s="320"/>
      <c r="BO199" s="320"/>
      <c r="BP199" s="320"/>
      <c r="BQ199" s="320"/>
      <c r="BR199" s="320"/>
      <c r="BS199" s="320"/>
      <c r="BT199" s="320"/>
      <c r="BU199" s="320"/>
      <c r="BV199" s="320"/>
      <c r="BW199" s="320"/>
      <c r="BX199" s="320"/>
      <c r="BY199" s="320"/>
      <c r="BZ199" s="320"/>
      <c r="CA199" s="320"/>
      <c r="CB199" s="320"/>
      <c r="CC199" s="320"/>
      <c r="CD199" s="320"/>
      <c r="CE199" s="320"/>
      <c r="CF199" s="320"/>
      <c r="CG199" s="320"/>
      <c r="CH199" s="320"/>
      <c r="CI199" s="320"/>
      <c r="CJ199" s="320"/>
      <c r="CK199" s="320"/>
      <c r="CL199" s="320"/>
      <c r="CM199" s="320"/>
      <c r="CN199" s="320"/>
      <c r="CO199" s="320"/>
      <c r="CP199" s="320"/>
      <c r="CQ199" s="320"/>
      <c r="CR199" s="320"/>
      <c r="CS199" s="320"/>
      <c r="CT199" s="320"/>
      <c r="CU199" s="320"/>
      <c r="CV199" s="320"/>
      <c r="CW199" s="320"/>
      <c r="CX199" s="320"/>
      <c r="CY199" s="320"/>
      <c r="CZ199" s="320"/>
      <c r="DA199" s="320"/>
      <c r="DB199" s="320"/>
      <c r="DC199" s="320"/>
      <c r="DD199" s="320"/>
      <c r="DE199" s="320"/>
      <c r="DF199" s="320"/>
      <c r="DG199" s="320"/>
      <c r="DH199" s="320"/>
      <c r="DI199" s="320"/>
      <c r="DJ199" s="320"/>
      <c r="DK199" s="320"/>
      <c r="DL199" s="320"/>
      <c r="DM199" s="320"/>
      <c r="DN199" s="320"/>
      <c r="DO199" s="320"/>
      <c r="DP199" s="320"/>
      <c r="DQ199" s="320"/>
      <c r="DR199" s="320"/>
      <c r="DS199" s="320"/>
      <c r="DT199" s="320"/>
      <c r="DU199" s="320"/>
      <c r="DV199" s="320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</row>
    <row r="200">
      <c r="A200" s="170"/>
      <c r="B200" s="170"/>
      <c r="C200" s="170"/>
      <c r="D200" s="170"/>
      <c r="E200" s="171"/>
      <c r="F200" s="320"/>
      <c r="G200" s="320"/>
      <c r="H200" s="320"/>
      <c r="I200" s="320"/>
      <c r="J200" s="320"/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20"/>
      <c r="X200" s="320"/>
      <c r="Y200" s="320"/>
      <c r="Z200" s="320"/>
      <c r="AA200" s="320"/>
      <c r="AB200" s="320"/>
      <c r="AC200" s="320"/>
      <c r="AD200" s="320"/>
      <c r="AE200" s="320"/>
      <c r="AF200" s="320"/>
      <c r="AG200" s="320"/>
      <c r="AH200" s="320"/>
      <c r="AI200" s="320"/>
      <c r="AJ200" s="320"/>
      <c r="AK200" s="320"/>
      <c r="AL200" s="320"/>
      <c r="AM200" s="320"/>
      <c r="AN200" s="320"/>
      <c r="AO200" s="320"/>
      <c r="AP200" s="320"/>
      <c r="AQ200" s="320"/>
      <c r="AR200" s="320"/>
      <c r="AS200" s="320"/>
      <c r="AT200" s="320"/>
      <c r="AU200" s="320"/>
      <c r="AV200" s="320"/>
      <c r="AW200" s="320"/>
      <c r="AX200" s="320"/>
      <c r="AY200" s="320"/>
      <c r="AZ200" s="320"/>
      <c r="BA200" s="320"/>
      <c r="BB200" s="320"/>
      <c r="BC200" s="320"/>
      <c r="BD200" s="320"/>
      <c r="BE200" s="320"/>
      <c r="BF200" s="320"/>
      <c r="BG200" s="320"/>
      <c r="BH200" s="320"/>
      <c r="BI200" s="320"/>
      <c r="BJ200" s="320"/>
      <c r="BK200" s="320"/>
      <c r="BL200" s="320"/>
      <c r="BM200" s="320"/>
      <c r="BN200" s="320"/>
      <c r="BO200" s="320"/>
      <c r="BP200" s="320"/>
      <c r="BQ200" s="320"/>
      <c r="BR200" s="320"/>
      <c r="BS200" s="320"/>
      <c r="BT200" s="320"/>
      <c r="BU200" s="320"/>
      <c r="BV200" s="320"/>
      <c r="BW200" s="320"/>
      <c r="BX200" s="320"/>
      <c r="BY200" s="320"/>
      <c r="BZ200" s="320"/>
      <c r="CA200" s="320"/>
      <c r="CB200" s="320"/>
      <c r="CC200" s="320"/>
      <c r="CD200" s="320"/>
      <c r="CE200" s="320"/>
      <c r="CF200" s="320"/>
      <c r="CG200" s="320"/>
      <c r="CH200" s="320"/>
      <c r="CI200" s="320"/>
      <c r="CJ200" s="320"/>
      <c r="CK200" s="320"/>
      <c r="CL200" s="320"/>
      <c r="CM200" s="320"/>
      <c r="CN200" s="320"/>
      <c r="CO200" s="320"/>
      <c r="CP200" s="320"/>
      <c r="CQ200" s="320"/>
      <c r="CR200" s="320"/>
      <c r="CS200" s="320"/>
      <c r="CT200" s="320"/>
      <c r="CU200" s="320"/>
      <c r="CV200" s="320"/>
      <c r="CW200" s="320"/>
      <c r="CX200" s="320"/>
      <c r="CY200" s="320"/>
      <c r="CZ200" s="320"/>
      <c r="DA200" s="320"/>
      <c r="DB200" s="320"/>
      <c r="DC200" s="320"/>
      <c r="DD200" s="320"/>
      <c r="DE200" s="320"/>
      <c r="DF200" s="320"/>
      <c r="DG200" s="320"/>
      <c r="DH200" s="320"/>
      <c r="DI200" s="320"/>
      <c r="DJ200" s="320"/>
      <c r="DK200" s="320"/>
      <c r="DL200" s="320"/>
      <c r="DM200" s="320"/>
      <c r="DN200" s="320"/>
      <c r="DO200" s="320"/>
      <c r="DP200" s="320"/>
      <c r="DQ200" s="320"/>
      <c r="DR200" s="320"/>
      <c r="DS200" s="320"/>
      <c r="DT200" s="320"/>
      <c r="DU200" s="320"/>
      <c r="DV200" s="320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</row>
    <row r="201">
      <c r="A201" s="170"/>
      <c r="B201" s="170"/>
      <c r="C201" s="170"/>
      <c r="D201" s="170"/>
      <c r="E201" s="171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320"/>
      <c r="AP201" s="320"/>
      <c r="AQ201" s="320"/>
      <c r="AR201" s="320"/>
      <c r="AS201" s="320"/>
      <c r="AT201" s="320"/>
      <c r="AU201" s="320"/>
      <c r="AV201" s="320"/>
      <c r="AW201" s="320"/>
      <c r="AX201" s="320"/>
      <c r="AY201" s="320"/>
      <c r="AZ201" s="320"/>
      <c r="BA201" s="320"/>
      <c r="BB201" s="320"/>
      <c r="BC201" s="320"/>
      <c r="BD201" s="320"/>
      <c r="BE201" s="320"/>
      <c r="BF201" s="320"/>
      <c r="BG201" s="320"/>
      <c r="BH201" s="320"/>
      <c r="BI201" s="320"/>
      <c r="BJ201" s="320"/>
      <c r="BK201" s="320"/>
      <c r="BL201" s="320"/>
      <c r="BM201" s="320"/>
      <c r="BN201" s="320"/>
      <c r="BO201" s="320"/>
      <c r="BP201" s="320"/>
      <c r="BQ201" s="320"/>
      <c r="BR201" s="320"/>
      <c r="BS201" s="320"/>
      <c r="BT201" s="320"/>
      <c r="BU201" s="320"/>
      <c r="BV201" s="320"/>
      <c r="BW201" s="320"/>
      <c r="BX201" s="320"/>
      <c r="BY201" s="320"/>
      <c r="BZ201" s="320"/>
      <c r="CA201" s="320"/>
      <c r="CB201" s="320"/>
      <c r="CC201" s="320"/>
      <c r="CD201" s="320"/>
      <c r="CE201" s="320"/>
      <c r="CF201" s="320"/>
      <c r="CG201" s="320"/>
      <c r="CH201" s="320"/>
      <c r="CI201" s="320"/>
      <c r="CJ201" s="320"/>
      <c r="CK201" s="320"/>
      <c r="CL201" s="320"/>
      <c r="CM201" s="320"/>
      <c r="CN201" s="320"/>
      <c r="CO201" s="320"/>
      <c r="CP201" s="320"/>
      <c r="CQ201" s="320"/>
      <c r="CR201" s="320"/>
      <c r="CS201" s="320"/>
      <c r="CT201" s="320"/>
      <c r="CU201" s="320"/>
      <c r="CV201" s="320"/>
      <c r="CW201" s="320"/>
      <c r="CX201" s="320"/>
      <c r="CY201" s="320"/>
      <c r="CZ201" s="320"/>
      <c r="DA201" s="320"/>
      <c r="DB201" s="320"/>
      <c r="DC201" s="320"/>
      <c r="DD201" s="320"/>
      <c r="DE201" s="320"/>
      <c r="DF201" s="320"/>
      <c r="DG201" s="320"/>
      <c r="DH201" s="320"/>
      <c r="DI201" s="320"/>
      <c r="DJ201" s="320"/>
      <c r="DK201" s="320"/>
      <c r="DL201" s="320"/>
      <c r="DM201" s="320"/>
      <c r="DN201" s="320"/>
      <c r="DO201" s="320"/>
      <c r="DP201" s="320"/>
      <c r="DQ201" s="320"/>
      <c r="DR201" s="320"/>
      <c r="DS201" s="320"/>
      <c r="DT201" s="320"/>
      <c r="DU201" s="320"/>
      <c r="DV201" s="320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</row>
    <row r="202">
      <c r="A202" s="170"/>
      <c r="B202" s="170"/>
      <c r="C202" s="170"/>
      <c r="D202" s="170"/>
      <c r="E202" s="171"/>
      <c r="F202" s="320"/>
      <c r="G202" s="320"/>
      <c r="H202" s="320"/>
      <c r="I202" s="320"/>
      <c r="J202" s="320"/>
      <c r="K202" s="320"/>
      <c r="L202" s="320"/>
      <c r="M202" s="320"/>
      <c r="N202" s="320"/>
      <c r="O202" s="320"/>
      <c r="P202" s="320"/>
      <c r="Q202" s="320"/>
      <c r="R202" s="320"/>
      <c r="S202" s="320"/>
      <c r="T202" s="320"/>
      <c r="U202" s="320"/>
      <c r="V202" s="320"/>
      <c r="W202" s="320"/>
      <c r="X202" s="320"/>
      <c r="Y202" s="320"/>
      <c r="Z202" s="320"/>
      <c r="AA202" s="320"/>
      <c r="AB202" s="320"/>
      <c r="AC202" s="320"/>
      <c r="AD202" s="320"/>
      <c r="AE202" s="320"/>
      <c r="AF202" s="320"/>
      <c r="AG202" s="320"/>
      <c r="AH202" s="320"/>
      <c r="AI202" s="320"/>
      <c r="AJ202" s="320"/>
      <c r="AK202" s="320"/>
      <c r="AL202" s="320"/>
      <c r="AM202" s="320"/>
      <c r="AN202" s="320"/>
      <c r="AO202" s="320"/>
      <c r="AP202" s="320"/>
      <c r="AQ202" s="320"/>
      <c r="AR202" s="320"/>
      <c r="AS202" s="320"/>
      <c r="AT202" s="320"/>
      <c r="AU202" s="320"/>
      <c r="AV202" s="320"/>
      <c r="AW202" s="320"/>
      <c r="AX202" s="320"/>
      <c r="AY202" s="320"/>
      <c r="AZ202" s="320"/>
      <c r="BA202" s="320"/>
      <c r="BB202" s="320"/>
      <c r="BC202" s="320"/>
      <c r="BD202" s="320"/>
      <c r="BE202" s="320"/>
      <c r="BF202" s="320"/>
      <c r="BG202" s="320"/>
      <c r="BH202" s="320"/>
      <c r="BI202" s="320"/>
      <c r="BJ202" s="320"/>
      <c r="BK202" s="320"/>
      <c r="BL202" s="320"/>
      <c r="BM202" s="320"/>
      <c r="BN202" s="320"/>
      <c r="BO202" s="320"/>
      <c r="BP202" s="320"/>
      <c r="BQ202" s="320"/>
      <c r="BR202" s="320"/>
      <c r="BS202" s="320"/>
      <c r="BT202" s="320"/>
      <c r="BU202" s="320"/>
      <c r="BV202" s="320"/>
      <c r="BW202" s="320"/>
      <c r="BX202" s="320"/>
      <c r="BY202" s="320"/>
      <c r="BZ202" s="320"/>
      <c r="CA202" s="320"/>
      <c r="CB202" s="320"/>
      <c r="CC202" s="320"/>
      <c r="CD202" s="320"/>
      <c r="CE202" s="320"/>
      <c r="CF202" s="320"/>
      <c r="CG202" s="320"/>
      <c r="CH202" s="320"/>
      <c r="CI202" s="320"/>
      <c r="CJ202" s="320"/>
      <c r="CK202" s="320"/>
      <c r="CL202" s="320"/>
      <c r="CM202" s="320"/>
      <c r="CN202" s="320"/>
      <c r="CO202" s="320"/>
      <c r="CP202" s="320"/>
      <c r="CQ202" s="320"/>
      <c r="CR202" s="320"/>
      <c r="CS202" s="320"/>
      <c r="CT202" s="320"/>
      <c r="CU202" s="320"/>
      <c r="CV202" s="320"/>
      <c r="CW202" s="320"/>
      <c r="CX202" s="320"/>
      <c r="CY202" s="320"/>
      <c r="CZ202" s="320"/>
      <c r="DA202" s="320"/>
      <c r="DB202" s="320"/>
      <c r="DC202" s="320"/>
      <c r="DD202" s="320"/>
      <c r="DE202" s="320"/>
      <c r="DF202" s="320"/>
      <c r="DG202" s="320"/>
      <c r="DH202" s="320"/>
      <c r="DI202" s="320"/>
      <c r="DJ202" s="320"/>
      <c r="DK202" s="320"/>
      <c r="DL202" s="320"/>
      <c r="DM202" s="320"/>
      <c r="DN202" s="320"/>
      <c r="DO202" s="320"/>
      <c r="DP202" s="320"/>
      <c r="DQ202" s="320"/>
      <c r="DR202" s="320"/>
      <c r="DS202" s="320"/>
      <c r="DT202" s="320"/>
      <c r="DU202" s="320"/>
      <c r="DV202" s="320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</row>
    <row r="203">
      <c r="A203" s="170"/>
      <c r="B203" s="170"/>
      <c r="C203" s="170"/>
      <c r="D203" s="170"/>
      <c r="E203" s="171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0"/>
      <c r="Z203" s="320"/>
      <c r="AA203" s="320"/>
      <c r="AB203" s="320"/>
      <c r="AC203" s="320"/>
      <c r="AD203" s="320"/>
      <c r="AE203" s="320"/>
      <c r="AF203" s="320"/>
      <c r="AG203" s="320"/>
      <c r="AH203" s="320"/>
      <c r="AI203" s="320"/>
      <c r="AJ203" s="320"/>
      <c r="AK203" s="320"/>
      <c r="AL203" s="320"/>
      <c r="AM203" s="320"/>
      <c r="AN203" s="320"/>
      <c r="AO203" s="320"/>
      <c r="AP203" s="320"/>
      <c r="AQ203" s="320"/>
      <c r="AR203" s="320"/>
      <c r="AS203" s="320"/>
      <c r="AT203" s="320"/>
      <c r="AU203" s="320"/>
      <c r="AV203" s="320"/>
      <c r="AW203" s="320"/>
      <c r="AX203" s="320"/>
      <c r="AY203" s="320"/>
      <c r="AZ203" s="320"/>
      <c r="BA203" s="320"/>
      <c r="BB203" s="320"/>
      <c r="BC203" s="320"/>
      <c r="BD203" s="320"/>
      <c r="BE203" s="320"/>
      <c r="BF203" s="320"/>
      <c r="BG203" s="320"/>
      <c r="BH203" s="320"/>
      <c r="BI203" s="320"/>
      <c r="BJ203" s="320"/>
      <c r="BK203" s="320"/>
      <c r="BL203" s="320"/>
      <c r="BM203" s="320"/>
      <c r="BN203" s="320"/>
      <c r="BO203" s="320"/>
      <c r="BP203" s="320"/>
      <c r="BQ203" s="320"/>
      <c r="BR203" s="320"/>
      <c r="BS203" s="320"/>
      <c r="BT203" s="320"/>
      <c r="BU203" s="320"/>
      <c r="BV203" s="320"/>
      <c r="BW203" s="320"/>
      <c r="BX203" s="320"/>
      <c r="BY203" s="320"/>
      <c r="BZ203" s="320"/>
      <c r="CA203" s="320"/>
      <c r="CB203" s="320"/>
      <c r="CC203" s="320"/>
      <c r="CD203" s="320"/>
      <c r="CE203" s="320"/>
      <c r="CF203" s="320"/>
      <c r="CG203" s="320"/>
      <c r="CH203" s="320"/>
      <c r="CI203" s="320"/>
      <c r="CJ203" s="320"/>
      <c r="CK203" s="320"/>
      <c r="CL203" s="320"/>
      <c r="CM203" s="320"/>
      <c r="CN203" s="320"/>
      <c r="CO203" s="320"/>
      <c r="CP203" s="320"/>
      <c r="CQ203" s="320"/>
      <c r="CR203" s="320"/>
      <c r="CS203" s="320"/>
      <c r="CT203" s="320"/>
      <c r="CU203" s="320"/>
      <c r="CV203" s="320"/>
      <c r="CW203" s="320"/>
      <c r="CX203" s="320"/>
      <c r="CY203" s="320"/>
      <c r="CZ203" s="320"/>
      <c r="DA203" s="320"/>
      <c r="DB203" s="320"/>
      <c r="DC203" s="320"/>
      <c r="DD203" s="320"/>
      <c r="DE203" s="320"/>
      <c r="DF203" s="320"/>
      <c r="DG203" s="320"/>
      <c r="DH203" s="320"/>
      <c r="DI203" s="320"/>
      <c r="DJ203" s="320"/>
      <c r="DK203" s="320"/>
      <c r="DL203" s="320"/>
      <c r="DM203" s="320"/>
      <c r="DN203" s="320"/>
      <c r="DO203" s="320"/>
      <c r="DP203" s="320"/>
      <c r="DQ203" s="320"/>
      <c r="DR203" s="320"/>
      <c r="DS203" s="320"/>
      <c r="DT203" s="320"/>
      <c r="DU203" s="320"/>
      <c r="DV203" s="320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</row>
    <row r="204">
      <c r="A204" s="170"/>
      <c r="B204" s="170"/>
      <c r="C204" s="170"/>
      <c r="D204" s="170"/>
      <c r="E204" s="171"/>
      <c r="F204" s="320"/>
      <c r="G204" s="320"/>
      <c r="H204" s="320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0"/>
      <c r="Z204" s="320"/>
      <c r="AA204" s="320"/>
      <c r="AB204" s="320"/>
      <c r="AC204" s="320"/>
      <c r="AD204" s="320"/>
      <c r="AE204" s="320"/>
      <c r="AF204" s="320"/>
      <c r="AG204" s="320"/>
      <c r="AH204" s="320"/>
      <c r="AI204" s="320"/>
      <c r="AJ204" s="320"/>
      <c r="AK204" s="320"/>
      <c r="AL204" s="320"/>
      <c r="AM204" s="320"/>
      <c r="AN204" s="320"/>
      <c r="AO204" s="320"/>
      <c r="AP204" s="320"/>
      <c r="AQ204" s="320"/>
      <c r="AR204" s="320"/>
      <c r="AS204" s="320"/>
      <c r="AT204" s="320"/>
      <c r="AU204" s="320"/>
      <c r="AV204" s="320"/>
      <c r="AW204" s="320"/>
      <c r="AX204" s="320"/>
      <c r="AY204" s="320"/>
      <c r="AZ204" s="320"/>
      <c r="BA204" s="320"/>
      <c r="BB204" s="320"/>
      <c r="BC204" s="320"/>
      <c r="BD204" s="320"/>
      <c r="BE204" s="320"/>
      <c r="BF204" s="320"/>
      <c r="BG204" s="320"/>
      <c r="BH204" s="320"/>
      <c r="BI204" s="320"/>
      <c r="BJ204" s="320"/>
      <c r="BK204" s="320"/>
      <c r="BL204" s="320"/>
      <c r="BM204" s="320"/>
      <c r="BN204" s="320"/>
      <c r="BO204" s="320"/>
      <c r="BP204" s="320"/>
      <c r="BQ204" s="320"/>
      <c r="BR204" s="320"/>
      <c r="BS204" s="320"/>
      <c r="BT204" s="320"/>
      <c r="BU204" s="320"/>
      <c r="BV204" s="320"/>
      <c r="BW204" s="320"/>
      <c r="BX204" s="320"/>
      <c r="BY204" s="320"/>
      <c r="BZ204" s="320"/>
      <c r="CA204" s="320"/>
      <c r="CB204" s="320"/>
      <c r="CC204" s="320"/>
      <c r="CD204" s="320"/>
      <c r="CE204" s="320"/>
      <c r="CF204" s="320"/>
      <c r="CG204" s="320"/>
      <c r="CH204" s="320"/>
      <c r="CI204" s="320"/>
      <c r="CJ204" s="320"/>
      <c r="CK204" s="320"/>
      <c r="CL204" s="320"/>
      <c r="CM204" s="320"/>
      <c r="CN204" s="320"/>
      <c r="CO204" s="320"/>
      <c r="CP204" s="320"/>
      <c r="CQ204" s="320"/>
      <c r="CR204" s="320"/>
      <c r="CS204" s="320"/>
      <c r="CT204" s="320"/>
      <c r="CU204" s="320"/>
      <c r="CV204" s="320"/>
      <c r="CW204" s="320"/>
      <c r="CX204" s="320"/>
      <c r="CY204" s="320"/>
      <c r="CZ204" s="320"/>
      <c r="DA204" s="320"/>
      <c r="DB204" s="320"/>
      <c r="DC204" s="320"/>
      <c r="DD204" s="320"/>
      <c r="DE204" s="320"/>
      <c r="DF204" s="320"/>
      <c r="DG204" s="320"/>
      <c r="DH204" s="320"/>
      <c r="DI204" s="320"/>
      <c r="DJ204" s="320"/>
      <c r="DK204" s="320"/>
      <c r="DL204" s="320"/>
      <c r="DM204" s="320"/>
      <c r="DN204" s="320"/>
      <c r="DO204" s="320"/>
      <c r="DP204" s="320"/>
      <c r="DQ204" s="320"/>
      <c r="DR204" s="320"/>
      <c r="DS204" s="320"/>
      <c r="DT204" s="320"/>
      <c r="DU204" s="320"/>
      <c r="DV204" s="320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</row>
    <row r="205">
      <c r="A205" s="170"/>
      <c r="B205" s="170"/>
      <c r="C205" s="170"/>
      <c r="D205" s="170"/>
      <c r="E205" s="171"/>
      <c r="F205" s="320"/>
      <c r="G205" s="320"/>
      <c r="H205" s="320"/>
      <c r="I205" s="320"/>
      <c r="J205" s="320"/>
      <c r="K205" s="320"/>
      <c r="L205" s="320"/>
      <c r="M205" s="320"/>
      <c r="N205" s="320"/>
      <c r="O205" s="320"/>
      <c r="P205" s="320"/>
      <c r="Q205" s="320"/>
      <c r="R205" s="320"/>
      <c r="S205" s="320"/>
      <c r="T205" s="320"/>
      <c r="U205" s="320"/>
      <c r="V205" s="320"/>
      <c r="W205" s="320"/>
      <c r="X205" s="320"/>
      <c r="Y205" s="320"/>
      <c r="Z205" s="320"/>
      <c r="AA205" s="320"/>
      <c r="AB205" s="320"/>
      <c r="AC205" s="320"/>
      <c r="AD205" s="320"/>
      <c r="AE205" s="320"/>
      <c r="AF205" s="320"/>
      <c r="AG205" s="320"/>
      <c r="AH205" s="320"/>
      <c r="AI205" s="320"/>
      <c r="AJ205" s="320"/>
      <c r="AK205" s="320"/>
      <c r="AL205" s="320"/>
      <c r="AM205" s="320"/>
      <c r="AN205" s="320"/>
      <c r="AO205" s="320"/>
      <c r="AP205" s="320"/>
      <c r="AQ205" s="320"/>
      <c r="AR205" s="320"/>
      <c r="AS205" s="320"/>
      <c r="AT205" s="320"/>
      <c r="AU205" s="320"/>
      <c r="AV205" s="320"/>
      <c r="AW205" s="320"/>
      <c r="AX205" s="320"/>
      <c r="AY205" s="320"/>
      <c r="AZ205" s="320"/>
      <c r="BA205" s="320"/>
      <c r="BB205" s="320"/>
      <c r="BC205" s="320"/>
      <c r="BD205" s="320"/>
      <c r="BE205" s="320"/>
      <c r="BF205" s="320"/>
      <c r="BG205" s="320"/>
      <c r="BH205" s="320"/>
      <c r="BI205" s="320"/>
      <c r="BJ205" s="320"/>
      <c r="BK205" s="320"/>
      <c r="BL205" s="320"/>
      <c r="BM205" s="320"/>
      <c r="BN205" s="320"/>
      <c r="BO205" s="320"/>
      <c r="BP205" s="320"/>
      <c r="BQ205" s="320"/>
      <c r="BR205" s="320"/>
      <c r="BS205" s="320"/>
      <c r="BT205" s="320"/>
      <c r="BU205" s="320"/>
      <c r="BV205" s="320"/>
      <c r="BW205" s="320"/>
      <c r="BX205" s="320"/>
      <c r="BY205" s="320"/>
      <c r="BZ205" s="320"/>
      <c r="CA205" s="320"/>
      <c r="CB205" s="320"/>
      <c r="CC205" s="320"/>
      <c r="CD205" s="320"/>
      <c r="CE205" s="320"/>
      <c r="CF205" s="320"/>
      <c r="CG205" s="320"/>
      <c r="CH205" s="320"/>
      <c r="CI205" s="320"/>
      <c r="CJ205" s="320"/>
      <c r="CK205" s="320"/>
      <c r="CL205" s="320"/>
      <c r="CM205" s="320"/>
      <c r="CN205" s="320"/>
      <c r="CO205" s="320"/>
      <c r="CP205" s="320"/>
      <c r="CQ205" s="320"/>
      <c r="CR205" s="320"/>
      <c r="CS205" s="320"/>
      <c r="CT205" s="320"/>
      <c r="CU205" s="320"/>
      <c r="CV205" s="320"/>
      <c r="CW205" s="320"/>
      <c r="CX205" s="320"/>
      <c r="CY205" s="320"/>
      <c r="CZ205" s="320"/>
      <c r="DA205" s="320"/>
      <c r="DB205" s="320"/>
      <c r="DC205" s="320"/>
      <c r="DD205" s="320"/>
      <c r="DE205" s="320"/>
      <c r="DF205" s="320"/>
      <c r="DG205" s="320"/>
      <c r="DH205" s="320"/>
      <c r="DI205" s="320"/>
      <c r="DJ205" s="320"/>
      <c r="DK205" s="320"/>
      <c r="DL205" s="320"/>
      <c r="DM205" s="320"/>
      <c r="DN205" s="320"/>
      <c r="DO205" s="320"/>
      <c r="DP205" s="320"/>
      <c r="DQ205" s="320"/>
      <c r="DR205" s="320"/>
      <c r="DS205" s="320"/>
      <c r="DT205" s="320"/>
      <c r="DU205" s="320"/>
      <c r="DV205" s="320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</row>
    <row r="206">
      <c r="A206" s="170"/>
      <c r="B206" s="170"/>
      <c r="C206" s="170"/>
      <c r="D206" s="170"/>
      <c r="E206" s="171"/>
      <c r="F206" s="320"/>
      <c r="G206" s="320"/>
      <c r="H206" s="320"/>
      <c r="I206" s="320"/>
      <c r="J206" s="320"/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320"/>
      <c r="W206" s="320"/>
      <c r="X206" s="320"/>
      <c r="Y206" s="320"/>
      <c r="Z206" s="320"/>
      <c r="AA206" s="320"/>
      <c r="AB206" s="320"/>
      <c r="AC206" s="320"/>
      <c r="AD206" s="320"/>
      <c r="AE206" s="320"/>
      <c r="AF206" s="320"/>
      <c r="AG206" s="320"/>
      <c r="AH206" s="320"/>
      <c r="AI206" s="320"/>
      <c r="AJ206" s="320"/>
      <c r="AK206" s="320"/>
      <c r="AL206" s="320"/>
      <c r="AM206" s="320"/>
      <c r="AN206" s="320"/>
      <c r="AO206" s="320"/>
      <c r="AP206" s="320"/>
      <c r="AQ206" s="320"/>
      <c r="AR206" s="320"/>
      <c r="AS206" s="320"/>
      <c r="AT206" s="320"/>
      <c r="AU206" s="320"/>
      <c r="AV206" s="320"/>
      <c r="AW206" s="320"/>
      <c r="AX206" s="320"/>
      <c r="AY206" s="320"/>
      <c r="AZ206" s="320"/>
      <c r="BA206" s="320"/>
      <c r="BB206" s="320"/>
      <c r="BC206" s="320"/>
      <c r="BD206" s="320"/>
      <c r="BE206" s="320"/>
      <c r="BF206" s="320"/>
      <c r="BG206" s="320"/>
      <c r="BH206" s="320"/>
      <c r="BI206" s="320"/>
      <c r="BJ206" s="320"/>
      <c r="BK206" s="320"/>
      <c r="BL206" s="320"/>
      <c r="BM206" s="320"/>
      <c r="BN206" s="320"/>
      <c r="BO206" s="320"/>
      <c r="BP206" s="320"/>
      <c r="BQ206" s="320"/>
      <c r="BR206" s="320"/>
      <c r="BS206" s="320"/>
      <c r="BT206" s="320"/>
      <c r="BU206" s="320"/>
      <c r="BV206" s="320"/>
      <c r="BW206" s="320"/>
      <c r="BX206" s="320"/>
      <c r="BY206" s="320"/>
      <c r="BZ206" s="320"/>
      <c r="CA206" s="320"/>
      <c r="CB206" s="320"/>
      <c r="CC206" s="320"/>
      <c r="CD206" s="320"/>
      <c r="CE206" s="320"/>
      <c r="CF206" s="320"/>
      <c r="CG206" s="320"/>
      <c r="CH206" s="320"/>
      <c r="CI206" s="320"/>
      <c r="CJ206" s="320"/>
      <c r="CK206" s="320"/>
      <c r="CL206" s="320"/>
      <c r="CM206" s="320"/>
      <c r="CN206" s="320"/>
      <c r="CO206" s="320"/>
      <c r="CP206" s="320"/>
      <c r="CQ206" s="320"/>
      <c r="CR206" s="320"/>
      <c r="CS206" s="320"/>
      <c r="CT206" s="320"/>
      <c r="CU206" s="320"/>
      <c r="CV206" s="320"/>
      <c r="CW206" s="320"/>
      <c r="CX206" s="320"/>
      <c r="CY206" s="320"/>
      <c r="CZ206" s="320"/>
      <c r="DA206" s="320"/>
      <c r="DB206" s="320"/>
      <c r="DC206" s="320"/>
      <c r="DD206" s="320"/>
      <c r="DE206" s="320"/>
      <c r="DF206" s="320"/>
      <c r="DG206" s="320"/>
      <c r="DH206" s="320"/>
      <c r="DI206" s="320"/>
      <c r="DJ206" s="320"/>
      <c r="DK206" s="320"/>
      <c r="DL206" s="320"/>
      <c r="DM206" s="320"/>
      <c r="DN206" s="320"/>
      <c r="DO206" s="320"/>
      <c r="DP206" s="320"/>
      <c r="DQ206" s="320"/>
      <c r="DR206" s="320"/>
      <c r="DS206" s="320"/>
      <c r="DT206" s="320"/>
      <c r="DU206" s="320"/>
      <c r="DV206" s="320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</row>
    <row r="207">
      <c r="A207" s="170"/>
      <c r="B207" s="170"/>
      <c r="C207" s="170"/>
      <c r="D207" s="170"/>
      <c r="E207" s="171"/>
      <c r="F207" s="320"/>
      <c r="G207" s="320"/>
      <c r="H207" s="320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20"/>
      <c r="W207" s="320"/>
      <c r="X207" s="320"/>
      <c r="Y207" s="320"/>
      <c r="Z207" s="320"/>
      <c r="AA207" s="320"/>
      <c r="AB207" s="320"/>
      <c r="AC207" s="320"/>
      <c r="AD207" s="320"/>
      <c r="AE207" s="320"/>
      <c r="AF207" s="320"/>
      <c r="AG207" s="320"/>
      <c r="AH207" s="320"/>
      <c r="AI207" s="320"/>
      <c r="AJ207" s="320"/>
      <c r="AK207" s="320"/>
      <c r="AL207" s="320"/>
      <c r="AM207" s="320"/>
      <c r="AN207" s="320"/>
      <c r="AO207" s="320"/>
      <c r="AP207" s="320"/>
      <c r="AQ207" s="320"/>
      <c r="AR207" s="320"/>
      <c r="AS207" s="320"/>
      <c r="AT207" s="320"/>
      <c r="AU207" s="320"/>
      <c r="AV207" s="320"/>
      <c r="AW207" s="320"/>
      <c r="AX207" s="320"/>
      <c r="AY207" s="320"/>
      <c r="AZ207" s="320"/>
      <c r="BA207" s="320"/>
      <c r="BB207" s="320"/>
      <c r="BC207" s="320"/>
      <c r="BD207" s="320"/>
      <c r="BE207" s="320"/>
      <c r="BF207" s="320"/>
      <c r="BG207" s="320"/>
      <c r="BH207" s="320"/>
      <c r="BI207" s="320"/>
      <c r="BJ207" s="320"/>
      <c r="BK207" s="320"/>
      <c r="BL207" s="320"/>
      <c r="BM207" s="320"/>
      <c r="BN207" s="320"/>
      <c r="BO207" s="320"/>
      <c r="BP207" s="320"/>
      <c r="BQ207" s="320"/>
      <c r="BR207" s="320"/>
      <c r="BS207" s="320"/>
      <c r="BT207" s="320"/>
      <c r="BU207" s="320"/>
      <c r="BV207" s="320"/>
      <c r="BW207" s="320"/>
      <c r="BX207" s="320"/>
      <c r="BY207" s="320"/>
      <c r="BZ207" s="320"/>
      <c r="CA207" s="320"/>
      <c r="CB207" s="320"/>
      <c r="CC207" s="320"/>
      <c r="CD207" s="320"/>
      <c r="CE207" s="320"/>
      <c r="CF207" s="320"/>
      <c r="CG207" s="320"/>
      <c r="CH207" s="320"/>
      <c r="CI207" s="320"/>
      <c r="CJ207" s="320"/>
      <c r="CK207" s="320"/>
      <c r="CL207" s="320"/>
      <c r="CM207" s="320"/>
      <c r="CN207" s="320"/>
      <c r="CO207" s="320"/>
      <c r="CP207" s="320"/>
      <c r="CQ207" s="320"/>
      <c r="CR207" s="320"/>
      <c r="CS207" s="320"/>
      <c r="CT207" s="320"/>
      <c r="CU207" s="320"/>
      <c r="CV207" s="320"/>
      <c r="CW207" s="320"/>
      <c r="CX207" s="320"/>
      <c r="CY207" s="320"/>
      <c r="CZ207" s="320"/>
      <c r="DA207" s="320"/>
      <c r="DB207" s="320"/>
      <c r="DC207" s="320"/>
      <c r="DD207" s="320"/>
      <c r="DE207" s="320"/>
      <c r="DF207" s="320"/>
      <c r="DG207" s="320"/>
      <c r="DH207" s="320"/>
      <c r="DI207" s="320"/>
      <c r="DJ207" s="320"/>
      <c r="DK207" s="320"/>
      <c r="DL207" s="320"/>
      <c r="DM207" s="320"/>
      <c r="DN207" s="320"/>
      <c r="DO207" s="320"/>
      <c r="DP207" s="320"/>
      <c r="DQ207" s="320"/>
      <c r="DR207" s="320"/>
      <c r="DS207" s="320"/>
      <c r="DT207" s="320"/>
      <c r="DU207" s="320"/>
      <c r="DV207" s="320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</row>
    <row r="208">
      <c r="A208" s="170"/>
      <c r="B208" s="170"/>
      <c r="C208" s="170"/>
      <c r="D208" s="170"/>
      <c r="E208" s="171"/>
      <c r="F208" s="320"/>
      <c r="G208" s="320"/>
      <c r="H208" s="320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20"/>
      <c r="X208" s="320"/>
      <c r="Y208" s="320"/>
      <c r="Z208" s="320"/>
      <c r="AA208" s="320"/>
      <c r="AB208" s="320"/>
      <c r="AC208" s="320"/>
      <c r="AD208" s="320"/>
      <c r="AE208" s="320"/>
      <c r="AF208" s="320"/>
      <c r="AG208" s="320"/>
      <c r="AH208" s="320"/>
      <c r="AI208" s="320"/>
      <c r="AJ208" s="320"/>
      <c r="AK208" s="320"/>
      <c r="AL208" s="320"/>
      <c r="AM208" s="320"/>
      <c r="AN208" s="320"/>
      <c r="AO208" s="320"/>
      <c r="AP208" s="320"/>
      <c r="AQ208" s="320"/>
      <c r="AR208" s="320"/>
      <c r="AS208" s="320"/>
      <c r="AT208" s="320"/>
      <c r="AU208" s="320"/>
      <c r="AV208" s="320"/>
      <c r="AW208" s="320"/>
      <c r="AX208" s="320"/>
      <c r="AY208" s="320"/>
      <c r="AZ208" s="320"/>
      <c r="BA208" s="320"/>
      <c r="BB208" s="320"/>
      <c r="BC208" s="320"/>
      <c r="BD208" s="320"/>
      <c r="BE208" s="320"/>
      <c r="BF208" s="320"/>
      <c r="BG208" s="320"/>
      <c r="BH208" s="320"/>
      <c r="BI208" s="320"/>
      <c r="BJ208" s="320"/>
      <c r="BK208" s="320"/>
      <c r="BL208" s="320"/>
      <c r="BM208" s="320"/>
      <c r="BN208" s="320"/>
      <c r="BO208" s="320"/>
      <c r="BP208" s="320"/>
      <c r="BQ208" s="320"/>
      <c r="BR208" s="320"/>
      <c r="BS208" s="320"/>
      <c r="BT208" s="320"/>
      <c r="BU208" s="320"/>
      <c r="BV208" s="320"/>
      <c r="BW208" s="320"/>
      <c r="BX208" s="320"/>
      <c r="BY208" s="320"/>
      <c r="BZ208" s="320"/>
      <c r="CA208" s="320"/>
      <c r="CB208" s="320"/>
      <c r="CC208" s="320"/>
      <c r="CD208" s="320"/>
      <c r="CE208" s="320"/>
      <c r="CF208" s="320"/>
      <c r="CG208" s="320"/>
      <c r="CH208" s="320"/>
      <c r="CI208" s="320"/>
      <c r="CJ208" s="320"/>
      <c r="CK208" s="320"/>
      <c r="CL208" s="320"/>
      <c r="CM208" s="320"/>
      <c r="CN208" s="320"/>
      <c r="CO208" s="320"/>
      <c r="CP208" s="320"/>
      <c r="CQ208" s="320"/>
      <c r="CR208" s="320"/>
      <c r="CS208" s="320"/>
      <c r="CT208" s="320"/>
      <c r="CU208" s="320"/>
      <c r="CV208" s="320"/>
      <c r="CW208" s="320"/>
      <c r="CX208" s="320"/>
      <c r="CY208" s="320"/>
      <c r="CZ208" s="320"/>
      <c r="DA208" s="320"/>
      <c r="DB208" s="320"/>
      <c r="DC208" s="320"/>
      <c r="DD208" s="320"/>
      <c r="DE208" s="320"/>
      <c r="DF208" s="320"/>
      <c r="DG208" s="320"/>
      <c r="DH208" s="320"/>
      <c r="DI208" s="320"/>
      <c r="DJ208" s="320"/>
      <c r="DK208" s="320"/>
      <c r="DL208" s="320"/>
      <c r="DM208" s="320"/>
      <c r="DN208" s="320"/>
      <c r="DO208" s="320"/>
      <c r="DP208" s="320"/>
      <c r="DQ208" s="320"/>
      <c r="DR208" s="320"/>
      <c r="DS208" s="320"/>
      <c r="DT208" s="320"/>
      <c r="DU208" s="320"/>
      <c r="DV208" s="320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</row>
    <row r="209">
      <c r="A209" s="170"/>
      <c r="B209" s="170"/>
      <c r="C209" s="170"/>
      <c r="D209" s="170"/>
      <c r="E209" s="171"/>
      <c r="F209" s="320"/>
      <c r="G209" s="320"/>
      <c r="H209" s="320"/>
      <c r="I209" s="320"/>
      <c r="J209" s="320"/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20"/>
      <c r="X209" s="320"/>
      <c r="Y209" s="320"/>
      <c r="Z209" s="320"/>
      <c r="AA209" s="320"/>
      <c r="AB209" s="320"/>
      <c r="AC209" s="320"/>
      <c r="AD209" s="320"/>
      <c r="AE209" s="320"/>
      <c r="AF209" s="320"/>
      <c r="AG209" s="320"/>
      <c r="AH209" s="320"/>
      <c r="AI209" s="320"/>
      <c r="AJ209" s="320"/>
      <c r="AK209" s="320"/>
      <c r="AL209" s="320"/>
      <c r="AM209" s="320"/>
      <c r="AN209" s="320"/>
      <c r="AO209" s="320"/>
      <c r="AP209" s="320"/>
      <c r="AQ209" s="320"/>
      <c r="AR209" s="320"/>
      <c r="AS209" s="320"/>
      <c r="AT209" s="320"/>
      <c r="AU209" s="320"/>
      <c r="AV209" s="320"/>
      <c r="AW209" s="320"/>
      <c r="AX209" s="320"/>
      <c r="AY209" s="320"/>
      <c r="AZ209" s="320"/>
      <c r="BA209" s="320"/>
      <c r="BB209" s="320"/>
      <c r="BC209" s="320"/>
      <c r="BD209" s="320"/>
      <c r="BE209" s="320"/>
      <c r="BF209" s="320"/>
      <c r="BG209" s="320"/>
      <c r="BH209" s="320"/>
      <c r="BI209" s="320"/>
      <c r="BJ209" s="320"/>
      <c r="BK209" s="320"/>
      <c r="BL209" s="320"/>
      <c r="BM209" s="320"/>
      <c r="BN209" s="320"/>
      <c r="BO209" s="320"/>
      <c r="BP209" s="320"/>
      <c r="BQ209" s="320"/>
      <c r="BR209" s="320"/>
      <c r="BS209" s="320"/>
      <c r="BT209" s="320"/>
      <c r="BU209" s="320"/>
      <c r="BV209" s="320"/>
      <c r="BW209" s="320"/>
      <c r="BX209" s="320"/>
      <c r="BY209" s="320"/>
      <c r="BZ209" s="320"/>
      <c r="CA209" s="320"/>
      <c r="CB209" s="320"/>
      <c r="CC209" s="320"/>
      <c r="CD209" s="320"/>
      <c r="CE209" s="320"/>
      <c r="CF209" s="320"/>
      <c r="CG209" s="320"/>
      <c r="CH209" s="320"/>
      <c r="CI209" s="320"/>
      <c r="CJ209" s="320"/>
      <c r="CK209" s="320"/>
      <c r="CL209" s="320"/>
      <c r="CM209" s="320"/>
      <c r="CN209" s="320"/>
      <c r="CO209" s="320"/>
      <c r="CP209" s="320"/>
      <c r="CQ209" s="320"/>
      <c r="CR209" s="320"/>
      <c r="CS209" s="320"/>
      <c r="CT209" s="320"/>
      <c r="CU209" s="320"/>
      <c r="CV209" s="320"/>
      <c r="CW209" s="320"/>
      <c r="CX209" s="320"/>
      <c r="CY209" s="320"/>
      <c r="CZ209" s="320"/>
      <c r="DA209" s="320"/>
      <c r="DB209" s="320"/>
      <c r="DC209" s="320"/>
      <c r="DD209" s="320"/>
      <c r="DE209" s="320"/>
      <c r="DF209" s="320"/>
      <c r="DG209" s="320"/>
      <c r="DH209" s="320"/>
      <c r="DI209" s="320"/>
      <c r="DJ209" s="320"/>
      <c r="DK209" s="320"/>
      <c r="DL209" s="320"/>
      <c r="DM209" s="320"/>
      <c r="DN209" s="320"/>
      <c r="DO209" s="320"/>
      <c r="DP209" s="320"/>
      <c r="DQ209" s="320"/>
      <c r="DR209" s="320"/>
      <c r="DS209" s="320"/>
      <c r="DT209" s="320"/>
      <c r="DU209" s="320"/>
      <c r="DV209" s="320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</row>
    <row r="210">
      <c r="A210" s="170"/>
      <c r="B210" s="170"/>
      <c r="C210" s="170"/>
      <c r="D210" s="170"/>
      <c r="E210" s="171"/>
      <c r="F210" s="320"/>
      <c r="G210" s="320"/>
      <c r="H210" s="320"/>
      <c r="I210" s="320"/>
      <c r="J210" s="320"/>
      <c r="K210" s="320"/>
      <c r="L210" s="320"/>
      <c r="M210" s="320"/>
      <c r="N210" s="320"/>
      <c r="O210" s="320"/>
      <c r="P210" s="320"/>
      <c r="Q210" s="320"/>
      <c r="R210" s="320"/>
      <c r="S210" s="320"/>
      <c r="T210" s="320"/>
      <c r="U210" s="320"/>
      <c r="V210" s="320"/>
      <c r="W210" s="320"/>
      <c r="X210" s="320"/>
      <c r="Y210" s="320"/>
      <c r="Z210" s="320"/>
      <c r="AA210" s="320"/>
      <c r="AB210" s="320"/>
      <c r="AC210" s="320"/>
      <c r="AD210" s="320"/>
      <c r="AE210" s="320"/>
      <c r="AF210" s="320"/>
      <c r="AG210" s="320"/>
      <c r="AH210" s="320"/>
      <c r="AI210" s="320"/>
      <c r="AJ210" s="320"/>
      <c r="AK210" s="320"/>
      <c r="AL210" s="320"/>
      <c r="AM210" s="320"/>
      <c r="AN210" s="320"/>
      <c r="AO210" s="320"/>
      <c r="AP210" s="320"/>
      <c r="AQ210" s="320"/>
      <c r="AR210" s="320"/>
      <c r="AS210" s="320"/>
      <c r="AT210" s="320"/>
      <c r="AU210" s="320"/>
      <c r="AV210" s="320"/>
      <c r="AW210" s="320"/>
      <c r="AX210" s="320"/>
      <c r="AY210" s="320"/>
      <c r="AZ210" s="320"/>
      <c r="BA210" s="320"/>
      <c r="BB210" s="320"/>
      <c r="BC210" s="320"/>
      <c r="BD210" s="320"/>
      <c r="BE210" s="320"/>
      <c r="BF210" s="320"/>
      <c r="BG210" s="320"/>
      <c r="BH210" s="320"/>
      <c r="BI210" s="320"/>
      <c r="BJ210" s="320"/>
      <c r="BK210" s="320"/>
      <c r="BL210" s="320"/>
      <c r="BM210" s="320"/>
      <c r="BN210" s="320"/>
      <c r="BO210" s="320"/>
      <c r="BP210" s="320"/>
      <c r="BQ210" s="320"/>
      <c r="BR210" s="320"/>
      <c r="BS210" s="320"/>
      <c r="BT210" s="320"/>
      <c r="BU210" s="320"/>
      <c r="BV210" s="320"/>
      <c r="BW210" s="320"/>
      <c r="BX210" s="320"/>
      <c r="BY210" s="320"/>
      <c r="BZ210" s="320"/>
      <c r="CA210" s="320"/>
      <c r="CB210" s="320"/>
      <c r="CC210" s="320"/>
      <c r="CD210" s="320"/>
      <c r="CE210" s="320"/>
      <c r="CF210" s="320"/>
      <c r="CG210" s="320"/>
      <c r="CH210" s="320"/>
      <c r="CI210" s="320"/>
      <c r="CJ210" s="320"/>
      <c r="CK210" s="320"/>
      <c r="CL210" s="320"/>
      <c r="CM210" s="320"/>
      <c r="CN210" s="320"/>
      <c r="CO210" s="320"/>
      <c r="CP210" s="320"/>
      <c r="CQ210" s="320"/>
      <c r="CR210" s="320"/>
      <c r="CS210" s="320"/>
      <c r="CT210" s="320"/>
      <c r="CU210" s="320"/>
      <c r="CV210" s="320"/>
      <c r="CW210" s="320"/>
      <c r="CX210" s="320"/>
      <c r="CY210" s="320"/>
      <c r="CZ210" s="320"/>
      <c r="DA210" s="320"/>
      <c r="DB210" s="320"/>
      <c r="DC210" s="320"/>
      <c r="DD210" s="320"/>
      <c r="DE210" s="320"/>
      <c r="DF210" s="320"/>
      <c r="DG210" s="320"/>
      <c r="DH210" s="320"/>
      <c r="DI210" s="320"/>
      <c r="DJ210" s="320"/>
      <c r="DK210" s="320"/>
      <c r="DL210" s="320"/>
      <c r="DM210" s="320"/>
      <c r="DN210" s="320"/>
      <c r="DO210" s="320"/>
      <c r="DP210" s="320"/>
      <c r="DQ210" s="320"/>
      <c r="DR210" s="320"/>
      <c r="DS210" s="320"/>
      <c r="DT210" s="320"/>
      <c r="DU210" s="320"/>
      <c r="DV210" s="320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</row>
    <row r="211">
      <c r="A211" s="170"/>
      <c r="B211" s="170"/>
      <c r="C211" s="170"/>
      <c r="D211" s="170"/>
      <c r="E211" s="171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20"/>
      <c r="X211" s="320"/>
      <c r="Y211" s="320"/>
      <c r="Z211" s="320"/>
      <c r="AA211" s="320"/>
      <c r="AB211" s="320"/>
      <c r="AC211" s="320"/>
      <c r="AD211" s="320"/>
      <c r="AE211" s="320"/>
      <c r="AF211" s="320"/>
      <c r="AG211" s="320"/>
      <c r="AH211" s="320"/>
      <c r="AI211" s="320"/>
      <c r="AJ211" s="320"/>
      <c r="AK211" s="320"/>
      <c r="AL211" s="320"/>
      <c r="AM211" s="320"/>
      <c r="AN211" s="320"/>
      <c r="AO211" s="320"/>
      <c r="AP211" s="320"/>
      <c r="AQ211" s="320"/>
      <c r="AR211" s="320"/>
      <c r="AS211" s="320"/>
      <c r="AT211" s="320"/>
      <c r="AU211" s="320"/>
      <c r="AV211" s="320"/>
      <c r="AW211" s="320"/>
      <c r="AX211" s="320"/>
      <c r="AY211" s="320"/>
      <c r="AZ211" s="320"/>
      <c r="BA211" s="320"/>
      <c r="BB211" s="320"/>
      <c r="BC211" s="320"/>
      <c r="BD211" s="320"/>
      <c r="BE211" s="320"/>
      <c r="BF211" s="320"/>
      <c r="BG211" s="320"/>
      <c r="BH211" s="320"/>
      <c r="BI211" s="320"/>
      <c r="BJ211" s="320"/>
      <c r="BK211" s="320"/>
      <c r="BL211" s="320"/>
      <c r="BM211" s="320"/>
      <c r="BN211" s="320"/>
      <c r="BO211" s="320"/>
      <c r="BP211" s="320"/>
      <c r="BQ211" s="320"/>
      <c r="BR211" s="320"/>
      <c r="BS211" s="320"/>
      <c r="BT211" s="320"/>
      <c r="BU211" s="320"/>
      <c r="BV211" s="320"/>
      <c r="BW211" s="320"/>
      <c r="BX211" s="320"/>
      <c r="BY211" s="320"/>
      <c r="BZ211" s="320"/>
      <c r="CA211" s="320"/>
      <c r="CB211" s="320"/>
      <c r="CC211" s="320"/>
      <c r="CD211" s="320"/>
      <c r="CE211" s="320"/>
      <c r="CF211" s="320"/>
      <c r="CG211" s="320"/>
      <c r="CH211" s="320"/>
      <c r="CI211" s="320"/>
      <c r="CJ211" s="320"/>
      <c r="CK211" s="320"/>
      <c r="CL211" s="320"/>
      <c r="CM211" s="320"/>
      <c r="CN211" s="320"/>
      <c r="CO211" s="320"/>
      <c r="CP211" s="320"/>
      <c r="CQ211" s="320"/>
      <c r="CR211" s="320"/>
      <c r="CS211" s="320"/>
      <c r="CT211" s="320"/>
      <c r="CU211" s="320"/>
      <c r="CV211" s="320"/>
      <c r="CW211" s="320"/>
      <c r="CX211" s="320"/>
      <c r="CY211" s="320"/>
      <c r="CZ211" s="320"/>
      <c r="DA211" s="320"/>
      <c r="DB211" s="320"/>
      <c r="DC211" s="320"/>
      <c r="DD211" s="320"/>
      <c r="DE211" s="320"/>
      <c r="DF211" s="320"/>
      <c r="DG211" s="320"/>
      <c r="DH211" s="320"/>
      <c r="DI211" s="320"/>
      <c r="DJ211" s="320"/>
      <c r="DK211" s="320"/>
      <c r="DL211" s="320"/>
      <c r="DM211" s="320"/>
      <c r="DN211" s="320"/>
      <c r="DO211" s="320"/>
      <c r="DP211" s="320"/>
      <c r="DQ211" s="320"/>
      <c r="DR211" s="320"/>
      <c r="DS211" s="320"/>
      <c r="DT211" s="320"/>
      <c r="DU211" s="320"/>
      <c r="DV211" s="320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</row>
    <row r="212">
      <c r="A212" s="170"/>
      <c r="B212" s="170"/>
      <c r="C212" s="170"/>
      <c r="D212" s="170"/>
      <c r="E212" s="171"/>
      <c r="F212" s="320"/>
      <c r="G212" s="320"/>
      <c r="H212" s="320"/>
      <c r="I212" s="320"/>
      <c r="J212" s="320"/>
      <c r="K212" s="320"/>
      <c r="L212" s="320"/>
      <c r="M212" s="320"/>
      <c r="N212" s="320"/>
      <c r="O212" s="320"/>
      <c r="P212" s="320"/>
      <c r="Q212" s="320"/>
      <c r="R212" s="320"/>
      <c r="S212" s="320"/>
      <c r="T212" s="320"/>
      <c r="U212" s="320"/>
      <c r="V212" s="320"/>
      <c r="W212" s="320"/>
      <c r="X212" s="320"/>
      <c r="Y212" s="320"/>
      <c r="Z212" s="320"/>
      <c r="AA212" s="320"/>
      <c r="AB212" s="320"/>
      <c r="AC212" s="320"/>
      <c r="AD212" s="320"/>
      <c r="AE212" s="320"/>
      <c r="AF212" s="320"/>
      <c r="AG212" s="320"/>
      <c r="AH212" s="320"/>
      <c r="AI212" s="320"/>
      <c r="AJ212" s="320"/>
      <c r="AK212" s="320"/>
      <c r="AL212" s="320"/>
      <c r="AM212" s="320"/>
      <c r="AN212" s="320"/>
      <c r="AO212" s="320"/>
      <c r="AP212" s="320"/>
      <c r="AQ212" s="320"/>
      <c r="AR212" s="320"/>
      <c r="AS212" s="320"/>
      <c r="AT212" s="320"/>
      <c r="AU212" s="320"/>
      <c r="AV212" s="320"/>
      <c r="AW212" s="320"/>
      <c r="AX212" s="320"/>
      <c r="AY212" s="320"/>
      <c r="AZ212" s="320"/>
      <c r="BA212" s="320"/>
      <c r="BB212" s="320"/>
      <c r="BC212" s="320"/>
      <c r="BD212" s="320"/>
      <c r="BE212" s="320"/>
      <c r="BF212" s="320"/>
      <c r="BG212" s="320"/>
      <c r="BH212" s="320"/>
      <c r="BI212" s="320"/>
      <c r="BJ212" s="320"/>
      <c r="BK212" s="320"/>
      <c r="BL212" s="320"/>
      <c r="BM212" s="320"/>
      <c r="BN212" s="320"/>
      <c r="BO212" s="320"/>
      <c r="BP212" s="320"/>
      <c r="BQ212" s="320"/>
      <c r="BR212" s="320"/>
      <c r="BS212" s="320"/>
      <c r="BT212" s="320"/>
      <c r="BU212" s="320"/>
      <c r="BV212" s="320"/>
      <c r="BW212" s="320"/>
      <c r="BX212" s="320"/>
      <c r="BY212" s="320"/>
      <c r="BZ212" s="320"/>
      <c r="CA212" s="320"/>
      <c r="CB212" s="320"/>
      <c r="CC212" s="320"/>
      <c r="CD212" s="320"/>
      <c r="CE212" s="320"/>
      <c r="CF212" s="320"/>
      <c r="CG212" s="320"/>
      <c r="CH212" s="320"/>
      <c r="CI212" s="320"/>
      <c r="CJ212" s="320"/>
      <c r="CK212" s="320"/>
      <c r="CL212" s="320"/>
      <c r="CM212" s="320"/>
      <c r="CN212" s="320"/>
      <c r="CO212" s="320"/>
      <c r="CP212" s="320"/>
      <c r="CQ212" s="320"/>
      <c r="CR212" s="320"/>
      <c r="CS212" s="320"/>
      <c r="CT212" s="320"/>
      <c r="CU212" s="320"/>
      <c r="CV212" s="320"/>
      <c r="CW212" s="320"/>
      <c r="CX212" s="320"/>
      <c r="CY212" s="320"/>
      <c r="CZ212" s="320"/>
      <c r="DA212" s="320"/>
      <c r="DB212" s="320"/>
      <c r="DC212" s="320"/>
      <c r="DD212" s="320"/>
      <c r="DE212" s="320"/>
      <c r="DF212" s="320"/>
      <c r="DG212" s="320"/>
      <c r="DH212" s="320"/>
      <c r="DI212" s="320"/>
      <c r="DJ212" s="320"/>
      <c r="DK212" s="320"/>
      <c r="DL212" s="320"/>
      <c r="DM212" s="320"/>
      <c r="DN212" s="320"/>
      <c r="DO212" s="320"/>
      <c r="DP212" s="320"/>
      <c r="DQ212" s="320"/>
      <c r="DR212" s="320"/>
      <c r="DS212" s="320"/>
      <c r="DT212" s="320"/>
      <c r="DU212" s="320"/>
      <c r="DV212" s="320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</row>
    <row r="213">
      <c r="A213" s="170"/>
      <c r="B213" s="170"/>
      <c r="C213" s="170"/>
      <c r="D213" s="170"/>
      <c r="E213" s="171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20"/>
      <c r="X213" s="320"/>
      <c r="Y213" s="320"/>
      <c r="Z213" s="320"/>
      <c r="AA213" s="320"/>
      <c r="AB213" s="320"/>
      <c r="AC213" s="320"/>
      <c r="AD213" s="320"/>
      <c r="AE213" s="320"/>
      <c r="AF213" s="320"/>
      <c r="AG213" s="320"/>
      <c r="AH213" s="320"/>
      <c r="AI213" s="320"/>
      <c r="AJ213" s="320"/>
      <c r="AK213" s="320"/>
      <c r="AL213" s="320"/>
      <c r="AM213" s="320"/>
      <c r="AN213" s="320"/>
      <c r="AO213" s="320"/>
      <c r="AP213" s="320"/>
      <c r="AQ213" s="320"/>
      <c r="AR213" s="320"/>
      <c r="AS213" s="320"/>
      <c r="AT213" s="320"/>
      <c r="AU213" s="320"/>
      <c r="AV213" s="320"/>
      <c r="AW213" s="320"/>
      <c r="AX213" s="320"/>
      <c r="AY213" s="320"/>
      <c r="AZ213" s="320"/>
      <c r="BA213" s="320"/>
      <c r="BB213" s="320"/>
      <c r="BC213" s="320"/>
      <c r="BD213" s="320"/>
      <c r="BE213" s="320"/>
      <c r="BF213" s="320"/>
      <c r="BG213" s="320"/>
      <c r="BH213" s="320"/>
      <c r="BI213" s="320"/>
      <c r="BJ213" s="320"/>
      <c r="BK213" s="320"/>
      <c r="BL213" s="320"/>
      <c r="BM213" s="320"/>
      <c r="BN213" s="320"/>
      <c r="BO213" s="320"/>
      <c r="BP213" s="320"/>
      <c r="BQ213" s="320"/>
      <c r="BR213" s="320"/>
      <c r="BS213" s="320"/>
      <c r="BT213" s="320"/>
      <c r="BU213" s="320"/>
      <c r="BV213" s="320"/>
      <c r="BW213" s="320"/>
      <c r="BX213" s="320"/>
      <c r="BY213" s="320"/>
      <c r="BZ213" s="320"/>
      <c r="CA213" s="320"/>
      <c r="CB213" s="320"/>
      <c r="CC213" s="320"/>
      <c r="CD213" s="320"/>
      <c r="CE213" s="320"/>
      <c r="CF213" s="320"/>
      <c r="CG213" s="320"/>
      <c r="CH213" s="320"/>
      <c r="CI213" s="320"/>
      <c r="CJ213" s="320"/>
      <c r="CK213" s="320"/>
      <c r="CL213" s="320"/>
      <c r="CM213" s="320"/>
      <c r="CN213" s="320"/>
      <c r="CO213" s="320"/>
      <c r="CP213" s="320"/>
      <c r="CQ213" s="320"/>
      <c r="CR213" s="320"/>
      <c r="CS213" s="320"/>
      <c r="CT213" s="320"/>
      <c r="CU213" s="320"/>
      <c r="CV213" s="320"/>
      <c r="CW213" s="320"/>
      <c r="CX213" s="320"/>
      <c r="CY213" s="320"/>
      <c r="CZ213" s="320"/>
      <c r="DA213" s="320"/>
      <c r="DB213" s="320"/>
      <c r="DC213" s="320"/>
      <c r="DD213" s="320"/>
      <c r="DE213" s="320"/>
      <c r="DF213" s="320"/>
      <c r="DG213" s="320"/>
      <c r="DH213" s="320"/>
      <c r="DI213" s="320"/>
      <c r="DJ213" s="320"/>
      <c r="DK213" s="320"/>
      <c r="DL213" s="320"/>
      <c r="DM213" s="320"/>
      <c r="DN213" s="320"/>
      <c r="DO213" s="320"/>
      <c r="DP213" s="320"/>
      <c r="DQ213" s="320"/>
      <c r="DR213" s="320"/>
      <c r="DS213" s="320"/>
      <c r="DT213" s="320"/>
      <c r="DU213" s="320"/>
      <c r="DV213" s="320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</row>
    <row r="214">
      <c r="A214" s="170"/>
      <c r="B214" s="170"/>
      <c r="C214" s="170"/>
      <c r="D214" s="170"/>
      <c r="E214" s="171"/>
      <c r="F214" s="320"/>
      <c r="G214" s="320"/>
      <c r="H214" s="320"/>
      <c r="I214" s="320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0"/>
      <c r="Z214" s="320"/>
      <c r="AA214" s="320"/>
      <c r="AB214" s="320"/>
      <c r="AC214" s="320"/>
      <c r="AD214" s="320"/>
      <c r="AE214" s="320"/>
      <c r="AF214" s="320"/>
      <c r="AG214" s="320"/>
      <c r="AH214" s="320"/>
      <c r="AI214" s="320"/>
      <c r="AJ214" s="320"/>
      <c r="AK214" s="320"/>
      <c r="AL214" s="320"/>
      <c r="AM214" s="320"/>
      <c r="AN214" s="320"/>
      <c r="AO214" s="320"/>
      <c r="AP214" s="320"/>
      <c r="AQ214" s="320"/>
      <c r="AR214" s="320"/>
      <c r="AS214" s="320"/>
      <c r="AT214" s="320"/>
      <c r="AU214" s="320"/>
      <c r="AV214" s="320"/>
      <c r="AW214" s="320"/>
      <c r="AX214" s="320"/>
      <c r="AY214" s="320"/>
      <c r="AZ214" s="320"/>
      <c r="BA214" s="320"/>
      <c r="BB214" s="320"/>
      <c r="BC214" s="320"/>
      <c r="BD214" s="320"/>
      <c r="BE214" s="320"/>
      <c r="BF214" s="320"/>
      <c r="BG214" s="320"/>
      <c r="BH214" s="320"/>
      <c r="BI214" s="320"/>
      <c r="BJ214" s="320"/>
      <c r="BK214" s="320"/>
      <c r="BL214" s="320"/>
      <c r="BM214" s="320"/>
      <c r="BN214" s="320"/>
      <c r="BO214" s="320"/>
      <c r="BP214" s="320"/>
      <c r="BQ214" s="320"/>
      <c r="BR214" s="320"/>
      <c r="BS214" s="320"/>
      <c r="BT214" s="320"/>
      <c r="BU214" s="320"/>
      <c r="BV214" s="320"/>
      <c r="BW214" s="320"/>
      <c r="BX214" s="320"/>
      <c r="BY214" s="320"/>
      <c r="BZ214" s="320"/>
      <c r="CA214" s="320"/>
      <c r="CB214" s="320"/>
      <c r="CC214" s="320"/>
      <c r="CD214" s="320"/>
      <c r="CE214" s="320"/>
      <c r="CF214" s="320"/>
      <c r="CG214" s="320"/>
      <c r="CH214" s="320"/>
      <c r="CI214" s="320"/>
      <c r="CJ214" s="320"/>
      <c r="CK214" s="320"/>
      <c r="CL214" s="320"/>
      <c r="CM214" s="320"/>
      <c r="CN214" s="320"/>
      <c r="CO214" s="320"/>
      <c r="CP214" s="320"/>
      <c r="CQ214" s="320"/>
      <c r="CR214" s="320"/>
      <c r="CS214" s="320"/>
      <c r="CT214" s="320"/>
      <c r="CU214" s="320"/>
      <c r="CV214" s="320"/>
      <c r="CW214" s="320"/>
      <c r="CX214" s="320"/>
      <c r="CY214" s="320"/>
      <c r="CZ214" s="320"/>
      <c r="DA214" s="320"/>
      <c r="DB214" s="320"/>
      <c r="DC214" s="320"/>
      <c r="DD214" s="320"/>
      <c r="DE214" s="320"/>
      <c r="DF214" s="320"/>
      <c r="DG214" s="320"/>
      <c r="DH214" s="320"/>
      <c r="DI214" s="320"/>
      <c r="DJ214" s="320"/>
      <c r="DK214" s="320"/>
      <c r="DL214" s="320"/>
      <c r="DM214" s="320"/>
      <c r="DN214" s="320"/>
      <c r="DO214" s="320"/>
      <c r="DP214" s="320"/>
      <c r="DQ214" s="320"/>
      <c r="DR214" s="320"/>
      <c r="DS214" s="320"/>
      <c r="DT214" s="320"/>
      <c r="DU214" s="320"/>
      <c r="DV214" s="320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</row>
    <row r="215">
      <c r="A215" s="170"/>
      <c r="B215" s="170"/>
      <c r="C215" s="170"/>
      <c r="D215" s="170"/>
      <c r="E215" s="171"/>
      <c r="F215" s="320"/>
      <c r="G215" s="320"/>
      <c r="H215" s="320"/>
      <c r="I215" s="320"/>
      <c r="J215" s="320"/>
      <c r="K215" s="320"/>
      <c r="L215" s="320"/>
      <c r="M215" s="320"/>
      <c r="N215" s="320"/>
      <c r="O215" s="320"/>
      <c r="P215" s="320"/>
      <c r="Q215" s="320"/>
      <c r="R215" s="320"/>
      <c r="S215" s="320"/>
      <c r="T215" s="320"/>
      <c r="U215" s="320"/>
      <c r="V215" s="320"/>
      <c r="W215" s="320"/>
      <c r="X215" s="320"/>
      <c r="Y215" s="320"/>
      <c r="Z215" s="320"/>
      <c r="AA215" s="320"/>
      <c r="AB215" s="320"/>
      <c r="AC215" s="320"/>
      <c r="AD215" s="320"/>
      <c r="AE215" s="320"/>
      <c r="AF215" s="320"/>
      <c r="AG215" s="320"/>
      <c r="AH215" s="320"/>
      <c r="AI215" s="320"/>
      <c r="AJ215" s="320"/>
      <c r="AK215" s="320"/>
      <c r="AL215" s="320"/>
      <c r="AM215" s="320"/>
      <c r="AN215" s="320"/>
      <c r="AO215" s="320"/>
      <c r="AP215" s="320"/>
      <c r="AQ215" s="320"/>
      <c r="AR215" s="320"/>
      <c r="AS215" s="320"/>
      <c r="AT215" s="320"/>
      <c r="AU215" s="320"/>
      <c r="AV215" s="320"/>
      <c r="AW215" s="320"/>
      <c r="AX215" s="320"/>
      <c r="AY215" s="320"/>
      <c r="AZ215" s="320"/>
      <c r="BA215" s="320"/>
      <c r="BB215" s="320"/>
      <c r="BC215" s="320"/>
      <c r="BD215" s="320"/>
      <c r="BE215" s="320"/>
      <c r="BF215" s="320"/>
      <c r="BG215" s="320"/>
      <c r="BH215" s="320"/>
      <c r="BI215" s="320"/>
      <c r="BJ215" s="320"/>
      <c r="BK215" s="320"/>
      <c r="BL215" s="320"/>
      <c r="BM215" s="320"/>
      <c r="BN215" s="320"/>
      <c r="BO215" s="320"/>
      <c r="BP215" s="320"/>
      <c r="BQ215" s="320"/>
      <c r="BR215" s="320"/>
      <c r="BS215" s="320"/>
      <c r="BT215" s="320"/>
      <c r="BU215" s="320"/>
      <c r="BV215" s="320"/>
      <c r="BW215" s="320"/>
      <c r="BX215" s="320"/>
      <c r="BY215" s="320"/>
      <c r="BZ215" s="320"/>
      <c r="CA215" s="320"/>
      <c r="CB215" s="320"/>
      <c r="CC215" s="320"/>
      <c r="CD215" s="320"/>
      <c r="CE215" s="320"/>
      <c r="CF215" s="320"/>
      <c r="CG215" s="320"/>
      <c r="CH215" s="320"/>
      <c r="CI215" s="320"/>
      <c r="CJ215" s="320"/>
      <c r="CK215" s="320"/>
      <c r="CL215" s="320"/>
      <c r="CM215" s="320"/>
      <c r="CN215" s="320"/>
      <c r="CO215" s="320"/>
      <c r="CP215" s="320"/>
      <c r="CQ215" s="320"/>
      <c r="CR215" s="320"/>
      <c r="CS215" s="320"/>
      <c r="CT215" s="320"/>
      <c r="CU215" s="320"/>
      <c r="CV215" s="320"/>
      <c r="CW215" s="320"/>
      <c r="CX215" s="320"/>
      <c r="CY215" s="320"/>
      <c r="CZ215" s="320"/>
      <c r="DA215" s="320"/>
      <c r="DB215" s="320"/>
      <c r="DC215" s="320"/>
      <c r="DD215" s="320"/>
      <c r="DE215" s="320"/>
      <c r="DF215" s="320"/>
      <c r="DG215" s="320"/>
      <c r="DH215" s="320"/>
      <c r="DI215" s="320"/>
      <c r="DJ215" s="320"/>
      <c r="DK215" s="320"/>
      <c r="DL215" s="320"/>
      <c r="DM215" s="320"/>
      <c r="DN215" s="320"/>
      <c r="DO215" s="320"/>
      <c r="DP215" s="320"/>
      <c r="DQ215" s="320"/>
      <c r="DR215" s="320"/>
      <c r="DS215" s="320"/>
      <c r="DT215" s="320"/>
      <c r="DU215" s="320"/>
      <c r="DV215" s="320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</row>
    <row r="216">
      <c r="A216" s="170"/>
      <c r="B216" s="170"/>
      <c r="C216" s="170"/>
      <c r="D216" s="170"/>
      <c r="E216" s="171"/>
      <c r="F216" s="320"/>
      <c r="G216" s="320"/>
      <c r="H216" s="320"/>
      <c r="I216" s="320"/>
      <c r="J216" s="320"/>
      <c r="K216" s="320"/>
      <c r="L216" s="320"/>
      <c r="M216" s="320"/>
      <c r="N216" s="320"/>
      <c r="O216" s="320"/>
      <c r="P216" s="320"/>
      <c r="Q216" s="320"/>
      <c r="R216" s="320"/>
      <c r="S216" s="320"/>
      <c r="T216" s="320"/>
      <c r="U216" s="320"/>
      <c r="V216" s="320"/>
      <c r="W216" s="320"/>
      <c r="X216" s="320"/>
      <c r="Y216" s="320"/>
      <c r="Z216" s="320"/>
      <c r="AA216" s="320"/>
      <c r="AB216" s="320"/>
      <c r="AC216" s="320"/>
      <c r="AD216" s="320"/>
      <c r="AE216" s="320"/>
      <c r="AF216" s="320"/>
      <c r="AG216" s="320"/>
      <c r="AH216" s="320"/>
      <c r="AI216" s="320"/>
      <c r="AJ216" s="320"/>
      <c r="AK216" s="320"/>
      <c r="AL216" s="320"/>
      <c r="AM216" s="320"/>
      <c r="AN216" s="320"/>
      <c r="AO216" s="320"/>
      <c r="AP216" s="320"/>
      <c r="AQ216" s="320"/>
      <c r="AR216" s="320"/>
      <c r="AS216" s="320"/>
      <c r="AT216" s="320"/>
      <c r="AU216" s="320"/>
      <c r="AV216" s="320"/>
      <c r="AW216" s="320"/>
      <c r="AX216" s="320"/>
      <c r="AY216" s="320"/>
      <c r="AZ216" s="320"/>
      <c r="BA216" s="320"/>
      <c r="BB216" s="320"/>
      <c r="BC216" s="320"/>
      <c r="BD216" s="320"/>
      <c r="BE216" s="320"/>
      <c r="BF216" s="320"/>
      <c r="BG216" s="320"/>
      <c r="BH216" s="320"/>
      <c r="BI216" s="320"/>
      <c r="BJ216" s="320"/>
      <c r="BK216" s="320"/>
      <c r="BL216" s="320"/>
      <c r="BM216" s="320"/>
      <c r="BN216" s="320"/>
      <c r="BO216" s="320"/>
      <c r="BP216" s="320"/>
      <c r="BQ216" s="320"/>
      <c r="BR216" s="320"/>
      <c r="BS216" s="320"/>
      <c r="BT216" s="320"/>
      <c r="BU216" s="320"/>
      <c r="BV216" s="320"/>
      <c r="BW216" s="320"/>
      <c r="BX216" s="320"/>
      <c r="BY216" s="320"/>
      <c r="BZ216" s="320"/>
      <c r="CA216" s="320"/>
      <c r="CB216" s="320"/>
      <c r="CC216" s="320"/>
      <c r="CD216" s="320"/>
      <c r="CE216" s="320"/>
      <c r="CF216" s="320"/>
      <c r="CG216" s="320"/>
      <c r="CH216" s="320"/>
      <c r="CI216" s="320"/>
      <c r="CJ216" s="320"/>
      <c r="CK216" s="320"/>
      <c r="CL216" s="320"/>
      <c r="CM216" s="320"/>
      <c r="CN216" s="320"/>
      <c r="CO216" s="320"/>
      <c r="CP216" s="320"/>
      <c r="CQ216" s="320"/>
      <c r="CR216" s="320"/>
      <c r="CS216" s="320"/>
      <c r="CT216" s="320"/>
      <c r="CU216" s="320"/>
      <c r="CV216" s="320"/>
      <c r="CW216" s="320"/>
      <c r="CX216" s="320"/>
      <c r="CY216" s="320"/>
      <c r="CZ216" s="320"/>
      <c r="DA216" s="320"/>
      <c r="DB216" s="320"/>
      <c r="DC216" s="320"/>
      <c r="DD216" s="320"/>
      <c r="DE216" s="320"/>
      <c r="DF216" s="320"/>
      <c r="DG216" s="320"/>
      <c r="DH216" s="320"/>
      <c r="DI216" s="320"/>
      <c r="DJ216" s="320"/>
      <c r="DK216" s="320"/>
      <c r="DL216" s="320"/>
      <c r="DM216" s="320"/>
      <c r="DN216" s="320"/>
      <c r="DO216" s="320"/>
      <c r="DP216" s="320"/>
      <c r="DQ216" s="320"/>
      <c r="DR216" s="320"/>
      <c r="DS216" s="320"/>
      <c r="DT216" s="320"/>
      <c r="DU216" s="320"/>
      <c r="DV216" s="320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</row>
    <row r="217">
      <c r="A217" s="170"/>
      <c r="B217" s="170"/>
      <c r="C217" s="170"/>
      <c r="D217" s="170"/>
      <c r="E217" s="171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0"/>
      <c r="Z217" s="320"/>
      <c r="AA217" s="320"/>
      <c r="AB217" s="320"/>
      <c r="AC217" s="320"/>
      <c r="AD217" s="320"/>
      <c r="AE217" s="320"/>
      <c r="AF217" s="320"/>
      <c r="AG217" s="320"/>
      <c r="AH217" s="320"/>
      <c r="AI217" s="320"/>
      <c r="AJ217" s="320"/>
      <c r="AK217" s="320"/>
      <c r="AL217" s="320"/>
      <c r="AM217" s="320"/>
      <c r="AN217" s="320"/>
      <c r="AO217" s="320"/>
      <c r="AP217" s="320"/>
      <c r="AQ217" s="320"/>
      <c r="AR217" s="320"/>
      <c r="AS217" s="320"/>
      <c r="AT217" s="320"/>
      <c r="AU217" s="320"/>
      <c r="AV217" s="320"/>
      <c r="AW217" s="320"/>
      <c r="AX217" s="320"/>
      <c r="AY217" s="320"/>
      <c r="AZ217" s="320"/>
      <c r="BA217" s="320"/>
      <c r="BB217" s="320"/>
      <c r="BC217" s="320"/>
      <c r="BD217" s="320"/>
      <c r="BE217" s="320"/>
      <c r="BF217" s="320"/>
      <c r="BG217" s="320"/>
      <c r="BH217" s="320"/>
      <c r="BI217" s="320"/>
      <c r="BJ217" s="320"/>
      <c r="BK217" s="320"/>
      <c r="BL217" s="320"/>
      <c r="BM217" s="320"/>
      <c r="BN217" s="320"/>
      <c r="BO217" s="320"/>
      <c r="BP217" s="320"/>
      <c r="BQ217" s="320"/>
      <c r="BR217" s="320"/>
      <c r="BS217" s="320"/>
      <c r="BT217" s="320"/>
      <c r="BU217" s="320"/>
      <c r="BV217" s="320"/>
      <c r="BW217" s="320"/>
      <c r="BX217" s="320"/>
      <c r="BY217" s="320"/>
      <c r="BZ217" s="320"/>
      <c r="CA217" s="320"/>
      <c r="CB217" s="320"/>
      <c r="CC217" s="320"/>
      <c r="CD217" s="320"/>
      <c r="CE217" s="320"/>
      <c r="CF217" s="320"/>
      <c r="CG217" s="320"/>
      <c r="CH217" s="320"/>
      <c r="CI217" s="320"/>
      <c r="CJ217" s="320"/>
      <c r="CK217" s="320"/>
      <c r="CL217" s="320"/>
      <c r="CM217" s="320"/>
      <c r="CN217" s="320"/>
      <c r="CO217" s="320"/>
      <c r="CP217" s="320"/>
      <c r="CQ217" s="320"/>
      <c r="CR217" s="320"/>
      <c r="CS217" s="320"/>
      <c r="CT217" s="320"/>
      <c r="CU217" s="320"/>
      <c r="CV217" s="320"/>
      <c r="CW217" s="320"/>
      <c r="CX217" s="320"/>
      <c r="CY217" s="320"/>
      <c r="CZ217" s="320"/>
      <c r="DA217" s="320"/>
      <c r="DB217" s="320"/>
      <c r="DC217" s="320"/>
      <c r="DD217" s="320"/>
      <c r="DE217" s="320"/>
      <c r="DF217" s="320"/>
      <c r="DG217" s="320"/>
      <c r="DH217" s="320"/>
      <c r="DI217" s="320"/>
      <c r="DJ217" s="320"/>
      <c r="DK217" s="320"/>
      <c r="DL217" s="320"/>
      <c r="DM217" s="320"/>
      <c r="DN217" s="320"/>
      <c r="DO217" s="320"/>
      <c r="DP217" s="320"/>
      <c r="DQ217" s="320"/>
      <c r="DR217" s="320"/>
      <c r="DS217" s="320"/>
      <c r="DT217" s="320"/>
      <c r="DU217" s="320"/>
      <c r="DV217" s="320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</row>
    <row r="218">
      <c r="A218" s="170"/>
      <c r="B218" s="170"/>
      <c r="C218" s="170"/>
      <c r="D218" s="170"/>
      <c r="E218" s="171"/>
      <c r="F218" s="320"/>
      <c r="G218" s="320"/>
      <c r="H218" s="320"/>
      <c r="I218" s="320"/>
      <c r="J218" s="320"/>
      <c r="K218" s="320"/>
      <c r="L218" s="320"/>
      <c r="M218" s="320"/>
      <c r="N218" s="320"/>
      <c r="O218" s="320"/>
      <c r="P218" s="320"/>
      <c r="Q218" s="320"/>
      <c r="R218" s="320"/>
      <c r="S218" s="320"/>
      <c r="T218" s="320"/>
      <c r="U218" s="320"/>
      <c r="V218" s="320"/>
      <c r="W218" s="320"/>
      <c r="X218" s="320"/>
      <c r="Y218" s="320"/>
      <c r="Z218" s="320"/>
      <c r="AA218" s="320"/>
      <c r="AB218" s="320"/>
      <c r="AC218" s="320"/>
      <c r="AD218" s="320"/>
      <c r="AE218" s="320"/>
      <c r="AF218" s="320"/>
      <c r="AG218" s="320"/>
      <c r="AH218" s="320"/>
      <c r="AI218" s="320"/>
      <c r="AJ218" s="320"/>
      <c r="AK218" s="320"/>
      <c r="AL218" s="320"/>
      <c r="AM218" s="320"/>
      <c r="AN218" s="320"/>
      <c r="AO218" s="320"/>
      <c r="AP218" s="320"/>
      <c r="AQ218" s="320"/>
      <c r="AR218" s="320"/>
      <c r="AS218" s="320"/>
      <c r="AT218" s="320"/>
      <c r="AU218" s="320"/>
      <c r="AV218" s="320"/>
      <c r="AW218" s="320"/>
      <c r="AX218" s="320"/>
      <c r="AY218" s="320"/>
      <c r="AZ218" s="320"/>
      <c r="BA218" s="320"/>
      <c r="BB218" s="320"/>
      <c r="BC218" s="320"/>
      <c r="BD218" s="320"/>
      <c r="BE218" s="320"/>
      <c r="BF218" s="320"/>
      <c r="BG218" s="320"/>
      <c r="BH218" s="320"/>
      <c r="BI218" s="320"/>
      <c r="BJ218" s="320"/>
      <c r="BK218" s="320"/>
      <c r="BL218" s="320"/>
      <c r="BM218" s="320"/>
      <c r="BN218" s="320"/>
      <c r="BO218" s="320"/>
      <c r="BP218" s="320"/>
      <c r="BQ218" s="320"/>
      <c r="BR218" s="320"/>
      <c r="BS218" s="320"/>
      <c r="BT218" s="320"/>
      <c r="BU218" s="320"/>
      <c r="BV218" s="320"/>
      <c r="BW218" s="320"/>
      <c r="BX218" s="320"/>
      <c r="BY218" s="320"/>
      <c r="BZ218" s="320"/>
      <c r="CA218" s="320"/>
      <c r="CB218" s="320"/>
      <c r="CC218" s="320"/>
      <c r="CD218" s="320"/>
      <c r="CE218" s="320"/>
      <c r="CF218" s="320"/>
      <c r="CG218" s="320"/>
      <c r="CH218" s="320"/>
      <c r="CI218" s="320"/>
      <c r="CJ218" s="320"/>
      <c r="CK218" s="320"/>
      <c r="CL218" s="320"/>
      <c r="CM218" s="320"/>
      <c r="CN218" s="320"/>
      <c r="CO218" s="320"/>
      <c r="CP218" s="320"/>
      <c r="CQ218" s="320"/>
      <c r="CR218" s="320"/>
      <c r="CS218" s="320"/>
      <c r="CT218" s="320"/>
      <c r="CU218" s="320"/>
      <c r="CV218" s="320"/>
      <c r="CW218" s="320"/>
      <c r="CX218" s="320"/>
      <c r="CY218" s="320"/>
      <c r="CZ218" s="320"/>
      <c r="DA218" s="320"/>
      <c r="DB218" s="320"/>
      <c r="DC218" s="320"/>
      <c r="DD218" s="320"/>
      <c r="DE218" s="320"/>
      <c r="DF218" s="320"/>
      <c r="DG218" s="320"/>
      <c r="DH218" s="320"/>
      <c r="DI218" s="320"/>
      <c r="DJ218" s="320"/>
      <c r="DK218" s="320"/>
      <c r="DL218" s="320"/>
      <c r="DM218" s="320"/>
      <c r="DN218" s="320"/>
      <c r="DO218" s="320"/>
      <c r="DP218" s="320"/>
      <c r="DQ218" s="320"/>
      <c r="DR218" s="320"/>
      <c r="DS218" s="320"/>
      <c r="DT218" s="320"/>
      <c r="DU218" s="320"/>
      <c r="DV218" s="320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</row>
    <row r="219">
      <c r="A219" s="170"/>
      <c r="B219" s="170"/>
      <c r="C219" s="170"/>
      <c r="D219" s="170"/>
      <c r="E219" s="171"/>
      <c r="F219" s="320"/>
      <c r="G219" s="320"/>
      <c r="H219" s="320"/>
      <c r="I219" s="320"/>
      <c r="J219" s="320"/>
      <c r="K219" s="320"/>
      <c r="L219" s="320"/>
      <c r="M219" s="320"/>
      <c r="N219" s="320"/>
      <c r="O219" s="320"/>
      <c r="P219" s="320"/>
      <c r="Q219" s="320"/>
      <c r="R219" s="320"/>
      <c r="S219" s="320"/>
      <c r="T219" s="320"/>
      <c r="U219" s="320"/>
      <c r="V219" s="320"/>
      <c r="W219" s="320"/>
      <c r="X219" s="320"/>
      <c r="Y219" s="320"/>
      <c r="Z219" s="320"/>
      <c r="AA219" s="320"/>
      <c r="AB219" s="320"/>
      <c r="AC219" s="320"/>
      <c r="AD219" s="320"/>
      <c r="AE219" s="320"/>
      <c r="AF219" s="320"/>
      <c r="AG219" s="320"/>
      <c r="AH219" s="320"/>
      <c r="AI219" s="320"/>
      <c r="AJ219" s="320"/>
      <c r="AK219" s="320"/>
      <c r="AL219" s="320"/>
      <c r="AM219" s="320"/>
      <c r="AN219" s="320"/>
      <c r="AO219" s="320"/>
      <c r="AP219" s="320"/>
      <c r="AQ219" s="320"/>
      <c r="AR219" s="320"/>
      <c r="AS219" s="320"/>
      <c r="AT219" s="320"/>
      <c r="AU219" s="320"/>
      <c r="AV219" s="320"/>
      <c r="AW219" s="320"/>
      <c r="AX219" s="320"/>
      <c r="AY219" s="320"/>
      <c r="AZ219" s="320"/>
      <c r="BA219" s="320"/>
      <c r="BB219" s="320"/>
      <c r="BC219" s="320"/>
      <c r="BD219" s="320"/>
      <c r="BE219" s="320"/>
      <c r="BF219" s="320"/>
      <c r="BG219" s="320"/>
      <c r="BH219" s="320"/>
      <c r="BI219" s="320"/>
      <c r="BJ219" s="320"/>
      <c r="BK219" s="320"/>
      <c r="BL219" s="320"/>
      <c r="BM219" s="320"/>
      <c r="BN219" s="320"/>
      <c r="BO219" s="320"/>
      <c r="BP219" s="320"/>
      <c r="BQ219" s="320"/>
      <c r="BR219" s="320"/>
      <c r="BS219" s="320"/>
      <c r="BT219" s="320"/>
      <c r="BU219" s="320"/>
      <c r="BV219" s="320"/>
      <c r="BW219" s="320"/>
      <c r="BX219" s="320"/>
      <c r="BY219" s="320"/>
      <c r="BZ219" s="320"/>
      <c r="CA219" s="320"/>
      <c r="CB219" s="320"/>
      <c r="CC219" s="320"/>
      <c r="CD219" s="320"/>
      <c r="CE219" s="320"/>
      <c r="CF219" s="320"/>
      <c r="CG219" s="320"/>
      <c r="CH219" s="320"/>
      <c r="CI219" s="320"/>
      <c r="CJ219" s="320"/>
      <c r="CK219" s="320"/>
      <c r="CL219" s="320"/>
      <c r="CM219" s="320"/>
      <c r="CN219" s="320"/>
      <c r="CO219" s="320"/>
      <c r="CP219" s="320"/>
      <c r="CQ219" s="320"/>
      <c r="CR219" s="320"/>
      <c r="CS219" s="320"/>
      <c r="CT219" s="320"/>
      <c r="CU219" s="320"/>
      <c r="CV219" s="320"/>
      <c r="CW219" s="320"/>
      <c r="CX219" s="320"/>
      <c r="CY219" s="320"/>
      <c r="CZ219" s="320"/>
      <c r="DA219" s="320"/>
      <c r="DB219" s="320"/>
      <c r="DC219" s="320"/>
      <c r="DD219" s="320"/>
      <c r="DE219" s="320"/>
      <c r="DF219" s="320"/>
      <c r="DG219" s="320"/>
      <c r="DH219" s="320"/>
      <c r="DI219" s="320"/>
      <c r="DJ219" s="320"/>
      <c r="DK219" s="320"/>
      <c r="DL219" s="320"/>
      <c r="DM219" s="320"/>
      <c r="DN219" s="320"/>
      <c r="DO219" s="320"/>
      <c r="DP219" s="320"/>
      <c r="DQ219" s="320"/>
      <c r="DR219" s="320"/>
      <c r="DS219" s="320"/>
      <c r="DT219" s="320"/>
      <c r="DU219" s="320"/>
      <c r="DV219" s="320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</row>
    <row r="220">
      <c r="A220" s="170"/>
      <c r="B220" s="170"/>
      <c r="C220" s="170"/>
      <c r="D220" s="170"/>
      <c r="E220" s="171"/>
      <c r="F220" s="320"/>
      <c r="G220" s="320"/>
      <c r="H220" s="320"/>
      <c r="I220" s="320"/>
      <c r="J220" s="320"/>
      <c r="K220" s="320"/>
      <c r="L220" s="320"/>
      <c r="M220" s="320"/>
      <c r="N220" s="320"/>
      <c r="O220" s="320"/>
      <c r="P220" s="320"/>
      <c r="Q220" s="320"/>
      <c r="R220" s="320"/>
      <c r="S220" s="320"/>
      <c r="T220" s="320"/>
      <c r="U220" s="320"/>
      <c r="V220" s="320"/>
      <c r="W220" s="320"/>
      <c r="X220" s="320"/>
      <c r="Y220" s="320"/>
      <c r="Z220" s="320"/>
      <c r="AA220" s="320"/>
      <c r="AB220" s="320"/>
      <c r="AC220" s="320"/>
      <c r="AD220" s="320"/>
      <c r="AE220" s="320"/>
      <c r="AF220" s="320"/>
      <c r="AG220" s="320"/>
      <c r="AH220" s="320"/>
      <c r="AI220" s="320"/>
      <c r="AJ220" s="320"/>
      <c r="AK220" s="320"/>
      <c r="AL220" s="320"/>
      <c r="AM220" s="320"/>
      <c r="AN220" s="320"/>
      <c r="AO220" s="320"/>
      <c r="AP220" s="320"/>
      <c r="AQ220" s="320"/>
      <c r="AR220" s="320"/>
      <c r="AS220" s="320"/>
      <c r="AT220" s="320"/>
      <c r="AU220" s="320"/>
      <c r="AV220" s="320"/>
      <c r="AW220" s="320"/>
      <c r="AX220" s="320"/>
      <c r="AY220" s="320"/>
      <c r="AZ220" s="320"/>
      <c r="BA220" s="320"/>
      <c r="BB220" s="320"/>
      <c r="BC220" s="320"/>
      <c r="BD220" s="320"/>
      <c r="BE220" s="320"/>
      <c r="BF220" s="320"/>
      <c r="BG220" s="320"/>
      <c r="BH220" s="320"/>
      <c r="BI220" s="320"/>
      <c r="BJ220" s="320"/>
      <c r="BK220" s="320"/>
      <c r="BL220" s="320"/>
      <c r="BM220" s="320"/>
      <c r="BN220" s="320"/>
      <c r="BO220" s="320"/>
      <c r="BP220" s="320"/>
      <c r="BQ220" s="320"/>
      <c r="BR220" s="320"/>
      <c r="BS220" s="320"/>
      <c r="BT220" s="320"/>
      <c r="BU220" s="320"/>
      <c r="BV220" s="320"/>
      <c r="BW220" s="320"/>
      <c r="BX220" s="320"/>
      <c r="BY220" s="320"/>
      <c r="BZ220" s="320"/>
      <c r="CA220" s="320"/>
      <c r="CB220" s="320"/>
      <c r="CC220" s="320"/>
      <c r="CD220" s="320"/>
      <c r="CE220" s="320"/>
      <c r="CF220" s="320"/>
      <c r="CG220" s="320"/>
      <c r="CH220" s="320"/>
      <c r="CI220" s="320"/>
      <c r="CJ220" s="320"/>
      <c r="CK220" s="320"/>
      <c r="CL220" s="320"/>
      <c r="CM220" s="320"/>
      <c r="CN220" s="320"/>
      <c r="CO220" s="320"/>
      <c r="CP220" s="320"/>
      <c r="CQ220" s="320"/>
      <c r="CR220" s="320"/>
      <c r="CS220" s="320"/>
      <c r="CT220" s="320"/>
      <c r="CU220" s="320"/>
      <c r="CV220" s="320"/>
      <c r="CW220" s="320"/>
      <c r="CX220" s="320"/>
      <c r="CY220" s="320"/>
      <c r="CZ220" s="320"/>
      <c r="DA220" s="320"/>
      <c r="DB220" s="320"/>
      <c r="DC220" s="320"/>
      <c r="DD220" s="320"/>
      <c r="DE220" s="320"/>
      <c r="DF220" s="320"/>
      <c r="DG220" s="320"/>
      <c r="DH220" s="320"/>
      <c r="DI220" s="320"/>
      <c r="DJ220" s="320"/>
      <c r="DK220" s="320"/>
      <c r="DL220" s="320"/>
      <c r="DM220" s="320"/>
      <c r="DN220" s="320"/>
      <c r="DO220" s="320"/>
      <c r="DP220" s="320"/>
      <c r="DQ220" s="320"/>
      <c r="DR220" s="320"/>
      <c r="DS220" s="320"/>
      <c r="DT220" s="320"/>
      <c r="DU220" s="320"/>
      <c r="DV220" s="320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</row>
    <row r="221">
      <c r="A221" s="170"/>
      <c r="B221" s="170"/>
      <c r="C221" s="170"/>
      <c r="D221" s="170"/>
      <c r="E221" s="171"/>
      <c r="F221" s="320"/>
      <c r="G221" s="320"/>
      <c r="H221" s="320"/>
      <c r="I221" s="320"/>
      <c r="J221" s="320"/>
      <c r="K221" s="320"/>
      <c r="L221" s="320"/>
      <c r="M221" s="320"/>
      <c r="N221" s="320"/>
      <c r="O221" s="320"/>
      <c r="P221" s="320"/>
      <c r="Q221" s="320"/>
      <c r="R221" s="320"/>
      <c r="S221" s="320"/>
      <c r="T221" s="320"/>
      <c r="U221" s="320"/>
      <c r="V221" s="320"/>
      <c r="W221" s="320"/>
      <c r="X221" s="320"/>
      <c r="Y221" s="320"/>
      <c r="Z221" s="320"/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/>
      <c r="AK221" s="320"/>
      <c r="AL221" s="320"/>
      <c r="AM221" s="320"/>
      <c r="AN221" s="320"/>
      <c r="AO221" s="320"/>
      <c r="AP221" s="320"/>
      <c r="AQ221" s="320"/>
      <c r="AR221" s="320"/>
      <c r="AS221" s="320"/>
      <c r="AT221" s="320"/>
      <c r="AU221" s="320"/>
      <c r="AV221" s="320"/>
      <c r="AW221" s="320"/>
      <c r="AX221" s="320"/>
      <c r="AY221" s="320"/>
      <c r="AZ221" s="320"/>
      <c r="BA221" s="320"/>
      <c r="BB221" s="320"/>
      <c r="BC221" s="320"/>
      <c r="BD221" s="320"/>
      <c r="BE221" s="320"/>
      <c r="BF221" s="320"/>
      <c r="BG221" s="320"/>
      <c r="BH221" s="320"/>
      <c r="BI221" s="320"/>
      <c r="BJ221" s="320"/>
      <c r="BK221" s="320"/>
      <c r="BL221" s="320"/>
      <c r="BM221" s="320"/>
      <c r="BN221" s="320"/>
      <c r="BO221" s="320"/>
      <c r="BP221" s="320"/>
      <c r="BQ221" s="320"/>
      <c r="BR221" s="320"/>
      <c r="BS221" s="320"/>
      <c r="BT221" s="320"/>
      <c r="BU221" s="320"/>
      <c r="BV221" s="320"/>
      <c r="BW221" s="320"/>
      <c r="BX221" s="320"/>
      <c r="BY221" s="320"/>
      <c r="BZ221" s="320"/>
      <c r="CA221" s="320"/>
      <c r="CB221" s="320"/>
      <c r="CC221" s="320"/>
      <c r="CD221" s="320"/>
      <c r="CE221" s="320"/>
      <c r="CF221" s="320"/>
      <c r="CG221" s="320"/>
      <c r="CH221" s="320"/>
      <c r="CI221" s="320"/>
      <c r="CJ221" s="320"/>
      <c r="CK221" s="320"/>
      <c r="CL221" s="320"/>
      <c r="CM221" s="320"/>
      <c r="CN221" s="320"/>
      <c r="CO221" s="320"/>
      <c r="CP221" s="320"/>
      <c r="CQ221" s="320"/>
      <c r="CR221" s="320"/>
      <c r="CS221" s="320"/>
      <c r="CT221" s="320"/>
      <c r="CU221" s="320"/>
      <c r="CV221" s="320"/>
      <c r="CW221" s="320"/>
      <c r="CX221" s="320"/>
      <c r="CY221" s="320"/>
      <c r="CZ221" s="320"/>
      <c r="DA221" s="320"/>
      <c r="DB221" s="320"/>
      <c r="DC221" s="320"/>
      <c r="DD221" s="320"/>
      <c r="DE221" s="320"/>
      <c r="DF221" s="320"/>
      <c r="DG221" s="320"/>
      <c r="DH221" s="320"/>
      <c r="DI221" s="320"/>
      <c r="DJ221" s="320"/>
      <c r="DK221" s="320"/>
      <c r="DL221" s="320"/>
      <c r="DM221" s="320"/>
      <c r="DN221" s="320"/>
      <c r="DO221" s="320"/>
      <c r="DP221" s="320"/>
      <c r="DQ221" s="320"/>
      <c r="DR221" s="320"/>
      <c r="DS221" s="320"/>
      <c r="DT221" s="320"/>
      <c r="DU221" s="320"/>
      <c r="DV221" s="320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</row>
    <row r="222">
      <c r="A222" s="170"/>
      <c r="B222" s="170"/>
      <c r="C222" s="170"/>
      <c r="D222" s="170"/>
      <c r="E222" s="171"/>
      <c r="F222" s="320"/>
      <c r="G222" s="320"/>
      <c r="H222" s="320"/>
      <c r="I222" s="320"/>
      <c r="J222" s="320"/>
      <c r="K222" s="320"/>
      <c r="L222" s="320"/>
      <c r="M222" s="320"/>
      <c r="N222" s="320"/>
      <c r="O222" s="320"/>
      <c r="P222" s="320"/>
      <c r="Q222" s="320"/>
      <c r="R222" s="320"/>
      <c r="S222" s="320"/>
      <c r="T222" s="320"/>
      <c r="U222" s="320"/>
      <c r="V222" s="320"/>
      <c r="W222" s="320"/>
      <c r="X222" s="320"/>
      <c r="Y222" s="320"/>
      <c r="Z222" s="320"/>
      <c r="AA222" s="320"/>
      <c r="AB222" s="320"/>
      <c r="AC222" s="320"/>
      <c r="AD222" s="320"/>
      <c r="AE222" s="320"/>
      <c r="AF222" s="320"/>
      <c r="AG222" s="320"/>
      <c r="AH222" s="320"/>
      <c r="AI222" s="320"/>
      <c r="AJ222" s="320"/>
      <c r="AK222" s="320"/>
      <c r="AL222" s="320"/>
      <c r="AM222" s="320"/>
      <c r="AN222" s="320"/>
      <c r="AO222" s="320"/>
      <c r="AP222" s="320"/>
      <c r="AQ222" s="320"/>
      <c r="AR222" s="320"/>
      <c r="AS222" s="320"/>
      <c r="AT222" s="320"/>
      <c r="AU222" s="320"/>
      <c r="AV222" s="320"/>
      <c r="AW222" s="320"/>
      <c r="AX222" s="320"/>
      <c r="AY222" s="320"/>
      <c r="AZ222" s="320"/>
      <c r="BA222" s="320"/>
      <c r="BB222" s="320"/>
      <c r="BC222" s="320"/>
      <c r="BD222" s="320"/>
      <c r="BE222" s="320"/>
      <c r="BF222" s="320"/>
      <c r="BG222" s="320"/>
      <c r="BH222" s="320"/>
      <c r="BI222" s="320"/>
      <c r="BJ222" s="320"/>
      <c r="BK222" s="320"/>
      <c r="BL222" s="320"/>
      <c r="BM222" s="320"/>
      <c r="BN222" s="320"/>
      <c r="BO222" s="320"/>
      <c r="BP222" s="320"/>
      <c r="BQ222" s="320"/>
      <c r="BR222" s="320"/>
      <c r="BS222" s="320"/>
      <c r="BT222" s="320"/>
      <c r="BU222" s="320"/>
      <c r="BV222" s="320"/>
      <c r="BW222" s="320"/>
      <c r="BX222" s="320"/>
      <c r="BY222" s="320"/>
      <c r="BZ222" s="320"/>
      <c r="CA222" s="320"/>
      <c r="CB222" s="320"/>
      <c r="CC222" s="320"/>
      <c r="CD222" s="320"/>
      <c r="CE222" s="320"/>
      <c r="CF222" s="320"/>
      <c r="CG222" s="320"/>
      <c r="CH222" s="320"/>
      <c r="CI222" s="320"/>
      <c r="CJ222" s="320"/>
      <c r="CK222" s="320"/>
      <c r="CL222" s="320"/>
      <c r="CM222" s="320"/>
      <c r="CN222" s="320"/>
      <c r="CO222" s="320"/>
      <c r="CP222" s="320"/>
      <c r="CQ222" s="320"/>
      <c r="CR222" s="320"/>
      <c r="CS222" s="320"/>
      <c r="CT222" s="320"/>
      <c r="CU222" s="320"/>
      <c r="CV222" s="320"/>
      <c r="CW222" s="320"/>
      <c r="CX222" s="320"/>
      <c r="CY222" s="320"/>
      <c r="CZ222" s="320"/>
      <c r="DA222" s="320"/>
      <c r="DB222" s="320"/>
      <c r="DC222" s="320"/>
      <c r="DD222" s="320"/>
      <c r="DE222" s="320"/>
      <c r="DF222" s="320"/>
      <c r="DG222" s="320"/>
      <c r="DH222" s="320"/>
      <c r="DI222" s="320"/>
      <c r="DJ222" s="320"/>
      <c r="DK222" s="320"/>
      <c r="DL222" s="320"/>
      <c r="DM222" s="320"/>
      <c r="DN222" s="320"/>
      <c r="DO222" s="320"/>
      <c r="DP222" s="320"/>
      <c r="DQ222" s="320"/>
      <c r="DR222" s="320"/>
      <c r="DS222" s="320"/>
      <c r="DT222" s="320"/>
      <c r="DU222" s="320"/>
      <c r="DV222" s="320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</row>
    <row r="223">
      <c r="A223" s="170"/>
      <c r="B223" s="170"/>
      <c r="C223" s="170"/>
      <c r="D223" s="170"/>
      <c r="E223" s="171"/>
      <c r="F223" s="320"/>
      <c r="G223" s="320"/>
      <c r="H223" s="320"/>
      <c r="I223" s="320"/>
      <c r="J223" s="320"/>
      <c r="K223" s="320"/>
      <c r="L223" s="320"/>
      <c r="M223" s="320"/>
      <c r="N223" s="320"/>
      <c r="O223" s="320"/>
      <c r="P223" s="320"/>
      <c r="Q223" s="320"/>
      <c r="R223" s="320"/>
      <c r="S223" s="320"/>
      <c r="T223" s="320"/>
      <c r="U223" s="320"/>
      <c r="V223" s="320"/>
      <c r="W223" s="320"/>
      <c r="X223" s="320"/>
      <c r="Y223" s="320"/>
      <c r="Z223" s="320"/>
      <c r="AA223" s="320"/>
      <c r="AB223" s="320"/>
      <c r="AC223" s="320"/>
      <c r="AD223" s="320"/>
      <c r="AE223" s="320"/>
      <c r="AF223" s="320"/>
      <c r="AG223" s="320"/>
      <c r="AH223" s="320"/>
      <c r="AI223" s="320"/>
      <c r="AJ223" s="320"/>
      <c r="AK223" s="320"/>
      <c r="AL223" s="320"/>
      <c r="AM223" s="320"/>
      <c r="AN223" s="320"/>
      <c r="AO223" s="320"/>
      <c r="AP223" s="320"/>
      <c r="AQ223" s="320"/>
      <c r="AR223" s="320"/>
      <c r="AS223" s="320"/>
      <c r="AT223" s="320"/>
      <c r="AU223" s="320"/>
      <c r="AV223" s="320"/>
      <c r="AW223" s="320"/>
      <c r="AX223" s="320"/>
      <c r="AY223" s="320"/>
      <c r="AZ223" s="320"/>
      <c r="BA223" s="320"/>
      <c r="BB223" s="320"/>
      <c r="BC223" s="320"/>
      <c r="BD223" s="320"/>
      <c r="BE223" s="320"/>
      <c r="BF223" s="320"/>
      <c r="BG223" s="320"/>
      <c r="BH223" s="320"/>
      <c r="BI223" s="320"/>
      <c r="BJ223" s="320"/>
      <c r="BK223" s="320"/>
      <c r="BL223" s="320"/>
      <c r="BM223" s="320"/>
      <c r="BN223" s="320"/>
      <c r="BO223" s="320"/>
      <c r="BP223" s="320"/>
      <c r="BQ223" s="320"/>
      <c r="BR223" s="320"/>
      <c r="BS223" s="320"/>
      <c r="BT223" s="320"/>
      <c r="BU223" s="320"/>
      <c r="BV223" s="320"/>
      <c r="BW223" s="320"/>
      <c r="BX223" s="320"/>
      <c r="BY223" s="320"/>
      <c r="BZ223" s="320"/>
      <c r="CA223" s="320"/>
      <c r="CB223" s="320"/>
      <c r="CC223" s="320"/>
      <c r="CD223" s="320"/>
      <c r="CE223" s="320"/>
      <c r="CF223" s="320"/>
      <c r="CG223" s="320"/>
      <c r="CH223" s="320"/>
      <c r="CI223" s="320"/>
      <c r="CJ223" s="320"/>
      <c r="CK223" s="320"/>
      <c r="CL223" s="320"/>
      <c r="CM223" s="320"/>
      <c r="CN223" s="320"/>
      <c r="CO223" s="320"/>
      <c r="CP223" s="320"/>
      <c r="CQ223" s="320"/>
      <c r="CR223" s="320"/>
      <c r="CS223" s="320"/>
      <c r="CT223" s="320"/>
      <c r="CU223" s="320"/>
      <c r="CV223" s="320"/>
      <c r="CW223" s="320"/>
      <c r="CX223" s="320"/>
      <c r="CY223" s="320"/>
      <c r="CZ223" s="320"/>
      <c r="DA223" s="320"/>
      <c r="DB223" s="320"/>
      <c r="DC223" s="320"/>
      <c r="DD223" s="320"/>
      <c r="DE223" s="320"/>
      <c r="DF223" s="320"/>
      <c r="DG223" s="320"/>
      <c r="DH223" s="320"/>
      <c r="DI223" s="320"/>
      <c r="DJ223" s="320"/>
      <c r="DK223" s="320"/>
      <c r="DL223" s="320"/>
      <c r="DM223" s="320"/>
      <c r="DN223" s="320"/>
      <c r="DO223" s="320"/>
      <c r="DP223" s="320"/>
      <c r="DQ223" s="320"/>
      <c r="DR223" s="320"/>
      <c r="DS223" s="320"/>
      <c r="DT223" s="320"/>
      <c r="DU223" s="320"/>
      <c r="DV223" s="320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</row>
    <row r="224">
      <c r="A224" s="170"/>
      <c r="B224" s="170"/>
      <c r="C224" s="170"/>
      <c r="D224" s="170"/>
      <c r="E224" s="171"/>
      <c r="F224" s="320"/>
      <c r="G224" s="320"/>
      <c r="H224" s="320"/>
      <c r="I224" s="320"/>
      <c r="J224" s="320"/>
      <c r="K224" s="320"/>
      <c r="L224" s="320"/>
      <c r="M224" s="320"/>
      <c r="N224" s="320"/>
      <c r="O224" s="320"/>
      <c r="P224" s="320"/>
      <c r="Q224" s="320"/>
      <c r="R224" s="320"/>
      <c r="S224" s="320"/>
      <c r="T224" s="320"/>
      <c r="U224" s="320"/>
      <c r="V224" s="320"/>
      <c r="W224" s="320"/>
      <c r="X224" s="320"/>
      <c r="Y224" s="320"/>
      <c r="Z224" s="320"/>
      <c r="AA224" s="320"/>
      <c r="AB224" s="320"/>
      <c r="AC224" s="320"/>
      <c r="AD224" s="320"/>
      <c r="AE224" s="320"/>
      <c r="AF224" s="320"/>
      <c r="AG224" s="320"/>
      <c r="AH224" s="320"/>
      <c r="AI224" s="320"/>
      <c r="AJ224" s="320"/>
      <c r="AK224" s="320"/>
      <c r="AL224" s="320"/>
      <c r="AM224" s="320"/>
      <c r="AN224" s="320"/>
      <c r="AO224" s="320"/>
      <c r="AP224" s="320"/>
      <c r="AQ224" s="320"/>
      <c r="AR224" s="320"/>
      <c r="AS224" s="320"/>
      <c r="AT224" s="320"/>
      <c r="AU224" s="320"/>
      <c r="AV224" s="320"/>
      <c r="AW224" s="320"/>
      <c r="AX224" s="320"/>
      <c r="AY224" s="320"/>
      <c r="AZ224" s="320"/>
      <c r="BA224" s="320"/>
      <c r="BB224" s="320"/>
      <c r="BC224" s="320"/>
      <c r="BD224" s="320"/>
      <c r="BE224" s="320"/>
      <c r="BF224" s="320"/>
      <c r="BG224" s="320"/>
      <c r="BH224" s="320"/>
      <c r="BI224" s="320"/>
      <c r="BJ224" s="320"/>
      <c r="BK224" s="320"/>
      <c r="BL224" s="320"/>
      <c r="BM224" s="320"/>
      <c r="BN224" s="320"/>
      <c r="BO224" s="320"/>
      <c r="BP224" s="320"/>
      <c r="BQ224" s="320"/>
      <c r="BR224" s="320"/>
      <c r="BS224" s="320"/>
      <c r="BT224" s="320"/>
      <c r="BU224" s="320"/>
      <c r="BV224" s="320"/>
      <c r="BW224" s="320"/>
      <c r="BX224" s="320"/>
      <c r="BY224" s="320"/>
      <c r="BZ224" s="320"/>
      <c r="CA224" s="320"/>
      <c r="CB224" s="320"/>
      <c r="CC224" s="320"/>
      <c r="CD224" s="320"/>
      <c r="CE224" s="320"/>
      <c r="CF224" s="320"/>
      <c r="CG224" s="320"/>
      <c r="CH224" s="320"/>
      <c r="CI224" s="320"/>
      <c r="CJ224" s="320"/>
      <c r="CK224" s="320"/>
      <c r="CL224" s="320"/>
      <c r="CM224" s="320"/>
      <c r="CN224" s="320"/>
      <c r="CO224" s="320"/>
      <c r="CP224" s="320"/>
      <c r="CQ224" s="320"/>
      <c r="CR224" s="320"/>
      <c r="CS224" s="320"/>
      <c r="CT224" s="320"/>
      <c r="CU224" s="320"/>
      <c r="CV224" s="320"/>
      <c r="CW224" s="320"/>
      <c r="CX224" s="320"/>
      <c r="CY224" s="320"/>
      <c r="CZ224" s="320"/>
      <c r="DA224" s="320"/>
      <c r="DB224" s="320"/>
      <c r="DC224" s="320"/>
      <c r="DD224" s="320"/>
      <c r="DE224" s="320"/>
      <c r="DF224" s="320"/>
      <c r="DG224" s="320"/>
      <c r="DH224" s="320"/>
      <c r="DI224" s="320"/>
      <c r="DJ224" s="320"/>
      <c r="DK224" s="320"/>
      <c r="DL224" s="320"/>
      <c r="DM224" s="320"/>
      <c r="DN224" s="320"/>
      <c r="DO224" s="320"/>
      <c r="DP224" s="320"/>
      <c r="DQ224" s="320"/>
      <c r="DR224" s="320"/>
      <c r="DS224" s="320"/>
      <c r="DT224" s="320"/>
      <c r="DU224" s="320"/>
      <c r="DV224" s="320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</row>
    <row r="225">
      <c r="A225" s="170"/>
      <c r="B225" s="170"/>
      <c r="C225" s="170"/>
      <c r="D225" s="170"/>
      <c r="E225" s="171"/>
      <c r="F225" s="320"/>
      <c r="G225" s="320"/>
      <c r="H225" s="320"/>
      <c r="I225" s="320"/>
      <c r="J225" s="320"/>
      <c r="K225" s="320"/>
      <c r="L225" s="320"/>
      <c r="M225" s="320"/>
      <c r="N225" s="320"/>
      <c r="O225" s="320"/>
      <c r="P225" s="320"/>
      <c r="Q225" s="320"/>
      <c r="R225" s="320"/>
      <c r="S225" s="320"/>
      <c r="T225" s="320"/>
      <c r="U225" s="320"/>
      <c r="V225" s="320"/>
      <c r="W225" s="320"/>
      <c r="X225" s="320"/>
      <c r="Y225" s="320"/>
      <c r="Z225" s="320"/>
      <c r="AA225" s="320"/>
      <c r="AB225" s="320"/>
      <c r="AC225" s="320"/>
      <c r="AD225" s="320"/>
      <c r="AE225" s="320"/>
      <c r="AF225" s="320"/>
      <c r="AG225" s="320"/>
      <c r="AH225" s="320"/>
      <c r="AI225" s="320"/>
      <c r="AJ225" s="320"/>
      <c r="AK225" s="320"/>
      <c r="AL225" s="320"/>
      <c r="AM225" s="320"/>
      <c r="AN225" s="320"/>
      <c r="AO225" s="320"/>
      <c r="AP225" s="320"/>
      <c r="AQ225" s="320"/>
      <c r="AR225" s="320"/>
      <c r="AS225" s="320"/>
      <c r="AT225" s="320"/>
      <c r="AU225" s="320"/>
      <c r="AV225" s="320"/>
      <c r="AW225" s="320"/>
      <c r="AX225" s="320"/>
      <c r="AY225" s="320"/>
      <c r="AZ225" s="320"/>
      <c r="BA225" s="320"/>
      <c r="BB225" s="320"/>
      <c r="BC225" s="320"/>
      <c r="BD225" s="320"/>
      <c r="BE225" s="320"/>
      <c r="BF225" s="320"/>
      <c r="BG225" s="320"/>
      <c r="BH225" s="320"/>
      <c r="BI225" s="320"/>
      <c r="BJ225" s="320"/>
      <c r="BK225" s="320"/>
      <c r="BL225" s="320"/>
      <c r="BM225" s="320"/>
      <c r="BN225" s="320"/>
      <c r="BO225" s="320"/>
      <c r="BP225" s="320"/>
      <c r="BQ225" s="320"/>
      <c r="BR225" s="320"/>
      <c r="BS225" s="320"/>
      <c r="BT225" s="320"/>
      <c r="BU225" s="320"/>
      <c r="BV225" s="320"/>
      <c r="BW225" s="320"/>
      <c r="BX225" s="320"/>
      <c r="BY225" s="320"/>
      <c r="BZ225" s="320"/>
      <c r="CA225" s="320"/>
      <c r="CB225" s="320"/>
      <c r="CC225" s="320"/>
      <c r="CD225" s="320"/>
      <c r="CE225" s="320"/>
      <c r="CF225" s="320"/>
      <c r="CG225" s="320"/>
      <c r="CH225" s="320"/>
      <c r="CI225" s="320"/>
      <c r="CJ225" s="320"/>
      <c r="CK225" s="320"/>
      <c r="CL225" s="320"/>
      <c r="CM225" s="320"/>
      <c r="CN225" s="320"/>
      <c r="CO225" s="320"/>
      <c r="CP225" s="320"/>
      <c r="CQ225" s="320"/>
      <c r="CR225" s="320"/>
      <c r="CS225" s="320"/>
      <c r="CT225" s="320"/>
      <c r="CU225" s="320"/>
      <c r="CV225" s="320"/>
      <c r="CW225" s="320"/>
      <c r="CX225" s="320"/>
      <c r="CY225" s="320"/>
      <c r="CZ225" s="320"/>
      <c r="DA225" s="320"/>
      <c r="DB225" s="320"/>
      <c r="DC225" s="320"/>
      <c r="DD225" s="320"/>
      <c r="DE225" s="320"/>
      <c r="DF225" s="320"/>
      <c r="DG225" s="320"/>
      <c r="DH225" s="320"/>
      <c r="DI225" s="320"/>
      <c r="DJ225" s="320"/>
      <c r="DK225" s="320"/>
      <c r="DL225" s="320"/>
      <c r="DM225" s="320"/>
      <c r="DN225" s="320"/>
      <c r="DO225" s="320"/>
      <c r="DP225" s="320"/>
      <c r="DQ225" s="320"/>
      <c r="DR225" s="320"/>
      <c r="DS225" s="320"/>
      <c r="DT225" s="320"/>
      <c r="DU225" s="320"/>
      <c r="DV225" s="320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</row>
    <row r="226">
      <c r="A226" s="170"/>
      <c r="B226" s="170"/>
      <c r="C226" s="170"/>
      <c r="D226" s="170"/>
      <c r="E226" s="171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20"/>
      <c r="X226" s="320"/>
      <c r="Y226" s="320"/>
      <c r="Z226" s="320"/>
      <c r="AA226" s="320"/>
      <c r="AB226" s="320"/>
      <c r="AC226" s="320"/>
      <c r="AD226" s="320"/>
      <c r="AE226" s="320"/>
      <c r="AF226" s="320"/>
      <c r="AG226" s="320"/>
      <c r="AH226" s="320"/>
      <c r="AI226" s="320"/>
      <c r="AJ226" s="320"/>
      <c r="AK226" s="320"/>
      <c r="AL226" s="320"/>
      <c r="AM226" s="320"/>
      <c r="AN226" s="320"/>
      <c r="AO226" s="320"/>
      <c r="AP226" s="320"/>
      <c r="AQ226" s="320"/>
      <c r="AR226" s="320"/>
      <c r="AS226" s="320"/>
      <c r="AT226" s="320"/>
      <c r="AU226" s="320"/>
      <c r="AV226" s="320"/>
      <c r="AW226" s="320"/>
      <c r="AX226" s="320"/>
      <c r="AY226" s="320"/>
      <c r="AZ226" s="320"/>
      <c r="BA226" s="320"/>
      <c r="BB226" s="320"/>
      <c r="BC226" s="320"/>
      <c r="BD226" s="320"/>
      <c r="BE226" s="320"/>
      <c r="BF226" s="320"/>
      <c r="BG226" s="320"/>
      <c r="BH226" s="320"/>
      <c r="BI226" s="320"/>
      <c r="BJ226" s="320"/>
      <c r="BK226" s="320"/>
      <c r="BL226" s="320"/>
      <c r="BM226" s="320"/>
      <c r="BN226" s="320"/>
      <c r="BO226" s="320"/>
      <c r="BP226" s="320"/>
      <c r="BQ226" s="320"/>
      <c r="BR226" s="320"/>
      <c r="BS226" s="320"/>
      <c r="BT226" s="320"/>
      <c r="BU226" s="320"/>
      <c r="BV226" s="320"/>
      <c r="BW226" s="320"/>
      <c r="BX226" s="320"/>
      <c r="BY226" s="320"/>
      <c r="BZ226" s="320"/>
      <c r="CA226" s="320"/>
      <c r="CB226" s="320"/>
      <c r="CC226" s="320"/>
      <c r="CD226" s="320"/>
      <c r="CE226" s="320"/>
      <c r="CF226" s="320"/>
      <c r="CG226" s="320"/>
      <c r="CH226" s="320"/>
      <c r="CI226" s="320"/>
      <c r="CJ226" s="320"/>
      <c r="CK226" s="320"/>
      <c r="CL226" s="320"/>
      <c r="CM226" s="320"/>
      <c r="CN226" s="320"/>
      <c r="CO226" s="320"/>
      <c r="CP226" s="320"/>
      <c r="CQ226" s="320"/>
      <c r="CR226" s="320"/>
      <c r="CS226" s="320"/>
      <c r="CT226" s="320"/>
      <c r="CU226" s="320"/>
      <c r="CV226" s="320"/>
      <c r="CW226" s="320"/>
      <c r="CX226" s="320"/>
      <c r="CY226" s="320"/>
      <c r="CZ226" s="320"/>
      <c r="DA226" s="320"/>
      <c r="DB226" s="320"/>
      <c r="DC226" s="320"/>
      <c r="DD226" s="320"/>
      <c r="DE226" s="320"/>
      <c r="DF226" s="320"/>
      <c r="DG226" s="320"/>
      <c r="DH226" s="320"/>
      <c r="DI226" s="320"/>
      <c r="DJ226" s="320"/>
      <c r="DK226" s="320"/>
      <c r="DL226" s="320"/>
      <c r="DM226" s="320"/>
      <c r="DN226" s="320"/>
      <c r="DO226" s="320"/>
      <c r="DP226" s="320"/>
      <c r="DQ226" s="320"/>
      <c r="DR226" s="320"/>
      <c r="DS226" s="320"/>
      <c r="DT226" s="320"/>
      <c r="DU226" s="320"/>
      <c r="DV226" s="320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</row>
    <row r="227">
      <c r="A227" s="170"/>
      <c r="B227" s="170"/>
      <c r="C227" s="170"/>
      <c r="D227" s="170"/>
      <c r="E227" s="171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320"/>
      <c r="Z227" s="320"/>
      <c r="AA227" s="320"/>
      <c r="AB227" s="320"/>
      <c r="AC227" s="320"/>
      <c r="AD227" s="320"/>
      <c r="AE227" s="320"/>
      <c r="AF227" s="320"/>
      <c r="AG227" s="320"/>
      <c r="AH227" s="320"/>
      <c r="AI227" s="320"/>
      <c r="AJ227" s="320"/>
      <c r="AK227" s="320"/>
      <c r="AL227" s="320"/>
      <c r="AM227" s="320"/>
      <c r="AN227" s="320"/>
      <c r="AO227" s="320"/>
      <c r="AP227" s="320"/>
      <c r="AQ227" s="320"/>
      <c r="AR227" s="320"/>
      <c r="AS227" s="320"/>
      <c r="AT227" s="320"/>
      <c r="AU227" s="320"/>
      <c r="AV227" s="320"/>
      <c r="AW227" s="320"/>
      <c r="AX227" s="320"/>
      <c r="AY227" s="320"/>
      <c r="AZ227" s="320"/>
      <c r="BA227" s="320"/>
      <c r="BB227" s="320"/>
      <c r="BC227" s="320"/>
      <c r="BD227" s="320"/>
      <c r="BE227" s="320"/>
      <c r="BF227" s="320"/>
      <c r="BG227" s="320"/>
      <c r="BH227" s="320"/>
      <c r="BI227" s="320"/>
      <c r="BJ227" s="320"/>
      <c r="BK227" s="320"/>
      <c r="BL227" s="320"/>
      <c r="BM227" s="320"/>
      <c r="BN227" s="320"/>
      <c r="BO227" s="320"/>
      <c r="BP227" s="320"/>
      <c r="BQ227" s="320"/>
      <c r="BR227" s="320"/>
      <c r="BS227" s="320"/>
      <c r="BT227" s="320"/>
      <c r="BU227" s="320"/>
      <c r="BV227" s="320"/>
      <c r="BW227" s="320"/>
      <c r="BX227" s="320"/>
      <c r="BY227" s="320"/>
      <c r="BZ227" s="320"/>
      <c r="CA227" s="320"/>
      <c r="CB227" s="320"/>
      <c r="CC227" s="320"/>
      <c r="CD227" s="320"/>
      <c r="CE227" s="320"/>
      <c r="CF227" s="320"/>
      <c r="CG227" s="320"/>
      <c r="CH227" s="320"/>
      <c r="CI227" s="320"/>
      <c r="CJ227" s="320"/>
      <c r="CK227" s="320"/>
      <c r="CL227" s="320"/>
      <c r="CM227" s="320"/>
      <c r="CN227" s="320"/>
      <c r="CO227" s="320"/>
      <c r="CP227" s="320"/>
      <c r="CQ227" s="320"/>
      <c r="CR227" s="320"/>
      <c r="CS227" s="320"/>
      <c r="CT227" s="320"/>
      <c r="CU227" s="320"/>
      <c r="CV227" s="320"/>
      <c r="CW227" s="320"/>
      <c r="CX227" s="320"/>
      <c r="CY227" s="320"/>
      <c r="CZ227" s="320"/>
      <c r="DA227" s="320"/>
      <c r="DB227" s="320"/>
      <c r="DC227" s="320"/>
      <c r="DD227" s="320"/>
      <c r="DE227" s="320"/>
      <c r="DF227" s="320"/>
      <c r="DG227" s="320"/>
      <c r="DH227" s="320"/>
      <c r="DI227" s="320"/>
      <c r="DJ227" s="320"/>
      <c r="DK227" s="320"/>
      <c r="DL227" s="320"/>
      <c r="DM227" s="320"/>
      <c r="DN227" s="320"/>
      <c r="DO227" s="320"/>
      <c r="DP227" s="320"/>
      <c r="DQ227" s="320"/>
      <c r="DR227" s="320"/>
      <c r="DS227" s="320"/>
      <c r="DT227" s="320"/>
      <c r="DU227" s="320"/>
      <c r="DV227" s="320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</row>
    <row r="228">
      <c r="A228" s="170"/>
      <c r="B228" s="170"/>
      <c r="C228" s="170"/>
      <c r="D228" s="170"/>
      <c r="E228" s="171"/>
      <c r="F228" s="320"/>
      <c r="G228" s="320"/>
      <c r="H228" s="320"/>
      <c r="I228" s="320"/>
      <c r="J228" s="320"/>
      <c r="K228" s="320"/>
      <c r="L228" s="320"/>
      <c r="M228" s="320"/>
      <c r="N228" s="320"/>
      <c r="O228" s="320"/>
      <c r="P228" s="320"/>
      <c r="Q228" s="320"/>
      <c r="R228" s="320"/>
      <c r="S228" s="320"/>
      <c r="T228" s="320"/>
      <c r="U228" s="320"/>
      <c r="V228" s="320"/>
      <c r="W228" s="320"/>
      <c r="X228" s="320"/>
      <c r="Y228" s="320"/>
      <c r="Z228" s="320"/>
      <c r="AA228" s="320"/>
      <c r="AB228" s="320"/>
      <c r="AC228" s="320"/>
      <c r="AD228" s="320"/>
      <c r="AE228" s="320"/>
      <c r="AF228" s="320"/>
      <c r="AG228" s="320"/>
      <c r="AH228" s="320"/>
      <c r="AI228" s="320"/>
      <c r="AJ228" s="320"/>
      <c r="AK228" s="320"/>
      <c r="AL228" s="320"/>
      <c r="AM228" s="320"/>
      <c r="AN228" s="320"/>
      <c r="AO228" s="320"/>
      <c r="AP228" s="320"/>
      <c r="AQ228" s="320"/>
      <c r="AR228" s="320"/>
      <c r="AS228" s="320"/>
      <c r="AT228" s="320"/>
      <c r="AU228" s="320"/>
      <c r="AV228" s="320"/>
      <c r="AW228" s="320"/>
      <c r="AX228" s="320"/>
      <c r="AY228" s="320"/>
      <c r="AZ228" s="320"/>
      <c r="BA228" s="320"/>
      <c r="BB228" s="320"/>
      <c r="BC228" s="320"/>
      <c r="BD228" s="320"/>
      <c r="BE228" s="320"/>
      <c r="BF228" s="320"/>
      <c r="BG228" s="320"/>
      <c r="BH228" s="320"/>
      <c r="BI228" s="320"/>
      <c r="BJ228" s="320"/>
      <c r="BK228" s="320"/>
      <c r="BL228" s="320"/>
      <c r="BM228" s="320"/>
      <c r="BN228" s="320"/>
      <c r="BO228" s="320"/>
      <c r="BP228" s="320"/>
      <c r="BQ228" s="320"/>
      <c r="BR228" s="320"/>
      <c r="BS228" s="320"/>
      <c r="BT228" s="320"/>
      <c r="BU228" s="320"/>
      <c r="BV228" s="320"/>
      <c r="BW228" s="320"/>
      <c r="BX228" s="320"/>
      <c r="BY228" s="320"/>
      <c r="BZ228" s="320"/>
      <c r="CA228" s="320"/>
      <c r="CB228" s="320"/>
      <c r="CC228" s="320"/>
      <c r="CD228" s="320"/>
      <c r="CE228" s="320"/>
      <c r="CF228" s="320"/>
      <c r="CG228" s="320"/>
      <c r="CH228" s="320"/>
      <c r="CI228" s="320"/>
      <c r="CJ228" s="320"/>
      <c r="CK228" s="320"/>
      <c r="CL228" s="320"/>
      <c r="CM228" s="320"/>
      <c r="CN228" s="320"/>
      <c r="CO228" s="320"/>
      <c r="CP228" s="320"/>
      <c r="CQ228" s="320"/>
      <c r="CR228" s="320"/>
      <c r="CS228" s="320"/>
      <c r="CT228" s="320"/>
      <c r="CU228" s="320"/>
      <c r="CV228" s="320"/>
      <c r="CW228" s="320"/>
      <c r="CX228" s="320"/>
      <c r="CY228" s="320"/>
      <c r="CZ228" s="320"/>
      <c r="DA228" s="320"/>
      <c r="DB228" s="320"/>
      <c r="DC228" s="320"/>
      <c r="DD228" s="320"/>
      <c r="DE228" s="320"/>
      <c r="DF228" s="320"/>
      <c r="DG228" s="320"/>
      <c r="DH228" s="320"/>
      <c r="DI228" s="320"/>
      <c r="DJ228" s="320"/>
      <c r="DK228" s="320"/>
      <c r="DL228" s="320"/>
      <c r="DM228" s="320"/>
      <c r="DN228" s="320"/>
      <c r="DO228" s="320"/>
      <c r="DP228" s="320"/>
      <c r="DQ228" s="320"/>
      <c r="DR228" s="320"/>
      <c r="DS228" s="320"/>
      <c r="DT228" s="320"/>
      <c r="DU228" s="320"/>
      <c r="DV228" s="320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</row>
    <row r="229">
      <c r="A229" s="170"/>
      <c r="B229" s="170"/>
      <c r="C229" s="170"/>
      <c r="D229" s="170"/>
      <c r="E229" s="171"/>
      <c r="F229" s="320"/>
      <c r="G229" s="320"/>
      <c r="H229" s="320"/>
      <c r="I229" s="320"/>
      <c r="J229" s="320"/>
      <c r="K229" s="320"/>
      <c r="L229" s="320"/>
      <c r="M229" s="320"/>
      <c r="N229" s="320"/>
      <c r="O229" s="320"/>
      <c r="P229" s="320"/>
      <c r="Q229" s="320"/>
      <c r="R229" s="320"/>
      <c r="S229" s="320"/>
      <c r="T229" s="320"/>
      <c r="U229" s="320"/>
      <c r="V229" s="320"/>
      <c r="W229" s="320"/>
      <c r="X229" s="320"/>
      <c r="Y229" s="320"/>
      <c r="Z229" s="320"/>
      <c r="AA229" s="320"/>
      <c r="AB229" s="320"/>
      <c r="AC229" s="320"/>
      <c r="AD229" s="320"/>
      <c r="AE229" s="320"/>
      <c r="AF229" s="320"/>
      <c r="AG229" s="320"/>
      <c r="AH229" s="320"/>
      <c r="AI229" s="320"/>
      <c r="AJ229" s="320"/>
      <c r="AK229" s="320"/>
      <c r="AL229" s="320"/>
      <c r="AM229" s="320"/>
      <c r="AN229" s="320"/>
      <c r="AO229" s="320"/>
      <c r="AP229" s="320"/>
      <c r="AQ229" s="320"/>
      <c r="AR229" s="320"/>
      <c r="AS229" s="320"/>
      <c r="AT229" s="320"/>
      <c r="AU229" s="320"/>
      <c r="AV229" s="320"/>
      <c r="AW229" s="320"/>
      <c r="AX229" s="320"/>
      <c r="AY229" s="320"/>
      <c r="AZ229" s="320"/>
      <c r="BA229" s="320"/>
      <c r="BB229" s="320"/>
      <c r="BC229" s="320"/>
      <c r="BD229" s="320"/>
      <c r="BE229" s="320"/>
      <c r="BF229" s="320"/>
      <c r="BG229" s="320"/>
      <c r="BH229" s="320"/>
      <c r="BI229" s="320"/>
      <c r="BJ229" s="320"/>
      <c r="BK229" s="320"/>
      <c r="BL229" s="320"/>
      <c r="BM229" s="320"/>
      <c r="BN229" s="320"/>
      <c r="BO229" s="320"/>
      <c r="BP229" s="320"/>
      <c r="BQ229" s="320"/>
      <c r="BR229" s="320"/>
      <c r="BS229" s="320"/>
      <c r="BT229" s="320"/>
      <c r="BU229" s="320"/>
      <c r="BV229" s="320"/>
      <c r="BW229" s="320"/>
      <c r="BX229" s="320"/>
      <c r="BY229" s="320"/>
      <c r="BZ229" s="320"/>
      <c r="CA229" s="320"/>
      <c r="CB229" s="320"/>
      <c r="CC229" s="320"/>
      <c r="CD229" s="320"/>
      <c r="CE229" s="320"/>
      <c r="CF229" s="320"/>
      <c r="CG229" s="320"/>
      <c r="CH229" s="320"/>
      <c r="CI229" s="320"/>
      <c r="CJ229" s="320"/>
      <c r="CK229" s="320"/>
      <c r="CL229" s="320"/>
      <c r="CM229" s="320"/>
      <c r="CN229" s="320"/>
      <c r="CO229" s="320"/>
      <c r="CP229" s="320"/>
      <c r="CQ229" s="320"/>
      <c r="CR229" s="320"/>
      <c r="CS229" s="320"/>
      <c r="CT229" s="320"/>
      <c r="CU229" s="320"/>
      <c r="CV229" s="320"/>
      <c r="CW229" s="320"/>
      <c r="CX229" s="320"/>
      <c r="CY229" s="320"/>
      <c r="CZ229" s="320"/>
      <c r="DA229" s="320"/>
      <c r="DB229" s="320"/>
      <c r="DC229" s="320"/>
      <c r="DD229" s="320"/>
      <c r="DE229" s="320"/>
      <c r="DF229" s="320"/>
      <c r="DG229" s="320"/>
      <c r="DH229" s="320"/>
      <c r="DI229" s="320"/>
      <c r="DJ229" s="320"/>
      <c r="DK229" s="320"/>
      <c r="DL229" s="320"/>
      <c r="DM229" s="320"/>
      <c r="DN229" s="320"/>
      <c r="DO229" s="320"/>
      <c r="DP229" s="320"/>
      <c r="DQ229" s="320"/>
      <c r="DR229" s="320"/>
      <c r="DS229" s="320"/>
      <c r="DT229" s="320"/>
      <c r="DU229" s="320"/>
      <c r="DV229" s="320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</row>
    <row r="230">
      <c r="A230" s="170"/>
      <c r="B230" s="170"/>
      <c r="C230" s="170"/>
      <c r="D230" s="170"/>
      <c r="E230" s="171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0"/>
      <c r="AA230" s="320"/>
      <c r="AB230" s="320"/>
      <c r="AC230" s="320"/>
      <c r="AD230" s="320"/>
      <c r="AE230" s="320"/>
      <c r="AF230" s="320"/>
      <c r="AG230" s="320"/>
      <c r="AH230" s="320"/>
      <c r="AI230" s="320"/>
      <c r="AJ230" s="320"/>
      <c r="AK230" s="320"/>
      <c r="AL230" s="320"/>
      <c r="AM230" s="320"/>
      <c r="AN230" s="320"/>
      <c r="AO230" s="320"/>
      <c r="AP230" s="320"/>
      <c r="AQ230" s="320"/>
      <c r="AR230" s="320"/>
      <c r="AS230" s="320"/>
      <c r="AT230" s="320"/>
      <c r="AU230" s="320"/>
      <c r="AV230" s="320"/>
      <c r="AW230" s="320"/>
      <c r="AX230" s="320"/>
      <c r="AY230" s="320"/>
      <c r="AZ230" s="320"/>
      <c r="BA230" s="320"/>
      <c r="BB230" s="320"/>
      <c r="BC230" s="320"/>
      <c r="BD230" s="320"/>
      <c r="BE230" s="320"/>
      <c r="BF230" s="320"/>
      <c r="BG230" s="320"/>
      <c r="BH230" s="320"/>
      <c r="BI230" s="320"/>
      <c r="BJ230" s="320"/>
      <c r="BK230" s="320"/>
      <c r="BL230" s="320"/>
      <c r="BM230" s="320"/>
      <c r="BN230" s="320"/>
      <c r="BO230" s="320"/>
      <c r="BP230" s="320"/>
      <c r="BQ230" s="320"/>
      <c r="BR230" s="320"/>
      <c r="BS230" s="320"/>
      <c r="BT230" s="320"/>
      <c r="BU230" s="320"/>
      <c r="BV230" s="320"/>
      <c r="BW230" s="320"/>
      <c r="BX230" s="320"/>
      <c r="BY230" s="320"/>
      <c r="BZ230" s="320"/>
      <c r="CA230" s="320"/>
      <c r="CB230" s="320"/>
      <c r="CC230" s="320"/>
      <c r="CD230" s="320"/>
      <c r="CE230" s="320"/>
      <c r="CF230" s="320"/>
      <c r="CG230" s="320"/>
      <c r="CH230" s="320"/>
      <c r="CI230" s="320"/>
      <c r="CJ230" s="320"/>
      <c r="CK230" s="320"/>
      <c r="CL230" s="320"/>
      <c r="CM230" s="320"/>
      <c r="CN230" s="320"/>
      <c r="CO230" s="320"/>
      <c r="CP230" s="320"/>
      <c r="CQ230" s="320"/>
      <c r="CR230" s="320"/>
      <c r="CS230" s="320"/>
      <c r="CT230" s="320"/>
      <c r="CU230" s="320"/>
      <c r="CV230" s="320"/>
      <c r="CW230" s="320"/>
      <c r="CX230" s="320"/>
      <c r="CY230" s="320"/>
      <c r="CZ230" s="320"/>
      <c r="DA230" s="320"/>
      <c r="DB230" s="320"/>
      <c r="DC230" s="320"/>
      <c r="DD230" s="320"/>
      <c r="DE230" s="320"/>
      <c r="DF230" s="320"/>
      <c r="DG230" s="320"/>
      <c r="DH230" s="320"/>
      <c r="DI230" s="320"/>
      <c r="DJ230" s="320"/>
      <c r="DK230" s="320"/>
      <c r="DL230" s="320"/>
      <c r="DM230" s="320"/>
      <c r="DN230" s="320"/>
      <c r="DO230" s="320"/>
      <c r="DP230" s="320"/>
      <c r="DQ230" s="320"/>
      <c r="DR230" s="320"/>
      <c r="DS230" s="320"/>
      <c r="DT230" s="320"/>
      <c r="DU230" s="320"/>
      <c r="DV230" s="320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</row>
    <row r="231">
      <c r="A231" s="170"/>
      <c r="B231" s="170"/>
      <c r="C231" s="170"/>
      <c r="D231" s="170"/>
      <c r="E231" s="171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  <c r="AA231" s="320"/>
      <c r="AB231" s="320"/>
      <c r="AC231" s="320"/>
      <c r="AD231" s="320"/>
      <c r="AE231" s="320"/>
      <c r="AF231" s="320"/>
      <c r="AG231" s="320"/>
      <c r="AH231" s="320"/>
      <c r="AI231" s="320"/>
      <c r="AJ231" s="320"/>
      <c r="AK231" s="320"/>
      <c r="AL231" s="320"/>
      <c r="AM231" s="320"/>
      <c r="AN231" s="320"/>
      <c r="AO231" s="320"/>
      <c r="AP231" s="320"/>
      <c r="AQ231" s="320"/>
      <c r="AR231" s="320"/>
      <c r="AS231" s="320"/>
      <c r="AT231" s="320"/>
      <c r="AU231" s="320"/>
      <c r="AV231" s="320"/>
      <c r="AW231" s="320"/>
      <c r="AX231" s="320"/>
      <c r="AY231" s="320"/>
      <c r="AZ231" s="320"/>
      <c r="BA231" s="320"/>
      <c r="BB231" s="320"/>
      <c r="BC231" s="320"/>
      <c r="BD231" s="320"/>
      <c r="BE231" s="320"/>
      <c r="BF231" s="320"/>
      <c r="BG231" s="320"/>
      <c r="BH231" s="320"/>
      <c r="BI231" s="320"/>
      <c r="BJ231" s="320"/>
      <c r="BK231" s="320"/>
      <c r="BL231" s="320"/>
      <c r="BM231" s="320"/>
      <c r="BN231" s="320"/>
      <c r="BO231" s="320"/>
      <c r="BP231" s="320"/>
      <c r="BQ231" s="320"/>
      <c r="BR231" s="320"/>
      <c r="BS231" s="320"/>
      <c r="BT231" s="320"/>
      <c r="BU231" s="320"/>
      <c r="BV231" s="320"/>
      <c r="BW231" s="320"/>
      <c r="BX231" s="320"/>
      <c r="BY231" s="320"/>
      <c r="BZ231" s="320"/>
      <c r="CA231" s="320"/>
      <c r="CB231" s="320"/>
      <c r="CC231" s="320"/>
      <c r="CD231" s="320"/>
      <c r="CE231" s="320"/>
      <c r="CF231" s="320"/>
      <c r="CG231" s="320"/>
      <c r="CH231" s="320"/>
      <c r="CI231" s="320"/>
      <c r="CJ231" s="320"/>
      <c r="CK231" s="320"/>
      <c r="CL231" s="320"/>
      <c r="CM231" s="320"/>
      <c r="CN231" s="320"/>
      <c r="CO231" s="320"/>
      <c r="CP231" s="320"/>
      <c r="CQ231" s="320"/>
      <c r="CR231" s="320"/>
      <c r="CS231" s="320"/>
      <c r="CT231" s="320"/>
      <c r="CU231" s="320"/>
      <c r="CV231" s="320"/>
      <c r="CW231" s="320"/>
      <c r="CX231" s="320"/>
      <c r="CY231" s="320"/>
      <c r="CZ231" s="320"/>
      <c r="DA231" s="320"/>
      <c r="DB231" s="320"/>
      <c r="DC231" s="320"/>
      <c r="DD231" s="320"/>
      <c r="DE231" s="320"/>
      <c r="DF231" s="320"/>
      <c r="DG231" s="320"/>
      <c r="DH231" s="320"/>
      <c r="DI231" s="320"/>
      <c r="DJ231" s="320"/>
      <c r="DK231" s="320"/>
      <c r="DL231" s="320"/>
      <c r="DM231" s="320"/>
      <c r="DN231" s="320"/>
      <c r="DO231" s="320"/>
      <c r="DP231" s="320"/>
      <c r="DQ231" s="320"/>
      <c r="DR231" s="320"/>
      <c r="DS231" s="320"/>
      <c r="DT231" s="320"/>
      <c r="DU231" s="320"/>
      <c r="DV231" s="320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</row>
    <row r="232">
      <c r="A232" s="170"/>
      <c r="B232" s="170"/>
      <c r="C232" s="170"/>
      <c r="D232" s="170"/>
      <c r="E232" s="171"/>
      <c r="F232" s="320"/>
      <c r="G232" s="320"/>
      <c r="H232" s="320"/>
      <c r="I232" s="320"/>
      <c r="J232" s="320"/>
      <c r="K232" s="320"/>
      <c r="L232" s="320"/>
      <c r="M232" s="320"/>
      <c r="N232" s="320"/>
      <c r="O232" s="320"/>
      <c r="P232" s="320"/>
      <c r="Q232" s="320"/>
      <c r="R232" s="320"/>
      <c r="S232" s="320"/>
      <c r="T232" s="320"/>
      <c r="U232" s="320"/>
      <c r="V232" s="320"/>
      <c r="W232" s="320"/>
      <c r="X232" s="320"/>
      <c r="Y232" s="320"/>
      <c r="Z232" s="320"/>
      <c r="AA232" s="320"/>
      <c r="AB232" s="320"/>
      <c r="AC232" s="320"/>
      <c r="AD232" s="320"/>
      <c r="AE232" s="320"/>
      <c r="AF232" s="320"/>
      <c r="AG232" s="320"/>
      <c r="AH232" s="320"/>
      <c r="AI232" s="320"/>
      <c r="AJ232" s="320"/>
      <c r="AK232" s="320"/>
      <c r="AL232" s="320"/>
      <c r="AM232" s="320"/>
      <c r="AN232" s="320"/>
      <c r="AO232" s="320"/>
      <c r="AP232" s="320"/>
      <c r="AQ232" s="320"/>
      <c r="AR232" s="320"/>
      <c r="AS232" s="320"/>
      <c r="AT232" s="320"/>
      <c r="AU232" s="320"/>
      <c r="AV232" s="320"/>
      <c r="AW232" s="320"/>
      <c r="AX232" s="320"/>
      <c r="AY232" s="320"/>
      <c r="AZ232" s="320"/>
      <c r="BA232" s="320"/>
      <c r="BB232" s="320"/>
      <c r="BC232" s="320"/>
      <c r="BD232" s="320"/>
      <c r="BE232" s="320"/>
      <c r="BF232" s="320"/>
      <c r="BG232" s="320"/>
      <c r="BH232" s="320"/>
      <c r="BI232" s="320"/>
      <c r="BJ232" s="320"/>
      <c r="BK232" s="320"/>
      <c r="BL232" s="320"/>
      <c r="BM232" s="320"/>
      <c r="BN232" s="320"/>
      <c r="BO232" s="320"/>
      <c r="BP232" s="320"/>
      <c r="BQ232" s="320"/>
      <c r="BR232" s="320"/>
      <c r="BS232" s="320"/>
      <c r="BT232" s="320"/>
      <c r="BU232" s="320"/>
      <c r="BV232" s="320"/>
      <c r="BW232" s="320"/>
      <c r="BX232" s="320"/>
      <c r="BY232" s="320"/>
      <c r="BZ232" s="320"/>
      <c r="CA232" s="320"/>
      <c r="CB232" s="320"/>
      <c r="CC232" s="320"/>
      <c r="CD232" s="320"/>
      <c r="CE232" s="320"/>
      <c r="CF232" s="320"/>
      <c r="CG232" s="320"/>
      <c r="CH232" s="320"/>
      <c r="CI232" s="320"/>
      <c r="CJ232" s="320"/>
      <c r="CK232" s="320"/>
      <c r="CL232" s="320"/>
      <c r="CM232" s="320"/>
      <c r="CN232" s="320"/>
      <c r="CO232" s="320"/>
      <c r="CP232" s="320"/>
      <c r="CQ232" s="320"/>
      <c r="CR232" s="320"/>
      <c r="CS232" s="320"/>
      <c r="CT232" s="320"/>
      <c r="CU232" s="320"/>
      <c r="CV232" s="320"/>
      <c r="CW232" s="320"/>
      <c r="CX232" s="320"/>
      <c r="CY232" s="320"/>
      <c r="CZ232" s="320"/>
      <c r="DA232" s="320"/>
      <c r="DB232" s="320"/>
      <c r="DC232" s="320"/>
      <c r="DD232" s="320"/>
      <c r="DE232" s="320"/>
      <c r="DF232" s="320"/>
      <c r="DG232" s="320"/>
      <c r="DH232" s="320"/>
      <c r="DI232" s="320"/>
      <c r="DJ232" s="320"/>
      <c r="DK232" s="320"/>
      <c r="DL232" s="320"/>
      <c r="DM232" s="320"/>
      <c r="DN232" s="320"/>
      <c r="DO232" s="320"/>
      <c r="DP232" s="320"/>
      <c r="DQ232" s="320"/>
      <c r="DR232" s="320"/>
      <c r="DS232" s="320"/>
      <c r="DT232" s="320"/>
      <c r="DU232" s="320"/>
      <c r="DV232" s="320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</row>
    <row r="233">
      <c r="A233" s="170"/>
      <c r="B233" s="170"/>
      <c r="C233" s="170"/>
      <c r="D233" s="170"/>
      <c r="E233" s="171"/>
      <c r="F233" s="320"/>
      <c r="G233" s="320"/>
      <c r="H233" s="320"/>
      <c r="I233" s="320"/>
      <c r="J233" s="320"/>
      <c r="K233" s="320"/>
      <c r="L233" s="320"/>
      <c r="M233" s="320"/>
      <c r="N233" s="320"/>
      <c r="O233" s="320"/>
      <c r="P233" s="320"/>
      <c r="Q233" s="320"/>
      <c r="R233" s="320"/>
      <c r="S233" s="320"/>
      <c r="T233" s="320"/>
      <c r="U233" s="320"/>
      <c r="V233" s="320"/>
      <c r="W233" s="320"/>
      <c r="X233" s="320"/>
      <c r="Y233" s="320"/>
      <c r="Z233" s="320"/>
      <c r="AA233" s="320"/>
      <c r="AB233" s="320"/>
      <c r="AC233" s="320"/>
      <c r="AD233" s="320"/>
      <c r="AE233" s="320"/>
      <c r="AF233" s="320"/>
      <c r="AG233" s="320"/>
      <c r="AH233" s="320"/>
      <c r="AI233" s="320"/>
      <c r="AJ233" s="320"/>
      <c r="AK233" s="320"/>
      <c r="AL233" s="320"/>
      <c r="AM233" s="320"/>
      <c r="AN233" s="320"/>
      <c r="AO233" s="320"/>
      <c r="AP233" s="320"/>
      <c r="AQ233" s="320"/>
      <c r="AR233" s="320"/>
      <c r="AS233" s="320"/>
      <c r="AT233" s="320"/>
      <c r="AU233" s="320"/>
      <c r="AV233" s="320"/>
      <c r="AW233" s="320"/>
      <c r="AX233" s="320"/>
      <c r="AY233" s="320"/>
      <c r="AZ233" s="320"/>
      <c r="BA233" s="320"/>
      <c r="BB233" s="320"/>
      <c r="BC233" s="320"/>
      <c r="BD233" s="320"/>
      <c r="BE233" s="320"/>
      <c r="BF233" s="320"/>
      <c r="BG233" s="320"/>
      <c r="BH233" s="320"/>
      <c r="BI233" s="320"/>
      <c r="BJ233" s="320"/>
      <c r="BK233" s="320"/>
      <c r="BL233" s="320"/>
      <c r="BM233" s="320"/>
      <c r="BN233" s="320"/>
      <c r="BO233" s="320"/>
      <c r="BP233" s="320"/>
      <c r="BQ233" s="320"/>
      <c r="BR233" s="320"/>
      <c r="BS233" s="320"/>
      <c r="BT233" s="320"/>
      <c r="BU233" s="320"/>
      <c r="BV233" s="320"/>
      <c r="BW233" s="320"/>
      <c r="BX233" s="320"/>
      <c r="BY233" s="320"/>
      <c r="BZ233" s="320"/>
      <c r="CA233" s="320"/>
      <c r="CB233" s="320"/>
      <c r="CC233" s="320"/>
      <c r="CD233" s="320"/>
      <c r="CE233" s="320"/>
      <c r="CF233" s="320"/>
      <c r="CG233" s="320"/>
      <c r="CH233" s="320"/>
      <c r="CI233" s="320"/>
      <c r="CJ233" s="320"/>
      <c r="CK233" s="320"/>
      <c r="CL233" s="320"/>
      <c r="CM233" s="320"/>
      <c r="CN233" s="320"/>
      <c r="CO233" s="320"/>
      <c r="CP233" s="320"/>
      <c r="CQ233" s="320"/>
      <c r="CR233" s="320"/>
      <c r="CS233" s="320"/>
      <c r="CT233" s="320"/>
      <c r="CU233" s="320"/>
      <c r="CV233" s="320"/>
      <c r="CW233" s="320"/>
      <c r="CX233" s="320"/>
      <c r="CY233" s="320"/>
      <c r="CZ233" s="320"/>
      <c r="DA233" s="320"/>
      <c r="DB233" s="320"/>
      <c r="DC233" s="320"/>
      <c r="DD233" s="320"/>
      <c r="DE233" s="320"/>
      <c r="DF233" s="320"/>
      <c r="DG233" s="320"/>
      <c r="DH233" s="320"/>
      <c r="DI233" s="320"/>
      <c r="DJ233" s="320"/>
      <c r="DK233" s="320"/>
      <c r="DL233" s="320"/>
      <c r="DM233" s="320"/>
      <c r="DN233" s="320"/>
      <c r="DO233" s="320"/>
      <c r="DP233" s="320"/>
      <c r="DQ233" s="320"/>
      <c r="DR233" s="320"/>
      <c r="DS233" s="320"/>
      <c r="DT233" s="320"/>
      <c r="DU233" s="320"/>
      <c r="DV233" s="320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</row>
    <row r="234">
      <c r="A234" s="170"/>
      <c r="B234" s="170"/>
      <c r="C234" s="170"/>
      <c r="D234" s="170"/>
      <c r="E234" s="171"/>
      <c r="F234" s="320"/>
      <c r="G234" s="320"/>
      <c r="H234" s="320"/>
      <c r="I234" s="320"/>
      <c r="J234" s="320"/>
      <c r="K234" s="320"/>
      <c r="L234" s="320"/>
      <c r="M234" s="320"/>
      <c r="N234" s="320"/>
      <c r="O234" s="320"/>
      <c r="P234" s="320"/>
      <c r="Q234" s="320"/>
      <c r="R234" s="320"/>
      <c r="S234" s="320"/>
      <c r="T234" s="320"/>
      <c r="U234" s="320"/>
      <c r="V234" s="320"/>
      <c r="W234" s="320"/>
      <c r="X234" s="320"/>
      <c r="Y234" s="320"/>
      <c r="Z234" s="320"/>
      <c r="AA234" s="320"/>
      <c r="AB234" s="320"/>
      <c r="AC234" s="320"/>
      <c r="AD234" s="320"/>
      <c r="AE234" s="320"/>
      <c r="AF234" s="320"/>
      <c r="AG234" s="320"/>
      <c r="AH234" s="320"/>
      <c r="AI234" s="320"/>
      <c r="AJ234" s="320"/>
      <c r="AK234" s="320"/>
      <c r="AL234" s="320"/>
      <c r="AM234" s="320"/>
      <c r="AN234" s="320"/>
      <c r="AO234" s="320"/>
      <c r="AP234" s="320"/>
      <c r="AQ234" s="320"/>
      <c r="AR234" s="320"/>
      <c r="AS234" s="320"/>
      <c r="AT234" s="320"/>
      <c r="AU234" s="320"/>
      <c r="AV234" s="320"/>
      <c r="AW234" s="320"/>
      <c r="AX234" s="320"/>
      <c r="AY234" s="320"/>
      <c r="AZ234" s="320"/>
      <c r="BA234" s="320"/>
      <c r="BB234" s="320"/>
      <c r="BC234" s="320"/>
      <c r="BD234" s="320"/>
      <c r="BE234" s="320"/>
      <c r="BF234" s="320"/>
      <c r="BG234" s="320"/>
      <c r="BH234" s="320"/>
      <c r="BI234" s="320"/>
      <c r="BJ234" s="320"/>
      <c r="BK234" s="320"/>
      <c r="BL234" s="320"/>
      <c r="BM234" s="320"/>
      <c r="BN234" s="320"/>
      <c r="BO234" s="320"/>
      <c r="BP234" s="320"/>
      <c r="BQ234" s="320"/>
      <c r="BR234" s="320"/>
      <c r="BS234" s="320"/>
      <c r="BT234" s="320"/>
      <c r="BU234" s="320"/>
      <c r="BV234" s="320"/>
      <c r="BW234" s="320"/>
      <c r="BX234" s="320"/>
      <c r="BY234" s="320"/>
      <c r="BZ234" s="320"/>
      <c r="CA234" s="320"/>
      <c r="CB234" s="320"/>
      <c r="CC234" s="320"/>
      <c r="CD234" s="320"/>
      <c r="CE234" s="320"/>
      <c r="CF234" s="320"/>
      <c r="CG234" s="320"/>
      <c r="CH234" s="320"/>
      <c r="CI234" s="320"/>
      <c r="CJ234" s="320"/>
      <c r="CK234" s="320"/>
      <c r="CL234" s="320"/>
      <c r="CM234" s="320"/>
      <c r="CN234" s="320"/>
      <c r="CO234" s="320"/>
      <c r="CP234" s="320"/>
      <c r="CQ234" s="320"/>
      <c r="CR234" s="320"/>
      <c r="CS234" s="320"/>
      <c r="CT234" s="320"/>
      <c r="CU234" s="320"/>
      <c r="CV234" s="320"/>
      <c r="CW234" s="320"/>
      <c r="CX234" s="320"/>
      <c r="CY234" s="320"/>
      <c r="CZ234" s="320"/>
      <c r="DA234" s="320"/>
      <c r="DB234" s="320"/>
      <c r="DC234" s="320"/>
      <c r="DD234" s="320"/>
      <c r="DE234" s="320"/>
      <c r="DF234" s="320"/>
      <c r="DG234" s="320"/>
      <c r="DH234" s="320"/>
      <c r="DI234" s="320"/>
      <c r="DJ234" s="320"/>
      <c r="DK234" s="320"/>
      <c r="DL234" s="320"/>
      <c r="DM234" s="320"/>
      <c r="DN234" s="320"/>
      <c r="DO234" s="320"/>
      <c r="DP234" s="320"/>
      <c r="DQ234" s="320"/>
      <c r="DR234" s="320"/>
      <c r="DS234" s="320"/>
      <c r="DT234" s="320"/>
      <c r="DU234" s="320"/>
      <c r="DV234" s="320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</row>
    <row r="235">
      <c r="A235" s="170"/>
      <c r="B235" s="170"/>
      <c r="C235" s="170"/>
      <c r="D235" s="170"/>
      <c r="E235" s="171"/>
      <c r="F235" s="320"/>
      <c r="G235" s="320"/>
      <c r="H235" s="320"/>
      <c r="I235" s="320"/>
      <c r="J235" s="320"/>
      <c r="K235" s="320"/>
      <c r="L235" s="320"/>
      <c r="M235" s="320"/>
      <c r="N235" s="320"/>
      <c r="O235" s="320"/>
      <c r="P235" s="320"/>
      <c r="Q235" s="320"/>
      <c r="R235" s="320"/>
      <c r="S235" s="320"/>
      <c r="T235" s="320"/>
      <c r="U235" s="320"/>
      <c r="V235" s="320"/>
      <c r="W235" s="320"/>
      <c r="X235" s="320"/>
      <c r="Y235" s="320"/>
      <c r="Z235" s="320"/>
      <c r="AA235" s="320"/>
      <c r="AB235" s="320"/>
      <c r="AC235" s="320"/>
      <c r="AD235" s="320"/>
      <c r="AE235" s="320"/>
      <c r="AF235" s="320"/>
      <c r="AG235" s="320"/>
      <c r="AH235" s="320"/>
      <c r="AI235" s="320"/>
      <c r="AJ235" s="320"/>
      <c r="AK235" s="320"/>
      <c r="AL235" s="320"/>
      <c r="AM235" s="320"/>
      <c r="AN235" s="320"/>
      <c r="AO235" s="320"/>
      <c r="AP235" s="320"/>
      <c r="AQ235" s="320"/>
      <c r="AR235" s="320"/>
      <c r="AS235" s="320"/>
      <c r="AT235" s="320"/>
      <c r="AU235" s="320"/>
      <c r="AV235" s="320"/>
      <c r="AW235" s="320"/>
      <c r="AX235" s="320"/>
      <c r="AY235" s="320"/>
      <c r="AZ235" s="320"/>
      <c r="BA235" s="320"/>
      <c r="BB235" s="320"/>
      <c r="BC235" s="320"/>
      <c r="BD235" s="320"/>
      <c r="BE235" s="320"/>
      <c r="BF235" s="320"/>
      <c r="BG235" s="320"/>
      <c r="BH235" s="320"/>
      <c r="BI235" s="320"/>
      <c r="BJ235" s="320"/>
      <c r="BK235" s="320"/>
      <c r="BL235" s="320"/>
      <c r="BM235" s="320"/>
      <c r="BN235" s="320"/>
      <c r="BO235" s="320"/>
      <c r="BP235" s="320"/>
      <c r="BQ235" s="320"/>
      <c r="BR235" s="320"/>
      <c r="BS235" s="320"/>
      <c r="BT235" s="320"/>
      <c r="BU235" s="320"/>
      <c r="BV235" s="320"/>
      <c r="BW235" s="320"/>
      <c r="BX235" s="320"/>
      <c r="BY235" s="320"/>
      <c r="BZ235" s="320"/>
      <c r="CA235" s="320"/>
      <c r="CB235" s="320"/>
      <c r="CC235" s="320"/>
      <c r="CD235" s="320"/>
      <c r="CE235" s="320"/>
      <c r="CF235" s="320"/>
      <c r="CG235" s="320"/>
      <c r="CH235" s="320"/>
      <c r="CI235" s="320"/>
      <c r="CJ235" s="320"/>
      <c r="CK235" s="320"/>
      <c r="CL235" s="320"/>
      <c r="CM235" s="320"/>
      <c r="CN235" s="320"/>
      <c r="CO235" s="320"/>
      <c r="CP235" s="320"/>
      <c r="CQ235" s="320"/>
      <c r="CR235" s="320"/>
      <c r="CS235" s="320"/>
      <c r="CT235" s="320"/>
      <c r="CU235" s="320"/>
      <c r="CV235" s="320"/>
      <c r="CW235" s="320"/>
      <c r="CX235" s="320"/>
      <c r="CY235" s="320"/>
      <c r="CZ235" s="320"/>
      <c r="DA235" s="320"/>
      <c r="DB235" s="320"/>
      <c r="DC235" s="320"/>
      <c r="DD235" s="320"/>
      <c r="DE235" s="320"/>
      <c r="DF235" s="320"/>
      <c r="DG235" s="320"/>
      <c r="DH235" s="320"/>
      <c r="DI235" s="320"/>
      <c r="DJ235" s="320"/>
      <c r="DK235" s="320"/>
      <c r="DL235" s="320"/>
      <c r="DM235" s="320"/>
      <c r="DN235" s="320"/>
      <c r="DO235" s="320"/>
      <c r="DP235" s="320"/>
      <c r="DQ235" s="320"/>
      <c r="DR235" s="320"/>
      <c r="DS235" s="320"/>
      <c r="DT235" s="320"/>
      <c r="DU235" s="320"/>
      <c r="DV235" s="320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</row>
    <row r="236">
      <c r="A236" s="170"/>
      <c r="B236" s="170"/>
      <c r="C236" s="170"/>
      <c r="D236" s="170"/>
      <c r="E236" s="171"/>
      <c r="F236" s="320"/>
      <c r="G236" s="320"/>
      <c r="H236" s="320"/>
      <c r="I236" s="320"/>
      <c r="J236" s="320"/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20"/>
      <c r="W236" s="320"/>
      <c r="X236" s="320"/>
      <c r="Y236" s="320"/>
      <c r="Z236" s="320"/>
      <c r="AA236" s="320"/>
      <c r="AB236" s="320"/>
      <c r="AC236" s="320"/>
      <c r="AD236" s="320"/>
      <c r="AE236" s="320"/>
      <c r="AF236" s="320"/>
      <c r="AG236" s="320"/>
      <c r="AH236" s="320"/>
      <c r="AI236" s="320"/>
      <c r="AJ236" s="320"/>
      <c r="AK236" s="320"/>
      <c r="AL236" s="320"/>
      <c r="AM236" s="320"/>
      <c r="AN236" s="320"/>
      <c r="AO236" s="320"/>
      <c r="AP236" s="320"/>
      <c r="AQ236" s="320"/>
      <c r="AR236" s="320"/>
      <c r="AS236" s="320"/>
      <c r="AT236" s="320"/>
      <c r="AU236" s="320"/>
      <c r="AV236" s="320"/>
      <c r="AW236" s="320"/>
      <c r="AX236" s="320"/>
      <c r="AY236" s="320"/>
      <c r="AZ236" s="320"/>
      <c r="BA236" s="320"/>
      <c r="BB236" s="320"/>
      <c r="BC236" s="320"/>
      <c r="BD236" s="320"/>
      <c r="BE236" s="320"/>
      <c r="BF236" s="320"/>
      <c r="BG236" s="320"/>
      <c r="BH236" s="320"/>
      <c r="BI236" s="320"/>
      <c r="BJ236" s="320"/>
      <c r="BK236" s="320"/>
      <c r="BL236" s="320"/>
      <c r="BM236" s="320"/>
      <c r="BN236" s="320"/>
      <c r="BO236" s="320"/>
      <c r="BP236" s="320"/>
      <c r="BQ236" s="320"/>
      <c r="BR236" s="320"/>
      <c r="BS236" s="320"/>
      <c r="BT236" s="320"/>
      <c r="BU236" s="320"/>
      <c r="BV236" s="320"/>
      <c r="BW236" s="320"/>
      <c r="BX236" s="320"/>
      <c r="BY236" s="320"/>
      <c r="BZ236" s="320"/>
      <c r="CA236" s="320"/>
      <c r="CB236" s="320"/>
      <c r="CC236" s="320"/>
      <c r="CD236" s="320"/>
      <c r="CE236" s="320"/>
      <c r="CF236" s="320"/>
      <c r="CG236" s="320"/>
      <c r="CH236" s="320"/>
      <c r="CI236" s="320"/>
      <c r="CJ236" s="320"/>
      <c r="CK236" s="320"/>
      <c r="CL236" s="320"/>
      <c r="CM236" s="320"/>
      <c r="CN236" s="320"/>
      <c r="CO236" s="320"/>
      <c r="CP236" s="320"/>
      <c r="CQ236" s="320"/>
      <c r="CR236" s="320"/>
      <c r="CS236" s="320"/>
      <c r="CT236" s="320"/>
      <c r="CU236" s="320"/>
      <c r="CV236" s="320"/>
      <c r="CW236" s="320"/>
      <c r="CX236" s="320"/>
      <c r="CY236" s="320"/>
      <c r="CZ236" s="320"/>
      <c r="DA236" s="320"/>
      <c r="DB236" s="320"/>
      <c r="DC236" s="320"/>
      <c r="DD236" s="320"/>
      <c r="DE236" s="320"/>
      <c r="DF236" s="320"/>
      <c r="DG236" s="320"/>
      <c r="DH236" s="320"/>
      <c r="DI236" s="320"/>
      <c r="DJ236" s="320"/>
      <c r="DK236" s="320"/>
      <c r="DL236" s="320"/>
      <c r="DM236" s="320"/>
      <c r="DN236" s="320"/>
      <c r="DO236" s="320"/>
      <c r="DP236" s="320"/>
      <c r="DQ236" s="320"/>
      <c r="DR236" s="320"/>
      <c r="DS236" s="320"/>
      <c r="DT236" s="320"/>
      <c r="DU236" s="320"/>
      <c r="DV236" s="320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</row>
    <row r="237">
      <c r="A237" s="170"/>
      <c r="B237" s="170"/>
      <c r="C237" s="170"/>
      <c r="D237" s="170"/>
      <c r="E237" s="171"/>
      <c r="F237" s="320"/>
      <c r="G237" s="320"/>
      <c r="H237" s="320"/>
      <c r="I237" s="320"/>
      <c r="J237" s="320"/>
      <c r="K237" s="320"/>
      <c r="L237" s="320"/>
      <c r="M237" s="320"/>
      <c r="N237" s="320"/>
      <c r="O237" s="320"/>
      <c r="P237" s="320"/>
      <c r="Q237" s="320"/>
      <c r="R237" s="320"/>
      <c r="S237" s="320"/>
      <c r="T237" s="320"/>
      <c r="U237" s="320"/>
      <c r="V237" s="320"/>
      <c r="W237" s="320"/>
      <c r="X237" s="320"/>
      <c r="Y237" s="320"/>
      <c r="Z237" s="320"/>
      <c r="AA237" s="320"/>
      <c r="AB237" s="320"/>
      <c r="AC237" s="320"/>
      <c r="AD237" s="320"/>
      <c r="AE237" s="320"/>
      <c r="AF237" s="320"/>
      <c r="AG237" s="320"/>
      <c r="AH237" s="320"/>
      <c r="AI237" s="320"/>
      <c r="AJ237" s="320"/>
      <c r="AK237" s="320"/>
      <c r="AL237" s="320"/>
      <c r="AM237" s="320"/>
      <c r="AN237" s="320"/>
      <c r="AO237" s="320"/>
      <c r="AP237" s="320"/>
      <c r="AQ237" s="320"/>
      <c r="AR237" s="320"/>
      <c r="AS237" s="320"/>
      <c r="AT237" s="320"/>
      <c r="AU237" s="320"/>
      <c r="AV237" s="320"/>
      <c r="AW237" s="320"/>
      <c r="AX237" s="320"/>
      <c r="AY237" s="320"/>
      <c r="AZ237" s="320"/>
      <c r="BA237" s="320"/>
      <c r="BB237" s="320"/>
      <c r="BC237" s="320"/>
      <c r="BD237" s="320"/>
      <c r="BE237" s="320"/>
      <c r="BF237" s="320"/>
      <c r="BG237" s="320"/>
      <c r="BH237" s="320"/>
      <c r="BI237" s="320"/>
      <c r="BJ237" s="320"/>
      <c r="BK237" s="320"/>
      <c r="BL237" s="320"/>
      <c r="BM237" s="320"/>
      <c r="BN237" s="320"/>
      <c r="BO237" s="320"/>
      <c r="BP237" s="320"/>
      <c r="BQ237" s="320"/>
      <c r="BR237" s="320"/>
      <c r="BS237" s="320"/>
      <c r="BT237" s="320"/>
      <c r="BU237" s="320"/>
      <c r="BV237" s="320"/>
      <c r="BW237" s="320"/>
      <c r="BX237" s="320"/>
      <c r="BY237" s="320"/>
      <c r="BZ237" s="320"/>
      <c r="CA237" s="320"/>
      <c r="CB237" s="320"/>
      <c r="CC237" s="320"/>
      <c r="CD237" s="320"/>
      <c r="CE237" s="320"/>
      <c r="CF237" s="320"/>
      <c r="CG237" s="320"/>
      <c r="CH237" s="320"/>
      <c r="CI237" s="320"/>
      <c r="CJ237" s="320"/>
      <c r="CK237" s="320"/>
      <c r="CL237" s="320"/>
      <c r="CM237" s="320"/>
      <c r="CN237" s="320"/>
      <c r="CO237" s="320"/>
      <c r="CP237" s="320"/>
      <c r="CQ237" s="320"/>
      <c r="CR237" s="320"/>
      <c r="CS237" s="320"/>
      <c r="CT237" s="320"/>
      <c r="CU237" s="320"/>
      <c r="CV237" s="320"/>
      <c r="CW237" s="320"/>
      <c r="CX237" s="320"/>
      <c r="CY237" s="320"/>
      <c r="CZ237" s="320"/>
      <c r="DA237" s="320"/>
      <c r="DB237" s="320"/>
      <c r="DC237" s="320"/>
      <c r="DD237" s="320"/>
      <c r="DE237" s="320"/>
      <c r="DF237" s="320"/>
      <c r="DG237" s="320"/>
      <c r="DH237" s="320"/>
      <c r="DI237" s="320"/>
      <c r="DJ237" s="320"/>
      <c r="DK237" s="320"/>
      <c r="DL237" s="320"/>
      <c r="DM237" s="320"/>
      <c r="DN237" s="320"/>
      <c r="DO237" s="320"/>
      <c r="DP237" s="320"/>
      <c r="DQ237" s="320"/>
      <c r="DR237" s="320"/>
      <c r="DS237" s="320"/>
      <c r="DT237" s="320"/>
      <c r="DU237" s="320"/>
      <c r="DV237" s="320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</row>
    <row r="238">
      <c r="A238" s="170"/>
      <c r="B238" s="170"/>
      <c r="C238" s="170"/>
      <c r="D238" s="170"/>
      <c r="E238" s="171"/>
      <c r="F238" s="320"/>
      <c r="G238" s="320"/>
      <c r="H238" s="320"/>
      <c r="I238" s="320"/>
      <c r="J238" s="320"/>
      <c r="K238" s="320"/>
      <c r="L238" s="320"/>
      <c r="M238" s="320"/>
      <c r="N238" s="320"/>
      <c r="O238" s="320"/>
      <c r="P238" s="320"/>
      <c r="Q238" s="320"/>
      <c r="R238" s="320"/>
      <c r="S238" s="320"/>
      <c r="T238" s="320"/>
      <c r="U238" s="320"/>
      <c r="V238" s="320"/>
      <c r="W238" s="320"/>
      <c r="X238" s="320"/>
      <c r="Y238" s="320"/>
      <c r="Z238" s="320"/>
      <c r="AA238" s="320"/>
      <c r="AB238" s="320"/>
      <c r="AC238" s="320"/>
      <c r="AD238" s="320"/>
      <c r="AE238" s="320"/>
      <c r="AF238" s="320"/>
      <c r="AG238" s="320"/>
      <c r="AH238" s="320"/>
      <c r="AI238" s="320"/>
      <c r="AJ238" s="320"/>
      <c r="AK238" s="320"/>
      <c r="AL238" s="320"/>
      <c r="AM238" s="320"/>
      <c r="AN238" s="320"/>
      <c r="AO238" s="320"/>
      <c r="AP238" s="320"/>
      <c r="AQ238" s="320"/>
      <c r="AR238" s="320"/>
      <c r="AS238" s="320"/>
      <c r="AT238" s="320"/>
      <c r="AU238" s="320"/>
      <c r="AV238" s="320"/>
      <c r="AW238" s="320"/>
      <c r="AX238" s="320"/>
      <c r="AY238" s="320"/>
      <c r="AZ238" s="320"/>
      <c r="BA238" s="320"/>
      <c r="BB238" s="320"/>
      <c r="BC238" s="320"/>
      <c r="BD238" s="320"/>
      <c r="BE238" s="320"/>
      <c r="BF238" s="320"/>
      <c r="BG238" s="320"/>
      <c r="BH238" s="320"/>
      <c r="BI238" s="320"/>
      <c r="BJ238" s="320"/>
      <c r="BK238" s="320"/>
      <c r="BL238" s="320"/>
      <c r="BM238" s="320"/>
      <c r="BN238" s="320"/>
      <c r="BO238" s="320"/>
      <c r="BP238" s="320"/>
      <c r="BQ238" s="320"/>
      <c r="BR238" s="320"/>
      <c r="BS238" s="320"/>
      <c r="BT238" s="320"/>
      <c r="BU238" s="320"/>
      <c r="BV238" s="320"/>
      <c r="BW238" s="320"/>
      <c r="BX238" s="320"/>
      <c r="BY238" s="320"/>
      <c r="BZ238" s="320"/>
      <c r="CA238" s="320"/>
      <c r="CB238" s="320"/>
      <c r="CC238" s="320"/>
      <c r="CD238" s="320"/>
      <c r="CE238" s="320"/>
      <c r="CF238" s="320"/>
      <c r="CG238" s="320"/>
      <c r="CH238" s="320"/>
      <c r="CI238" s="320"/>
      <c r="CJ238" s="320"/>
      <c r="CK238" s="320"/>
      <c r="CL238" s="320"/>
      <c r="CM238" s="320"/>
      <c r="CN238" s="320"/>
      <c r="CO238" s="320"/>
      <c r="CP238" s="320"/>
      <c r="CQ238" s="320"/>
      <c r="CR238" s="320"/>
      <c r="CS238" s="320"/>
      <c r="CT238" s="320"/>
      <c r="CU238" s="320"/>
      <c r="CV238" s="320"/>
      <c r="CW238" s="320"/>
      <c r="CX238" s="320"/>
      <c r="CY238" s="320"/>
      <c r="CZ238" s="320"/>
      <c r="DA238" s="320"/>
      <c r="DB238" s="320"/>
      <c r="DC238" s="320"/>
      <c r="DD238" s="320"/>
      <c r="DE238" s="320"/>
      <c r="DF238" s="320"/>
      <c r="DG238" s="320"/>
      <c r="DH238" s="320"/>
      <c r="DI238" s="320"/>
      <c r="DJ238" s="320"/>
      <c r="DK238" s="320"/>
      <c r="DL238" s="320"/>
      <c r="DM238" s="320"/>
      <c r="DN238" s="320"/>
      <c r="DO238" s="320"/>
      <c r="DP238" s="320"/>
      <c r="DQ238" s="320"/>
      <c r="DR238" s="320"/>
      <c r="DS238" s="320"/>
      <c r="DT238" s="320"/>
      <c r="DU238" s="320"/>
      <c r="DV238" s="320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</row>
    <row r="239">
      <c r="A239" s="170"/>
      <c r="B239" s="170"/>
      <c r="C239" s="170"/>
      <c r="D239" s="170"/>
      <c r="E239" s="171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0"/>
      <c r="T239" s="320"/>
      <c r="U239" s="320"/>
      <c r="V239" s="320"/>
      <c r="W239" s="320"/>
      <c r="X239" s="320"/>
      <c r="Y239" s="320"/>
      <c r="Z239" s="320"/>
      <c r="AA239" s="320"/>
      <c r="AB239" s="320"/>
      <c r="AC239" s="320"/>
      <c r="AD239" s="320"/>
      <c r="AE239" s="320"/>
      <c r="AF239" s="320"/>
      <c r="AG239" s="320"/>
      <c r="AH239" s="320"/>
      <c r="AI239" s="320"/>
      <c r="AJ239" s="320"/>
      <c r="AK239" s="320"/>
      <c r="AL239" s="320"/>
      <c r="AM239" s="320"/>
      <c r="AN239" s="320"/>
      <c r="AO239" s="320"/>
      <c r="AP239" s="320"/>
      <c r="AQ239" s="320"/>
      <c r="AR239" s="320"/>
      <c r="AS239" s="320"/>
      <c r="AT239" s="320"/>
      <c r="AU239" s="320"/>
      <c r="AV239" s="320"/>
      <c r="AW239" s="320"/>
      <c r="AX239" s="320"/>
      <c r="AY239" s="320"/>
      <c r="AZ239" s="320"/>
      <c r="BA239" s="320"/>
      <c r="BB239" s="320"/>
      <c r="BC239" s="320"/>
      <c r="BD239" s="320"/>
      <c r="BE239" s="320"/>
      <c r="BF239" s="320"/>
      <c r="BG239" s="320"/>
      <c r="BH239" s="320"/>
      <c r="BI239" s="320"/>
      <c r="BJ239" s="320"/>
      <c r="BK239" s="320"/>
      <c r="BL239" s="320"/>
      <c r="BM239" s="320"/>
      <c r="BN239" s="320"/>
      <c r="BO239" s="320"/>
      <c r="BP239" s="320"/>
      <c r="BQ239" s="320"/>
      <c r="BR239" s="320"/>
      <c r="BS239" s="320"/>
      <c r="BT239" s="320"/>
      <c r="BU239" s="320"/>
      <c r="BV239" s="320"/>
      <c r="BW239" s="320"/>
      <c r="BX239" s="320"/>
      <c r="BY239" s="320"/>
      <c r="BZ239" s="320"/>
      <c r="CA239" s="320"/>
      <c r="CB239" s="320"/>
      <c r="CC239" s="320"/>
      <c r="CD239" s="320"/>
      <c r="CE239" s="320"/>
      <c r="CF239" s="320"/>
      <c r="CG239" s="320"/>
      <c r="CH239" s="320"/>
      <c r="CI239" s="320"/>
      <c r="CJ239" s="320"/>
      <c r="CK239" s="320"/>
      <c r="CL239" s="320"/>
      <c r="CM239" s="320"/>
      <c r="CN239" s="320"/>
      <c r="CO239" s="320"/>
      <c r="CP239" s="320"/>
      <c r="CQ239" s="320"/>
      <c r="CR239" s="320"/>
      <c r="CS239" s="320"/>
      <c r="CT239" s="320"/>
      <c r="CU239" s="320"/>
      <c r="CV239" s="320"/>
      <c r="CW239" s="320"/>
      <c r="CX239" s="320"/>
      <c r="CY239" s="320"/>
      <c r="CZ239" s="320"/>
      <c r="DA239" s="320"/>
      <c r="DB239" s="320"/>
      <c r="DC239" s="320"/>
      <c r="DD239" s="320"/>
      <c r="DE239" s="320"/>
      <c r="DF239" s="320"/>
      <c r="DG239" s="320"/>
      <c r="DH239" s="320"/>
      <c r="DI239" s="320"/>
      <c r="DJ239" s="320"/>
      <c r="DK239" s="320"/>
      <c r="DL239" s="320"/>
      <c r="DM239" s="320"/>
      <c r="DN239" s="320"/>
      <c r="DO239" s="320"/>
      <c r="DP239" s="320"/>
      <c r="DQ239" s="320"/>
      <c r="DR239" s="320"/>
      <c r="DS239" s="320"/>
      <c r="DT239" s="320"/>
      <c r="DU239" s="320"/>
      <c r="DV239" s="320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</row>
  </sheetData>
  <mergeCells count="45">
    <mergeCell ref="A1:A2"/>
    <mergeCell ref="B1:B2"/>
    <mergeCell ref="C1:C2"/>
    <mergeCell ref="D1:D2"/>
    <mergeCell ref="E1:E2"/>
    <mergeCell ref="F1:I1"/>
    <mergeCell ref="J1:M1"/>
    <mergeCell ref="N1:Q1"/>
    <mergeCell ref="R1:U1"/>
    <mergeCell ref="V1:Y1"/>
    <mergeCell ref="Z1:AB1"/>
    <mergeCell ref="AC1:AF1"/>
    <mergeCell ref="AG1:AJ1"/>
    <mergeCell ref="AK1:AN1"/>
    <mergeCell ref="AO1:AQ1"/>
    <mergeCell ref="AR1:AU1"/>
    <mergeCell ref="AV1:AY1"/>
    <mergeCell ref="AZ1:BB1"/>
    <mergeCell ref="BC1:BL1"/>
    <mergeCell ref="BM1:BV1"/>
    <mergeCell ref="BW1:BY1"/>
    <mergeCell ref="CN1:CN2"/>
    <mergeCell ref="CO1:CO2"/>
    <mergeCell ref="CP1:CP2"/>
    <mergeCell ref="BZ1:CA1"/>
    <mergeCell ref="CB1:CC1"/>
    <mergeCell ref="CD1:CE1"/>
    <mergeCell ref="CF1:CG1"/>
    <mergeCell ref="CH1:CI1"/>
    <mergeCell ref="CJ1:CK1"/>
    <mergeCell ref="CL1:CM1"/>
    <mergeCell ref="DL1:DN1"/>
    <mergeCell ref="DO1:DP1"/>
    <mergeCell ref="DQ1:DQ2"/>
    <mergeCell ref="DR1:DR2"/>
    <mergeCell ref="DS1:DS2"/>
    <mergeCell ref="DT1:DT2"/>
    <mergeCell ref="DU1:DV1"/>
    <mergeCell ref="CQ1:CS1"/>
    <mergeCell ref="CT1:CV1"/>
    <mergeCell ref="CW1:CY1"/>
    <mergeCell ref="CZ1:DB1"/>
    <mergeCell ref="DC1:DE1"/>
    <mergeCell ref="DF1:DH1"/>
    <mergeCell ref="DI1:DK1"/>
  </mergeCells>
  <conditionalFormatting sqref="DS3:DT38">
    <cfRule type="cellIs" dxfId="0" priority="1" stopIfTrue="1" operator="notEqual">
      <formula>0</formula>
    </cfRule>
  </conditionalFormatting>
  <conditionalFormatting sqref="DS3:DT38">
    <cfRule type="cellIs" dxfId="1" priority="2" stopIfTrue="1" operator="notEqual">
      <formula>0</formula>
    </cfRule>
  </conditionalFormatting>
  <conditionalFormatting sqref="DO3:DO38 DU3:DV38">
    <cfRule type="cellIs" dxfId="2" priority="3" stopIfTrue="1" operator="equal">
      <formula>0</formula>
    </cfRule>
  </conditionalFormatting>
  <conditionalFormatting sqref="DO3:DO38 DU3:DV38">
    <cfRule type="cellIs" dxfId="3" priority="4" stopIfTrue="1" operator="equal">
      <formula>0</formula>
    </cfRule>
  </conditionalFormatting>
  <conditionalFormatting sqref="DP3:DP38 DV3:DV38">
    <cfRule type="cellIs" dxfId="2" priority="5" stopIfTrue="1" operator="equal">
      <formula>0</formula>
    </cfRule>
  </conditionalFormatting>
  <printOptions gridLines="1" horizontalCentered="1"/>
  <pageMargins bottom="0.33" footer="0.0" header="0.0" left="0.4" right="0.4" top="0.41"/>
  <pageSetup fitToWidth="0" paperSize="5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5.57"/>
    <col customWidth="1" min="2" max="2" width="25.29"/>
    <col customWidth="1" min="3" max="3" width="7.29"/>
    <col customWidth="1" min="4" max="4" width="10.14"/>
    <col customWidth="1" min="5" max="5" width="7.71"/>
    <col customWidth="1" min="6" max="54" width="7.29"/>
    <col customWidth="1" min="55" max="93" width="8.57"/>
    <col customWidth="1" min="94" max="94" width="10.71"/>
    <col customWidth="1" min="95" max="120" width="8.57"/>
    <col customWidth="1" min="121" max="124" width="13.0"/>
    <col customWidth="1" min="125" max="126" width="8.57"/>
  </cols>
  <sheetData>
    <row r="1" ht="62.25" customHeight="1">
      <c r="A1" s="330" t="s">
        <v>0</v>
      </c>
      <c r="B1" s="175" t="s">
        <v>1</v>
      </c>
      <c r="C1" s="176" t="s">
        <v>2</v>
      </c>
      <c r="D1" s="177" t="s">
        <v>3</v>
      </c>
      <c r="E1" s="178" t="s">
        <v>4</v>
      </c>
      <c r="F1" s="179" t="s">
        <v>5</v>
      </c>
      <c r="G1" s="7"/>
      <c r="H1" s="7"/>
      <c r="I1" s="8"/>
      <c r="J1" s="179" t="s">
        <v>6</v>
      </c>
      <c r="K1" s="7"/>
      <c r="L1" s="7"/>
      <c r="M1" s="8"/>
      <c r="N1" s="179" t="s">
        <v>7</v>
      </c>
      <c r="O1" s="7"/>
      <c r="P1" s="7"/>
      <c r="Q1" s="8"/>
      <c r="R1" s="179" t="s">
        <v>8</v>
      </c>
      <c r="S1" s="7"/>
      <c r="T1" s="7"/>
      <c r="U1" s="8"/>
      <c r="V1" s="180" t="s">
        <v>9</v>
      </c>
      <c r="W1" s="7"/>
      <c r="X1" s="7"/>
      <c r="Y1" s="8"/>
      <c r="Z1" s="179" t="s">
        <v>10</v>
      </c>
      <c r="AA1" s="7"/>
      <c r="AB1" s="8"/>
      <c r="AC1" s="179" t="s">
        <v>11</v>
      </c>
      <c r="AD1" s="7"/>
      <c r="AE1" s="7"/>
      <c r="AF1" s="8"/>
      <c r="AG1" s="179" t="s">
        <v>12</v>
      </c>
      <c r="AH1" s="7"/>
      <c r="AI1" s="7"/>
      <c r="AJ1" s="8"/>
      <c r="AK1" s="179" t="s">
        <v>13</v>
      </c>
      <c r="AL1" s="7"/>
      <c r="AM1" s="7"/>
      <c r="AN1" s="8"/>
      <c r="AO1" s="179" t="s">
        <v>14</v>
      </c>
      <c r="AP1" s="7"/>
      <c r="AQ1" s="8"/>
      <c r="AR1" s="179" t="s">
        <v>15</v>
      </c>
      <c r="AS1" s="7"/>
      <c r="AT1" s="7"/>
      <c r="AU1" s="8"/>
      <c r="AV1" s="179" t="s">
        <v>16</v>
      </c>
      <c r="AW1" s="7"/>
      <c r="AX1" s="7"/>
      <c r="AY1" s="8"/>
      <c r="AZ1" s="179" t="s">
        <v>17</v>
      </c>
      <c r="BA1" s="7"/>
      <c r="BB1" s="8"/>
      <c r="BC1" s="179" t="s">
        <v>18</v>
      </c>
      <c r="BD1" s="7"/>
      <c r="BE1" s="7"/>
      <c r="BF1" s="7"/>
      <c r="BG1" s="7"/>
      <c r="BH1" s="7"/>
      <c r="BI1" s="7"/>
      <c r="BJ1" s="7"/>
      <c r="BK1" s="7"/>
      <c r="BL1" s="8"/>
      <c r="BM1" s="179" t="s">
        <v>19</v>
      </c>
      <c r="BN1" s="7"/>
      <c r="BO1" s="7"/>
      <c r="BP1" s="7"/>
      <c r="BQ1" s="7"/>
      <c r="BR1" s="7"/>
      <c r="BS1" s="7"/>
      <c r="BT1" s="7"/>
      <c r="BU1" s="7"/>
      <c r="BV1" s="8"/>
      <c r="BW1" s="181" t="s">
        <v>20</v>
      </c>
      <c r="BX1" s="7"/>
      <c r="BY1" s="8"/>
      <c r="BZ1" s="179" t="s">
        <v>21</v>
      </c>
      <c r="CA1" s="8"/>
      <c r="CB1" s="179" t="s">
        <v>22</v>
      </c>
      <c r="CC1" s="8"/>
      <c r="CD1" s="179" t="s">
        <v>23</v>
      </c>
      <c r="CE1" s="8"/>
      <c r="CF1" s="179" t="s">
        <v>24</v>
      </c>
      <c r="CG1" s="8"/>
      <c r="CH1" s="179" t="s">
        <v>25</v>
      </c>
      <c r="CI1" s="8"/>
      <c r="CJ1" s="179" t="s">
        <v>26</v>
      </c>
      <c r="CK1" s="8"/>
      <c r="CL1" s="179" t="s">
        <v>27</v>
      </c>
      <c r="CM1" s="8"/>
      <c r="CN1" s="182" t="s">
        <v>28</v>
      </c>
      <c r="CO1" s="182" t="s">
        <v>29</v>
      </c>
      <c r="CP1" s="183" t="s">
        <v>30</v>
      </c>
      <c r="CQ1" s="184" t="s">
        <v>31</v>
      </c>
      <c r="CR1" s="7"/>
      <c r="CS1" s="8"/>
      <c r="CT1" s="179" t="s">
        <v>32</v>
      </c>
      <c r="CU1" s="7"/>
      <c r="CV1" s="8"/>
      <c r="CW1" s="179" t="s">
        <v>33</v>
      </c>
      <c r="CX1" s="7"/>
      <c r="CY1" s="8"/>
      <c r="CZ1" s="179" t="s">
        <v>34</v>
      </c>
      <c r="DA1" s="7"/>
      <c r="DB1" s="8"/>
      <c r="DC1" s="179" t="s">
        <v>35</v>
      </c>
      <c r="DD1" s="7"/>
      <c r="DE1" s="8"/>
      <c r="DF1" s="179" t="s">
        <v>36</v>
      </c>
      <c r="DG1" s="7"/>
      <c r="DH1" s="8"/>
      <c r="DI1" s="179" t="s">
        <v>37</v>
      </c>
      <c r="DJ1" s="7"/>
      <c r="DK1" s="8"/>
      <c r="DL1" s="179" t="s">
        <v>38</v>
      </c>
      <c r="DM1" s="7"/>
      <c r="DN1" s="8"/>
      <c r="DO1" s="179" t="s">
        <v>39</v>
      </c>
      <c r="DP1" s="8"/>
      <c r="DQ1" s="183" t="s">
        <v>40</v>
      </c>
      <c r="DR1" s="183" t="s">
        <v>41</v>
      </c>
      <c r="DS1" s="183" t="s">
        <v>42</v>
      </c>
      <c r="DT1" s="183" t="s">
        <v>43</v>
      </c>
      <c r="DU1" s="179" t="s">
        <v>44</v>
      </c>
      <c r="DV1" s="8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</row>
    <row r="2">
      <c r="A2" s="16"/>
      <c r="B2" s="17"/>
      <c r="C2" s="17"/>
      <c r="D2" s="17"/>
      <c r="E2" s="17"/>
      <c r="F2" s="185" t="s">
        <v>45</v>
      </c>
      <c r="G2" s="185" t="s">
        <v>28</v>
      </c>
      <c r="H2" s="185" t="s">
        <v>29</v>
      </c>
      <c r="I2" s="185" t="s">
        <v>46</v>
      </c>
      <c r="J2" s="185" t="s">
        <v>45</v>
      </c>
      <c r="K2" s="185" t="s">
        <v>28</v>
      </c>
      <c r="L2" s="185" t="s">
        <v>29</v>
      </c>
      <c r="M2" s="185" t="s">
        <v>46</v>
      </c>
      <c r="N2" s="185" t="s">
        <v>45</v>
      </c>
      <c r="O2" s="185" t="s">
        <v>28</v>
      </c>
      <c r="P2" s="185" t="s">
        <v>29</v>
      </c>
      <c r="Q2" s="185" t="s">
        <v>46</v>
      </c>
      <c r="R2" s="185" t="s">
        <v>45</v>
      </c>
      <c r="S2" s="185" t="s">
        <v>28</v>
      </c>
      <c r="T2" s="185" t="s">
        <v>29</v>
      </c>
      <c r="U2" s="185" t="s">
        <v>46</v>
      </c>
      <c r="V2" s="185" t="s">
        <v>45</v>
      </c>
      <c r="W2" s="185" t="s">
        <v>28</v>
      </c>
      <c r="X2" s="185" t="s">
        <v>29</v>
      </c>
      <c r="Y2" s="185" t="s">
        <v>46</v>
      </c>
      <c r="Z2" s="185" t="s">
        <v>47</v>
      </c>
      <c r="AA2" s="185" t="s">
        <v>48</v>
      </c>
      <c r="AB2" s="185" t="s">
        <v>46</v>
      </c>
      <c r="AC2" s="185" t="s">
        <v>45</v>
      </c>
      <c r="AD2" s="185" t="s">
        <v>28</v>
      </c>
      <c r="AE2" s="185" t="s">
        <v>29</v>
      </c>
      <c r="AF2" s="185" t="s">
        <v>46</v>
      </c>
      <c r="AG2" s="185" t="s">
        <v>45</v>
      </c>
      <c r="AH2" s="185" t="s">
        <v>28</v>
      </c>
      <c r="AI2" s="186" t="s">
        <v>29</v>
      </c>
      <c r="AJ2" s="185" t="s">
        <v>46</v>
      </c>
      <c r="AK2" s="185" t="s">
        <v>45</v>
      </c>
      <c r="AL2" s="185" t="s">
        <v>28</v>
      </c>
      <c r="AM2" s="186" t="s">
        <v>29</v>
      </c>
      <c r="AN2" s="185" t="s">
        <v>46</v>
      </c>
      <c r="AO2" s="185" t="s">
        <v>47</v>
      </c>
      <c r="AP2" s="185" t="s">
        <v>48</v>
      </c>
      <c r="AQ2" s="185" t="s">
        <v>46</v>
      </c>
      <c r="AR2" s="185" t="s">
        <v>45</v>
      </c>
      <c r="AS2" s="185" t="s">
        <v>28</v>
      </c>
      <c r="AT2" s="186" t="s">
        <v>29</v>
      </c>
      <c r="AU2" s="185" t="s">
        <v>46</v>
      </c>
      <c r="AV2" s="185" t="s">
        <v>45</v>
      </c>
      <c r="AW2" s="185" t="s">
        <v>28</v>
      </c>
      <c r="AX2" s="186" t="s">
        <v>29</v>
      </c>
      <c r="AY2" s="185" t="s">
        <v>46</v>
      </c>
      <c r="AZ2" s="185" t="s">
        <v>47</v>
      </c>
      <c r="BA2" s="185" t="s">
        <v>48</v>
      </c>
      <c r="BB2" s="185" t="s">
        <v>46</v>
      </c>
      <c r="BC2" s="185" t="s">
        <v>49</v>
      </c>
      <c r="BD2" s="186" t="s">
        <v>50</v>
      </c>
      <c r="BE2" s="185" t="s">
        <v>51</v>
      </c>
      <c r="BF2" s="186" t="s">
        <v>52</v>
      </c>
      <c r="BG2" s="185" t="s">
        <v>53</v>
      </c>
      <c r="BH2" s="186" t="s">
        <v>54</v>
      </c>
      <c r="BI2" s="185" t="s">
        <v>46</v>
      </c>
      <c r="BJ2" s="185" t="s">
        <v>28</v>
      </c>
      <c r="BK2" s="186" t="s">
        <v>29</v>
      </c>
      <c r="BL2" s="185" t="s">
        <v>46</v>
      </c>
      <c r="BM2" s="185" t="s">
        <v>49</v>
      </c>
      <c r="BN2" s="186" t="s">
        <v>50</v>
      </c>
      <c r="BO2" s="185" t="s">
        <v>51</v>
      </c>
      <c r="BP2" s="186" t="s">
        <v>52</v>
      </c>
      <c r="BQ2" s="185" t="s">
        <v>53</v>
      </c>
      <c r="BR2" s="186" t="s">
        <v>54</v>
      </c>
      <c r="BS2" s="185" t="s">
        <v>46</v>
      </c>
      <c r="BT2" s="185" t="s">
        <v>28</v>
      </c>
      <c r="BU2" s="186" t="s">
        <v>29</v>
      </c>
      <c r="BV2" s="185" t="s">
        <v>46</v>
      </c>
      <c r="BW2" s="185" t="s">
        <v>47</v>
      </c>
      <c r="BX2" s="185" t="s">
        <v>48</v>
      </c>
      <c r="BY2" s="185" t="s">
        <v>46</v>
      </c>
      <c r="BZ2" s="185" t="s">
        <v>55</v>
      </c>
      <c r="CA2" s="186" t="s">
        <v>48</v>
      </c>
      <c r="CB2" s="185" t="s">
        <v>55</v>
      </c>
      <c r="CC2" s="186" t="s">
        <v>48</v>
      </c>
      <c r="CD2" s="185" t="s">
        <v>55</v>
      </c>
      <c r="CE2" s="186" t="s">
        <v>48</v>
      </c>
      <c r="CF2" s="185" t="s">
        <v>55</v>
      </c>
      <c r="CG2" s="186" t="s">
        <v>48</v>
      </c>
      <c r="CH2" s="185" t="s">
        <v>55</v>
      </c>
      <c r="CI2" s="186" t="s">
        <v>48</v>
      </c>
      <c r="CJ2" s="185" t="s">
        <v>55</v>
      </c>
      <c r="CK2" s="186" t="s">
        <v>48</v>
      </c>
      <c r="CL2" s="185" t="s">
        <v>55</v>
      </c>
      <c r="CM2" s="186" t="s">
        <v>48</v>
      </c>
      <c r="CN2" s="17"/>
      <c r="CO2" s="17"/>
      <c r="CP2" s="17"/>
      <c r="CQ2" s="185" t="s">
        <v>47</v>
      </c>
      <c r="CR2" s="185" t="s">
        <v>48</v>
      </c>
      <c r="CS2" s="185" t="s">
        <v>46</v>
      </c>
      <c r="CT2" s="185" t="s">
        <v>47</v>
      </c>
      <c r="CU2" s="185" t="s">
        <v>48</v>
      </c>
      <c r="CV2" s="185" t="s">
        <v>46</v>
      </c>
      <c r="CW2" s="185" t="s">
        <v>47</v>
      </c>
      <c r="CX2" s="185" t="s">
        <v>48</v>
      </c>
      <c r="CY2" s="185" t="s">
        <v>46</v>
      </c>
      <c r="CZ2" s="185" t="s">
        <v>47</v>
      </c>
      <c r="DA2" s="185" t="s">
        <v>48</v>
      </c>
      <c r="DB2" s="185" t="s">
        <v>46</v>
      </c>
      <c r="DC2" s="185" t="s">
        <v>47</v>
      </c>
      <c r="DD2" s="185" t="s">
        <v>48</v>
      </c>
      <c r="DE2" s="185" t="s">
        <v>46</v>
      </c>
      <c r="DF2" s="185" t="s">
        <v>47</v>
      </c>
      <c r="DG2" s="185" t="s">
        <v>48</v>
      </c>
      <c r="DH2" s="185" t="s">
        <v>46</v>
      </c>
      <c r="DI2" s="185" t="s">
        <v>47</v>
      </c>
      <c r="DJ2" s="185" t="s">
        <v>48</v>
      </c>
      <c r="DK2" s="185" t="s">
        <v>46</v>
      </c>
      <c r="DL2" s="185" t="s">
        <v>47</v>
      </c>
      <c r="DM2" s="185" t="s">
        <v>48</v>
      </c>
      <c r="DN2" s="185" t="s">
        <v>46</v>
      </c>
      <c r="DO2" s="185" t="s">
        <v>47</v>
      </c>
      <c r="DP2" s="185" t="s">
        <v>48</v>
      </c>
      <c r="DQ2" s="17"/>
      <c r="DR2" s="17"/>
      <c r="DS2" s="17"/>
      <c r="DT2" s="17"/>
      <c r="DU2" s="185" t="s">
        <v>47</v>
      </c>
      <c r="DV2" s="185" t="s">
        <v>48</v>
      </c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</row>
    <row r="3" ht="19.5" customHeight="1">
      <c r="A3" s="186">
        <v>1.0</v>
      </c>
      <c r="B3" s="188" t="s">
        <v>56</v>
      </c>
      <c r="C3" s="189">
        <v>1542.0</v>
      </c>
      <c r="D3" s="190" t="s">
        <v>57</v>
      </c>
      <c r="E3" s="191" t="s">
        <v>58</v>
      </c>
      <c r="F3" s="381">
        <v>2.0</v>
      </c>
      <c r="G3" s="382">
        <v>51.0</v>
      </c>
      <c r="H3" s="383">
        <v>49.0</v>
      </c>
      <c r="I3" s="384">
        <f t="shared" ref="I3:I38" si="9">SUM(G3:H3)</f>
        <v>100</v>
      </c>
      <c r="J3" s="385">
        <v>2.0</v>
      </c>
      <c r="K3" s="386">
        <v>58.0</v>
      </c>
      <c r="L3" s="383">
        <v>47.0</v>
      </c>
      <c r="M3" s="384">
        <f t="shared" ref="M3:M38" si="10">SUM(K3:L3)</f>
        <v>105</v>
      </c>
      <c r="N3" s="385">
        <v>2.0</v>
      </c>
      <c r="O3" s="386">
        <v>44.0</v>
      </c>
      <c r="P3" s="383">
        <v>42.0</v>
      </c>
      <c r="Q3" s="384">
        <f t="shared" ref="Q3:Q38" si="11">SUM(O3:P3)</f>
        <v>86</v>
      </c>
      <c r="R3" s="385">
        <v>2.0</v>
      </c>
      <c r="S3" s="386">
        <v>53.0</v>
      </c>
      <c r="T3" s="383">
        <v>47.0</v>
      </c>
      <c r="U3" s="384">
        <f t="shared" ref="U3:U38" si="12">SUM(S3:T3)</f>
        <v>100</v>
      </c>
      <c r="V3" s="385">
        <v>2.0</v>
      </c>
      <c r="W3" s="386">
        <v>39.0</v>
      </c>
      <c r="X3" s="383">
        <v>46.0</v>
      </c>
      <c r="Y3" s="384">
        <f t="shared" ref="Y3:Y38" si="13">SUM(W3:X3)</f>
        <v>85</v>
      </c>
      <c r="Z3" s="387">
        <f t="shared" ref="Z3:AA3" si="1">SUM(G3,K3,O3,S3,W3)</f>
        <v>245</v>
      </c>
      <c r="AA3" s="387">
        <f t="shared" si="1"/>
        <v>231</v>
      </c>
      <c r="AB3" s="384">
        <f t="shared" ref="AB3:AB38" si="15">SUM(Z3:AA3)</f>
        <v>476</v>
      </c>
      <c r="AC3" s="385">
        <v>2.0</v>
      </c>
      <c r="AD3" s="386">
        <v>54.0</v>
      </c>
      <c r="AE3" s="383">
        <v>48.0</v>
      </c>
      <c r="AF3" s="384">
        <f t="shared" ref="AF3:AF38" si="16">SUM(AD3:AE3)</f>
        <v>102</v>
      </c>
      <c r="AG3" s="385">
        <v>2.0</v>
      </c>
      <c r="AH3" s="386">
        <v>63.0</v>
      </c>
      <c r="AI3" s="383">
        <v>37.0</v>
      </c>
      <c r="AJ3" s="384">
        <f t="shared" ref="AJ3:AJ38" si="17">SUM(AH3:AI3)</f>
        <v>100</v>
      </c>
      <c r="AK3" s="385">
        <v>2.0</v>
      </c>
      <c r="AL3" s="386">
        <v>61.0</v>
      </c>
      <c r="AM3" s="383">
        <v>33.0</v>
      </c>
      <c r="AN3" s="384">
        <f t="shared" ref="AN3:AN38" si="18">SUM(AL3:AM3)</f>
        <v>94</v>
      </c>
      <c r="AO3" s="387">
        <f t="shared" ref="AO3:AP3" si="2">SUM(AD3,AH3,AL3)</f>
        <v>178</v>
      </c>
      <c r="AP3" s="388">
        <f t="shared" si="2"/>
        <v>118</v>
      </c>
      <c r="AQ3" s="384">
        <f t="shared" ref="AQ3:AQ38" si="20">SUM(AO3:AP3)</f>
        <v>296</v>
      </c>
      <c r="AR3" s="385">
        <v>2.0</v>
      </c>
      <c r="AS3" s="386">
        <v>60.0</v>
      </c>
      <c r="AT3" s="383">
        <v>37.0</v>
      </c>
      <c r="AU3" s="384">
        <f t="shared" ref="AU3:AU38" si="21">SUM(AS3:AT3)</f>
        <v>97</v>
      </c>
      <c r="AV3" s="385">
        <v>2.0</v>
      </c>
      <c r="AW3" s="386">
        <v>56.0</v>
      </c>
      <c r="AX3" s="383">
        <v>34.0</v>
      </c>
      <c r="AY3" s="384">
        <f t="shared" ref="AY3:AY38" si="22">SUM(AW3:AX3)</f>
        <v>90</v>
      </c>
      <c r="AZ3" s="99">
        <v>116.0</v>
      </c>
      <c r="BA3" s="100">
        <v>71.0</v>
      </c>
      <c r="BB3" s="384">
        <f t="shared" ref="BB3:BB38" si="24">SUM(AZ3:BA3)</f>
        <v>187</v>
      </c>
      <c r="BC3" s="385">
        <v>1.0</v>
      </c>
      <c r="BD3" s="383">
        <v>39.0</v>
      </c>
      <c r="BE3" s="385">
        <v>1.0</v>
      </c>
      <c r="BF3" s="383">
        <v>41.0</v>
      </c>
      <c r="BG3" s="385">
        <v>0.0</v>
      </c>
      <c r="BH3" s="383">
        <v>0.0</v>
      </c>
      <c r="BI3" s="389">
        <f t="shared" ref="BI3:BI38" si="25">SUM(BD3,BF3,BH3)</f>
        <v>80</v>
      </c>
      <c r="BJ3" s="386">
        <v>46.0</v>
      </c>
      <c r="BK3" s="383">
        <v>34.0</v>
      </c>
      <c r="BL3" s="389">
        <f t="shared" ref="BL3:BL38" si="26">SUM(BJ3:BK3)</f>
        <v>80</v>
      </c>
      <c r="BM3" s="385">
        <v>1.0</v>
      </c>
      <c r="BN3" s="383">
        <v>43.0</v>
      </c>
      <c r="BO3" s="385">
        <v>1.0</v>
      </c>
      <c r="BP3" s="383">
        <v>34.0</v>
      </c>
      <c r="BQ3" s="385">
        <v>0.0</v>
      </c>
      <c r="BR3" s="383">
        <v>0.0</v>
      </c>
      <c r="BS3" s="389">
        <f t="shared" ref="BS3:BS38" si="27">SUM(BN3,BP3,BR3)</f>
        <v>77</v>
      </c>
      <c r="BT3" s="386">
        <v>37.0</v>
      </c>
      <c r="BU3" s="383">
        <v>40.0</v>
      </c>
      <c r="BV3" s="389">
        <f t="shared" ref="BV3:BV38" si="28">SUM(BT3:BU3)</f>
        <v>77</v>
      </c>
      <c r="BW3" s="390">
        <f t="shared" ref="BW3:BX3" si="3">SUM(BJ3,BT3)</f>
        <v>83</v>
      </c>
      <c r="BX3" s="388">
        <f t="shared" si="3"/>
        <v>74</v>
      </c>
      <c r="BY3" s="384">
        <f t="shared" ref="BY3:BY38" si="30">SUM(BI3,BS3)</f>
        <v>157</v>
      </c>
      <c r="BZ3" s="391">
        <v>284.0</v>
      </c>
      <c r="CA3" s="383">
        <v>204.0</v>
      </c>
      <c r="CB3" s="391">
        <v>32.0</v>
      </c>
      <c r="CC3" s="383">
        <v>34.0</v>
      </c>
      <c r="CD3" s="391">
        <v>132.0</v>
      </c>
      <c r="CE3" s="383">
        <v>105.0</v>
      </c>
      <c r="CF3" s="391">
        <v>1.0</v>
      </c>
      <c r="CG3" s="383">
        <v>1.0</v>
      </c>
      <c r="CH3" s="391">
        <v>104.0</v>
      </c>
      <c r="CI3" s="383">
        <v>78.0</v>
      </c>
      <c r="CJ3" s="391">
        <v>21.0</v>
      </c>
      <c r="CK3" s="383">
        <v>21.0</v>
      </c>
      <c r="CL3" s="391">
        <v>48.0</v>
      </c>
      <c r="CM3" s="383">
        <v>51.0</v>
      </c>
      <c r="CN3" s="392">
        <f t="shared" ref="CN3:CO3" si="4">SUM(BZ3,CB3,CD3,CF3,CH3,CJ3,CL3)</f>
        <v>622</v>
      </c>
      <c r="CO3" s="392">
        <f t="shared" si="4"/>
        <v>494</v>
      </c>
      <c r="CP3" s="393">
        <f t="shared" ref="CP3:CP38" si="32">SUM(CN3:CO3)</f>
        <v>1116</v>
      </c>
      <c r="CQ3" s="392">
        <f t="shared" ref="CQ3:CR3" si="5">SUM(Z3,AO3,AZ3,BW3)</f>
        <v>622</v>
      </c>
      <c r="CR3" s="392">
        <f t="shared" si="5"/>
        <v>494</v>
      </c>
      <c r="CS3" s="394">
        <f t="shared" ref="CS3:CS38" si="34">SUM(I3,M3,Q3,U3,Y3,AF3,AJ3,AN3,AU3,AY3,BI3,BS3)</f>
        <v>1116</v>
      </c>
      <c r="CT3" s="395">
        <v>81.0</v>
      </c>
      <c r="CU3" s="396">
        <v>48.0</v>
      </c>
      <c r="CV3" s="397">
        <f t="shared" ref="CV3:CV38" si="35">SUM(CT3+CU3)</f>
        <v>129</v>
      </c>
      <c r="CW3" s="395">
        <v>16.0</v>
      </c>
      <c r="CX3" s="396">
        <v>27.0</v>
      </c>
      <c r="CY3" s="397">
        <f t="shared" ref="CY3:CY38" si="36">SUM(CW3+CX3)</f>
        <v>43</v>
      </c>
      <c r="CZ3" s="395">
        <v>232.0</v>
      </c>
      <c r="DA3" s="396">
        <v>209.0</v>
      </c>
      <c r="DB3" s="397">
        <f t="shared" ref="DB3:DB38" si="37">SUM(CZ3+DA3)</f>
        <v>441</v>
      </c>
      <c r="DC3" s="395">
        <v>27.0</v>
      </c>
      <c r="DD3" s="396">
        <v>16.0</v>
      </c>
      <c r="DE3" s="397">
        <f t="shared" ref="DE3:DE38" si="38">SUM(DC3+DD3)</f>
        <v>43</v>
      </c>
      <c r="DF3" s="395">
        <v>266.0</v>
      </c>
      <c r="DG3" s="396">
        <v>194.0</v>
      </c>
      <c r="DH3" s="397">
        <f t="shared" ref="DH3:DH38" si="39">SUM(DF3+DG3)</f>
        <v>460</v>
      </c>
      <c r="DI3" s="395">
        <v>0.0</v>
      </c>
      <c r="DJ3" s="396">
        <v>0.0</v>
      </c>
      <c r="DK3" s="397">
        <f t="shared" ref="DK3:DK38" si="40">SUM(DI3+DJ3)</f>
        <v>0</v>
      </c>
      <c r="DL3" s="398">
        <f t="shared" ref="DL3:DM3" si="6">SUM(CT3+CW3+CZ3+DC3+DF3+DI3)</f>
        <v>622</v>
      </c>
      <c r="DM3" s="399">
        <f t="shared" si="6"/>
        <v>494</v>
      </c>
      <c r="DN3" s="384">
        <f t="shared" ref="DN3:DN38" si="42">SUM(DL3:DM3)</f>
        <v>1116</v>
      </c>
      <c r="DO3" s="400">
        <f t="shared" ref="DO3:DP3" si="7">SUM(CQ3-DL3)</f>
        <v>0</v>
      </c>
      <c r="DP3" s="400">
        <f t="shared" si="7"/>
        <v>0</v>
      </c>
      <c r="DQ3" s="401">
        <f t="shared" ref="DQ3:DQ38" si="44">SUM(CS3)</f>
        <v>1116</v>
      </c>
      <c r="DR3" s="390">
        <f t="shared" ref="DR3:DR38" si="45">SUM(CP3)</f>
        <v>1116</v>
      </c>
      <c r="DS3" s="402">
        <f t="shared" ref="DS3:DS14" si="46">SUM(CP3-CS3)</f>
        <v>0</v>
      </c>
      <c r="DT3" s="402">
        <f t="shared" ref="DT3:DT14" si="47">SUM(CP3-DN3)</f>
        <v>0</v>
      </c>
      <c r="DU3" s="403">
        <f t="shared" ref="DU3:DV3" si="8">SUM(CN3-CQ3)</f>
        <v>0</v>
      </c>
      <c r="DV3" s="403">
        <f t="shared" si="8"/>
        <v>0</v>
      </c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</row>
    <row r="4" ht="19.5" customHeight="1">
      <c r="A4" s="186">
        <v>2.0</v>
      </c>
      <c r="B4" s="188" t="s">
        <v>59</v>
      </c>
      <c r="C4" s="221">
        <v>1546.0</v>
      </c>
      <c r="D4" s="190" t="s">
        <v>57</v>
      </c>
      <c r="E4" s="191" t="s">
        <v>58</v>
      </c>
      <c r="F4" s="404">
        <v>2.0</v>
      </c>
      <c r="G4" s="405">
        <v>45.0</v>
      </c>
      <c r="H4" s="406">
        <v>48.0</v>
      </c>
      <c r="I4" s="384">
        <f t="shared" si="9"/>
        <v>93</v>
      </c>
      <c r="J4" s="404">
        <v>2.0</v>
      </c>
      <c r="K4" s="405">
        <v>42.0</v>
      </c>
      <c r="L4" s="406">
        <v>51.0</v>
      </c>
      <c r="M4" s="384">
        <f t="shared" si="10"/>
        <v>93</v>
      </c>
      <c r="N4" s="404">
        <v>2.0</v>
      </c>
      <c r="O4" s="405">
        <v>49.0</v>
      </c>
      <c r="P4" s="406">
        <v>47.0</v>
      </c>
      <c r="Q4" s="384">
        <f t="shared" si="11"/>
        <v>96</v>
      </c>
      <c r="R4" s="404">
        <v>2.0</v>
      </c>
      <c r="S4" s="405">
        <v>49.0</v>
      </c>
      <c r="T4" s="406">
        <v>42.0</v>
      </c>
      <c r="U4" s="384">
        <f t="shared" si="12"/>
        <v>91</v>
      </c>
      <c r="V4" s="404">
        <v>2.0</v>
      </c>
      <c r="W4" s="405">
        <v>50.0</v>
      </c>
      <c r="X4" s="406">
        <v>52.0</v>
      </c>
      <c r="Y4" s="384">
        <f t="shared" si="13"/>
        <v>102</v>
      </c>
      <c r="Z4" s="387">
        <f t="shared" ref="Z4:AA4" si="14">SUM(G4,K4,O4,S4,W4)</f>
        <v>235</v>
      </c>
      <c r="AA4" s="387">
        <f t="shared" si="14"/>
        <v>240</v>
      </c>
      <c r="AB4" s="384">
        <f t="shared" si="15"/>
        <v>475</v>
      </c>
      <c r="AC4" s="404">
        <v>2.0</v>
      </c>
      <c r="AD4" s="405">
        <v>32.0</v>
      </c>
      <c r="AE4" s="406">
        <v>61.0</v>
      </c>
      <c r="AF4" s="384">
        <f t="shared" si="16"/>
        <v>93</v>
      </c>
      <c r="AG4" s="404">
        <v>2.0</v>
      </c>
      <c r="AH4" s="405">
        <v>52.0</v>
      </c>
      <c r="AI4" s="406">
        <v>49.0</v>
      </c>
      <c r="AJ4" s="384">
        <f t="shared" si="17"/>
        <v>101</v>
      </c>
      <c r="AK4" s="404">
        <v>2.0</v>
      </c>
      <c r="AL4" s="405">
        <v>48.0</v>
      </c>
      <c r="AM4" s="406">
        <v>46.0</v>
      </c>
      <c r="AN4" s="384">
        <f t="shared" si="18"/>
        <v>94</v>
      </c>
      <c r="AO4" s="387">
        <f t="shared" ref="AO4:AP4" si="19">SUM(AD4,AH4,AL4)</f>
        <v>132</v>
      </c>
      <c r="AP4" s="388">
        <f t="shared" si="19"/>
        <v>156</v>
      </c>
      <c r="AQ4" s="384">
        <f t="shared" si="20"/>
        <v>288</v>
      </c>
      <c r="AR4" s="404">
        <v>2.0</v>
      </c>
      <c r="AS4" s="405">
        <v>46.0</v>
      </c>
      <c r="AT4" s="406">
        <v>53.0</v>
      </c>
      <c r="AU4" s="384">
        <f t="shared" si="21"/>
        <v>99</v>
      </c>
      <c r="AV4" s="404">
        <v>2.0</v>
      </c>
      <c r="AW4" s="405">
        <v>53.0</v>
      </c>
      <c r="AX4" s="406">
        <v>53.0</v>
      </c>
      <c r="AY4" s="384">
        <f t="shared" si="22"/>
        <v>106</v>
      </c>
      <c r="AZ4" s="387">
        <f t="shared" ref="AZ4:BA4" si="23">SUM(AS4,AW4)</f>
        <v>99</v>
      </c>
      <c r="BA4" s="388">
        <f t="shared" si="23"/>
        <v>106</v>
      </c>
      <c r="BB4" s="384">
        <f t="shared" si="24"/>
        <v>205</v>
      </c>
      <c r="BC4" s="404">
        <v>1.0</v>
      </c>
      <c r="BD4" s="406">
        <v>42.0</v>
      </c>
      <c r="BE4" s="404">
        <v>1.0</v>
      </c>
      <c r="BF4" s="406">
        <v>31.0</v>
      </c>
      <c r="BG4" s="404">
        <v>0.0</v>
      </c>
      <c r="BH4" s="406">
        <v>0.0</v>
      </c>
      <c r="BI4" s="389">
        <f t="shared" si="25"/>
        <v>73</v>
      </c>
      <c r="BJ4" s="405">
        <v>31.0</v>
      </c>
      <c r="BK4" s="406">
        <v>42.0</v>
      </c>
      <c r="BL4" s="389">
        <f t="shared" si="26"/>
        <v>73</v>
      </c>
      <c r="BM4" s="404">
        <v>1.0</v>
      </c>
      <c r="BN4" s="406">
        <v>41.0</v>
      </c>
      <c r="BO4" s="404">
        <v>1.0</v>
      </c>
      <c r="BP4" s="406">
        <v>39.0</v>
      </c>
      <c r="BQ4" s="404">
        <v>0.0</v>
      </c>
      <c r="BR4" s="406">
        <v>0.0</v>
      </c>
      <c r="BS4" s="389">
        <f t="shared" si="27"/>
        <v>80</v>
      </c>
      <c r="BT4" s="405">
        <v>32.0</v>
      </c>
      <c r="BU4" s="406">
        <v>48.0</v>
      </c>
      <c r="BV4" s="389">
        <f t="shared" si="28"/>
        <v>80</v>
      </c>
      <c r="BW4" s="390">
        <f t="shared" ref="BW4:BX4" si="29">SUM(BJ4,BT4)</f>
        <v>63</v>
      </c>
      <c r="BX4" s="388">
        <f t="shared" si="29"/>
        <v>90</v>
      </c>
      <c r="BY4" s="384">
        <f t="shared" si="30"/>
        <v>153</v>
      </c>
      <c r="BZ4" s="407">
        <v>212.0</v>
      </c>
      <c r="CA4" s="406">
        <v>240.0</v>
      </c>
      <c r="CB4" s="407">
        <v>106.0</v>
      </c>
      <c r="CC4" s="406">
        <v>107.0</v>
      </c>
      <c r="CD4" s="407">
        <v>42.0</v>
      </c>
      <c r="CE4" s="406">
        <v>38.0</v>
      </c>
      <c r="CF4" s="407">
        <v>3.0</v>
      </c>
      <c r="CG4" s="406">
        <v>0.0</v>
      </c>
      <c r="CH4" s="407">
        <v>144.0</v>
      </c>
      <c r="CI4" s="406">
        <v>177.0</v>
      </c>
      <c r="CJ4" s="407">
        <v>16.0</v>
      </c>
      <c r="CK4" s="406">
        <v>18.0</v>
      </c>
      <c r="CL4" s="407">
        <v>6.0</v>
      </c>
      <c r="CM4" s="406">
        <v>12.0</v>
      </c>
      <c r="CN4" s="392">
        <f t="shared" ref="CN4:CO4" si="31">SUM(BZ4,CB4,CD4,CF4,CH4,CJ4,CL4)</f>
        <v>529</v>
      </c>
      <c r="CO4" s="392">
        <f t="shared" si="31"/>
        <v>592</v>
      </c>
      <c r="CP4" s="393">
        <f t="shared" si="32"/>
        <v>1121</v>
      </c>
      <c r="CQ4" s="392">
        <f t="shared" ref="CQ4:CR4" si="33">SUM(Z4,AO4,AZ4,BW4)</f>
        <v>529</v>
      </c>
      <c r="CR4" s="392">
        <f t="shared" si="33"/>
        <v>592</v>
      </c>
      <c r="CS4" s="394">
        <f t="shared" si="34"/>
        <v>1121</v>
      </c>
      <c r="CT4" s="408">
        <v>327.0</v>
      </c>
      <c r="CU4" s="409">
        <v>325.0</v>
      </c>
      <c r="CV4" s="397">
        <f t="shared" si="35"/>
        <v>652</v>
      </c>
      <c r="CW4" s="408">
        <v>7.0</v>
      </c>
      <c r="CX4" s="409">
        <v>14.0</v>
      </c>
      <c r="CY4" s="397">
        <f t="shared" si="36"/>
        <v>21</v>
      </c>
      <c r="CZ4" s="408">
        <v>30.0</v>
      </c>
      <c r="DA4" s="409">
        <v>29.0</v>
      </c>
      <c r="DB4" s="397">
        <f t="shared" si="37"/>
        <v>59</v>
      </c>
      <c r="DC4" s="408">
        <v>15.0</v>
      </c>
      <c r="DD4" s="409">
        <v>17.0</v>
      </c>
      <c r="DE4" s="397">
        <f t="shared" si="38"/>
        <v>32</v>
      </c>
      <c r="DF4" s="408">
        <v>150.0</v>
      </c>
      <c r="DG4" s="409">
        <v>207.0</v>
      </c>
      <c r="DH4" s="397">
        <f t="shared" si="39"/>
        <v>357</v>
      </c>
      <c r="DI4" s="408">
        <v>0.0</v>
      </c>
      <c r="DJ4" s="409">
        <v>0.0</v>
      </c>
      <c r="DK4" s="397">
        <f t="shared" si="40"/>
        <v>0</v>
      </c>
      <c r="DL4" s="398">
        <f t="shared" ref="DL4:DM4" si="41">SUM(CT4+CW4+CZ4+DC4+DF4+DI4)</f>
        <v>529</v>
      </c>
      <c r="DM4" s="399">
        <f t="shared" si="41"/>
        <v>592</v>
      </c>
      <c r="DN4" s="384">
        <f t="shared" si="42"/>
        <v>1121</v>
      </c>
      <c r="DO4" s="400">
        <f t="shared" ref="DO4:DP4" si="43">SUM(CQ4-DL4)</f>
        <v>0</v>
      </c>
      <c r="DP4" s="400">
        <f t="shared" si="43"/>
        <v>0</v>
      </c>
      <c r="DQ4" s="401">
        <f t="shared" si="44"/>
        <v>1121</v>
      </c>
      <c r="DR4" s="390">
        <f t="shared" si="45"/>
        <v>1121</v>
      </c>
      <c r="DS4" s="402">
        <f t="shared" si="46"/>
        <v>0</v>
      </c>
      <c r="DT4" s="402">
        <f t="shared" si="47"/>
        <v>0</v>
      </c>
      <c r="DU4" s="403">
        <f t="shared" ref="DU4:DV4" si="48">SUM(CN4-CQ4)</f>
        <v>0</v>
      </c>
      <c r="DV4" s="403">
        <f t="shared" si="48"/>
        <v>0</v>
      </c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</row>
    <row r="5" ht="19.5" customHeight="1">
      <c r="A5" s="186">
        <v>3.0</v>
      </c>
      <c r="B5" s="230" t="s">
        <v>60</v>
      </c>
      <c r="C5" s="221">
        <v>1548.0</v>
      </c>
      <c r="D5" s="190" t="s">
        <v>57</v>
      </c>
      <c r="E5" s="191" t="s">
        <v>58</v>
      </c>
      <c r="F5" s="404">
        <v>4.0</v>
      </c>
      <c r="G5" s="405">
        <v>78.0</v>
      </c>
      <c r="H5" s="406">
        <v>102.0</v>
      </c>
      <c r="I5" s="384">
        <f t="shared" si="9"/>
        <v>180</v>
      </c>
      <c r="J5" s="404">
        <v>4.0</v>
      </c>
      <c r="K5" s="405">
        <v>106.0</v>
      </c>
      <c r="L5" s="406">
        <v>67.0</v>
      </c>
      <c r="M5" s="384">
        <f t="shared" si="10"/>
        <v>173</v>
      </c>
      <c r="N5" s="404">
        <v>4.0</v>
      </c>
      <c r="O5" s="405">
        <v>84.0</v>
      </c>
      <c r="P5" s="406">
        <v>111.0</v>
      </c>
      <c r="Q5" s="384">
        <f t="shared" si="11"/>
        <v>195</v>
      </c>
      <c r="R5" s="404">
        <v>4.0</v>
      </c>
      <c r="S5" s="405">
        <v>93.0</v>
      </c>
      <c r="T5" s="406">
        <v>94.0</v>
      </c>
      <c r="U5" s="384">
        <f t="shared" si="12"/>
        <v>187</v>
      </c>
      <c r="V5" s="404">
        <v>4.0</v>
      </c>
      <c r="W5" s="405">
        <v>110.0</v>
      </c>
      <c r="X5" s="406">
        <v>87.0</v>
      </c>
      <c r="Y5" s="384">
        <f t="shared" si="13"/>
        <v>197</v>
      </c>
      <c r="Z5" s="387">
        <f t="shared" ref="Z5:AA5" si="49">SUM(G5,K5,O5,S5,W5)</f>
        <v>471</v>
      </c>
      <c r="AA5" s="387">
        <f t="shared" si="49"/>
        <v>461</v>
      </c>
      <c r="AB5" s="384">
        <f t="shared" si="15"/>
        <v>932</v>
      </c>
      <c r="AC5" s="404">
        <v>4.0</v>
      </c>
      <c r="AD5" s="405">
        <v>104.0</v>
      </c>
      <c r="AE5" s="406">
        <v>100.0</v>
      </c>
      <c r="AF5" s="384">
        <f t="shared" si="16"/>
        <v>204</v>
      </c>
      <c r="AG5" s="404">
        <v>4.0</v>
      </c>
      <c r="AH5" s="405">
        <v>82.0</v>
      </c>
      <c r="AI5" s="406">
        <v>81.0</v>
      </c>
      <c r="AJ5" s="384">
        <f t="shared" si="17"/>
        <v>163</v>
      </c>
      <c r="AK5" s="404">
        <v>4.0</v>
      </c>
      <c r="AL5" s="405">
        <v>80.0</v>
      </c>
      <c r="AM5" s="406">
        <v>77.0</v>
      </c>
      <c r="AN5" s="384">
        <f t="shared" si="18"/>
        <v>157</v>
      </c>
      <c r="AO5" s="387">
        <f t="shared" ref="AO5:AP5" si="50">SUM(AD5,AH5,AL5)</f>
        <v>266</v>
      </c>
      <c r="AP5" s="388">
        <f t="shared" si="50"/>
        <v>258</v>
      </c>
      <c r="AQ5" s="384">
        <f t="shared" si="20"/>
        <v>524</v>
      </c>
      <c r="AR5" s="404">
        <v>3.0</v>
      </c>
      <c r="AS5" s="405">
        <v>79.0</v>
      </c>
      <c r="AT5" s="406">
        <v>85.0</v>
      </c>
      <c r="AU5" s="384">
        <f t="shared" si="21"/>
        <v>164</v>
      </c>
      <c r="AV5" s="404">
        <v>3.0</v>
      </c>
      <c r="AW5" s="405">
        <v>84.0</v>
      </c>
      <c r="AX5" s="406">
        <v>68.0</v>
      </c>
      <c r="AY5" s="384">
        <f t="shared" si="22"/>
        <v>152</v>
      </c>
      <c r="AZ5" s="387">
        <f t="shared" ref="AZ5:BA5" si="51">SUM(AS5,AW5)</f>
        <v>163</v>
      </c>
      <c r="BA5" s="388">
        <f t="shared" si="51"/>
        <v>153</v>
      </c>
      <c r="BB5" s="384">
        <f t="shared" si="24"/>
        <v>316</v>
      </c>
      <c r="BC5" s="404">
        <v>2.0</v>
      </c>
      <c r="BD5" s="406">
        <v>81.0</v>
      </c>
      <c r="BE5" s="404">
        <v>1.0</v>
      </c>
      <c r="BF5" s="406">
        <v>43.0</v>
      </c>
      <c r="BG5" s="404">
        <v>1.0</v>
      </c>
      <c r="BH5" s="406">
        <v>38.0</v>
      </c>
      <c r="BI5" s="389">
        <f t="shared" si="25"/>
        <v>162</v>
      </c>
      <c r="BJ5" s="405">
        <v>84.0</v>
      </c>
      <c r="BK5" s="406">
        <v>78.0</v>
      </c>
      <c r="BL5" s="389">
        <f t="shared" si="26"/>
        <v>162</v>
      </c>
      <c r="BM5" s="404">
        <v>2.0</v>
      </c>
      <c r="BN5" s="406">
        <v>70.0</v>
      </c>
      <c r="BO5" s="404">
        <v>1.0</v>
      </c>
      <c r="BP5" s="406">
        <v>43.0</v>
      </c>
      <c r="BQ5" s="404">
        <v>1.0</v>
      </c>
      <c r="BR5" s="406">
        <v>38.0</v>
      </c>
      <c r="BS5" s="389">
        <f t="shared" si="27"/>
        <v>151</v>
      </c>
      <c r="BT5" s="405">
        <v>72.0</v>
      </c>
      <c r="BU5" s="406">
        <v>79.0</v>
      </c>
      <c r="BV5" s="389">
        <f t="shared" si="28"/>
        <v>151</v>
      </c>
      <c r="BW5" s="390">
        <f t="shared" ref="BW5:BX5" si="52">SUM(BJ5,BT5)</f>
        <v>156</v>
      </c>
      <c r="BX5" s="388">
        <f t="shared" si="52"/>
        <v>157</v>
      </c>
      <c r="BY5" s="384">
        <f t="shared" si="30"/>
        <v>313</v>
      </c>
      <c r="BZ5" s="407">
        <v>478.0</v>
      </c>
      <c r="CA5" s="406">
        <v>432.0</v>
      </c>
      <c r="CB5" s="407">
        <v>188.0</v>
      </c>
      <c r="CC5" s="406">
        <v>203.0</v>
      </c>
      <c r="CD5" s="407">
        <v>92.0</v>
      </c>
      <c r="CE5" s="406">
        <v>92.0</v>
      </c>
      <c r="CF5" s="407">
        <v>4.0</v>
      </c>
      <c r="CG5" s="406">
        <v>4.0</v>
      </c>
      <c r="CH5" s="407">
        <v>253.0</v>
      </c>
      <c r="CI5" s="406">
        <v>242.0</v>
      </c>
      <c r="CJ5" s="407">
        <v>23.0</v>
      </c>
      <c r="CK5" s="406">
        <v>28.0</v>
      </c>
      <c r="CL5" s="407">
        <v>18.0</v>
      </c>
      <c r="CM5" s="406">
        <v>28.0</v>
      </c>
      <c r="CN5" s="392">
        <f t="shared" ref="CN5:CO5" si="53">SUM(BZ5,CB5,CD5,CF5,CH5,CJ5,CL5)</f>
        <v>1056</v>
      </c>
      <c r="CO5" s="392">
        <f t="shared" si="53"/>
        <v>1029</v>
      </c>
      <c r="CP5" s="393">
        <f t="shared" si="32"/>
        <v>2085</v>
      </c>
      <c r="CQ5" s="392">
        <f t="shared" ref="CQ5:CR5" si="54">SUM(Z5,AO5,AZ5,BW5)</f>
        <v>1056</v>
      </c>
      <c r="CR5" s="392">
        <f t="shared" si="54"/>
        <v>1029</v>
      </c>
      <c r="CS5" s="394">
        <f t="shared" si="34"/>
        <v>2085</v>
      </c>
      <c r="CT5" s="408">
        <v>757.0</v>
      </c>
      <c r="CU5" s="409">
        <v>738.0</v>
      </c>
      <c r="CV5" s="397">
        <f t="shared" si="35"/>
        <v>1495</v>
      </c>
      <c r="CW5" s="408">
        <v>34.0</v>
      </c>
      <c r="CX5" s="409">
        <v>35.0</v>
      </c>
      <c r="CY5" s="397">
        <f t="shared" si="36"/>
        <v>69</v>
      </c>
      <c r="CZ5" s="408">
        <v>70.0</v>
      </c>
      <c r="DA5" s="409">
        <v>74.0</v>
      </c>
      <c r="DB5" s="397">
        <f t="shared" si="37"/>
        <v>144</v>
      </c>
      <c r="DC5" s="408">
        <v>6.0</v>
      </c>
      <c r="DD5" s="409">
        <v>11.0</v>
      </c>
      <c r="DE5" s="397">
        <f t="shared" si="38"/>
        <v>17</v>
      </c>
      <c r="DF5" s="408">
        <v>189.0</v>
      </c>
      <c r="DG5" s="409">
        <v>171.0</v>
      </c>
      <c r="DH5" s="397">
        <f t="shared" si="39"/>
        <v>360</v>
      </c>
      <c r="DI5" s="408">
        <v>0.0</v>
      </c>
      <c r="DJ5" s="409">
        <v>0.0</v>
      </c>
      <c r="DK5" s="397">
        <f t="shared" si="40"/>
        <v>0</v>
      </c>
      <c r="DL5" s="398">
        <f t="shared" ref="DL5:DM5" si="55">SUM(CT5+CW5+CZ5+DC5+DF5+DI5)</f>
        <v>1056</v>
      </c>
      <c r="DM5" s="399">
        <f t="shared" si="55"/>
        <v>1029</v>
      </c>
      <c r="DN5" s="384">
        <f t="shared" si="42"/>
        <v>2085</v>
      </c>
      <c r="DO5" s="400">
        <f t="shared" ref="DO5:DP5" si="56">SUM(CQ5-DL5)</f>
        <v>0</v>
      </c>
      <c r="DP5" s="400">
        <f t="shared" si="56"/>
        <v>0</v>
      </c>
      <c r="DQ5" s="401">
        <f t="shared" si="44"/>
        <v>2085</v>
      </c>
      <c r="DR5" s="390">
        <f t="shared" si="45"/>
        <v>2085</v>
      </c>
      <c r="DS5" s="402">
        <f t="shared" si="46"/>
        <v>0</v>
      </c>
      <c r="DT5" s="402">
        <f t="shared" si="47"/>
        <v>0</v>
      </c>
      <c r="DU5" s="403">
        <f t="shared" ref="DU5:DV5" si="57">SUM(CN5-CQ5)</f>
        <v>0</v>
      </c>
      <c r="DV5" s="403">
        <f t="shared" si="57"/>
        <v>0</v>
      </c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</row>
    <row r="6" ht="19.5" customHeight="1">
      <c r="A6" s="186">
        <v>4.0</v>
      </c>
      <c r="B6" s="230" t="s">
        <v>61</v>
      </c>
      <c r="C6" s="189">
        <v>1552.0</v>
      </c>
      <c r="D6" s="190" t="s">
        <v>57</v>
      </c>
      <c r="E6" s="191" t="s">
        <v>58</v>
      </c>
      <c r="F6" s="410">
        <v>1.0</v>
      </c>
      <c r="G6" s="86">
        <v>15.0</v>
      </c>
      <c r="H6" s="65">
        <v>18.0</v>
      </c>
      <c r="I6" s="384">
        <f t="shared" si="9"/>
        <v>33</v>
      </c>
      <c r="J6" s="63">
        <v>1.0</v>
      </c>
      <c r="K6" s="64">
        <v>19.0</v>
      </c>
      <c r="L6" s="65">
        <v>22.0</v>
      </c>
      <c r="M6" s="384">
        <f t="shared" si="10"/>
        <v>41</v>
      </c>
      <c r="N6" s="66">
        <v>1.0</v>
      </c>
      <c r="O6" s="64">
        <v>20.0</v>
      </c>
      <c r="P6" s="65">
        <v>18.0</v>
      </c>
      <c r="Q6" s="384">
        <f t="shared" si="11"/>
        <v>38</v>
      </c>
      <c r="R6" s="66">
        <v>1.0</v>
      </c>
      <c r="S6" s="64">
        <v>18.0</v>
      </c>
      <c r="T6" s="65">
        <v>22.0</v>
      </c>
      <c r="U6" s="384">
        <f t="shared" si="12"/>
        <v>40</v>
      </c>
      <c r="V6" s="66">
        <v>1.0</v>
      </c>
      <c r="W6" s="64">
        <v>23.0</v>
      </c>
      <c r="X6" s="65">
        <v>17.0</v>
      </c>
      <c r="Y6" s="384">
        <f t="shared" si="13"/>
        <v>40</v>
      </c>
      <c r="Z6" s="387">
        <f t="shared" ref="Z6:AA6" si="58">SUM(G6,K6,O6,S6,W6)</f>
        <v>95</v>
      </c>
      <c r="AA6" s="387">
        <f t="shared" si="58"/>
        <v>97</v>
      </c>
      <c r="AB6" s="384">
        <f t="shared" si="15"/>
        <v>192</v>
      </c>
      <c r="AC6" s="66">
        <v>1.0</v>
      </c>
      <c r="AD6" s="64">
        <v>27.0</v>
      </c>
      <c r="AE6" s="65">
        <v>14.0</v>
      </c>
      <c r="AF6" s="384">
        <f t="shared" si="16"/>
        <v>41</v>
      </c>
      <c r="AG6" s="66">
        <v>1.0</v>
      </c>
      <c r="AH6" s="64">
        <v>19.0</v>
      </c>
      <c r="AI6" s="65">
        <v>21.0</v>
      </c>
      <c r="AJ6" s="384">
        <f t="shared" si="17"/>
        <v>40</v>
      </c>
      <c r="AK6" s="66">
        <v>1.0</v>
      </c>
      <c r="AL6" s="64">
        <v>23.0</v>
      </c>
      <c r="AM6" s="65">
        <v>24.0</v>
      </c>
      <c r="AN6" s="384">
        <f t="shared" si="18"/>
        <v>47</v>
      </c>
      <c r="AO6" s="387">
        <f t="shared" ref="AO6:AP6" si="59">SUM(AD6,AH6,AL6)</f>
        <v>69</v>
      </c>
      <c r="AP6" s="388">
        <f t="shared" si="59"/>
        <v>59</v>
      </c>
      <c r="AQ6" s="384">
        <f t="shared" si="20"/>
        <v>128</v>
      </c>
      <c r="AR6" s="66">
        <v>1.0</v>
      </c>
      <c r="AS6" s="64">
        <v>23.0</v>
      </c>
      <c r="AT6" s="65">
        <v>16.0</v>
      </c>
      <c r="AU6" s="384">
        <f t="shared" si="21"/>
        <v>39</v>
      </c>
      <c r="AV6" s="66">
        <v>1.0</v>
      </c>
      <c r="AW6" s="64">
        <v>20.0</v>
      </c>
      <c r="AX6" s="65">
        <v>29.0</v>
      </c>
      <c r="AY6" s="384">
        <f t="shared" si="22"/>
        <v>49</v>
      </c>
      <c r="AZ6" s="99">
        <v>43.0</v>
      </c>
      <c r="BA6" s="100">
        <v>45.0</v>
      </c>
      <c r="BB6" s="384">
        <f t="shared" si="24"/>
        <v>88</v>
      </c>
      <c r="BC6" s="66">
        <v>1.0</v>
      </c>
      <c r="BD6" s="65">
        <v>39.0</v>
      </c>
      <c r="BE6" s="66">
        <v>1.0</v>
      </c>
      <c r="BF6" s="65">
        <v>28.0</v>
      </c>
      <c r="BG6" s="66">
        <v>0.0</v>
      </c>
      <c r="BH6" s="65">
        <v>0.0</v>
      </c>
      <c r="BI6" s="389">
        <f t="shared" si="25"/>
        <v>67</v>
      </c>
      <c r="BJ6" s="64">
        <v>27.0</v>
      </c>
      <c r="BK6" s="65">
        <v>40.0</v>
      </c>
      <c r="BL6" s="389">
        <f t="shared" si="26"/>
        <v>67</v>
      </c>
      <c r="BM6" s="66">
        <v>1.0</v>
      </c>
      <c r="BN6" s="65">
        <v>36.0</v>
      </c>
      <c r="BO6" s="66">
        <v>1.0</v>
      </c>
      <c r="BP6" s="65">
        <v>21.0</v>
      </c>
      <c r="BQ6" s="66">
        <v>0.0</v>
      </c>
      <c r="BR6" s="65">
        <v>0.0</v>
      </c>
      <c r="BS6" s="389">
        <f t="shared" si="27"/>
        <v>57</v>
      </c>
      <c r="BT6" s="64">
        <v>29.0</v>
      </c>
      <c r="BU6" s="65">
        <v>28.0</v>
      </c>
      <c r="BV6" s="389">
        <f t="shared" si="28"/>
        <v>57</v>
      </c>
      <c r="BW6" s="390">
        <f t="shared" ref="BW6:BX6" si="60">SUM(BJ6,BT6)</f>
        <v>56</v>
      </c>
      <c r="BX6" s="388">
        <f t="shared" si="60"/>
        <v>68</v>
      </c>
      <c r="BY6" s="384">
        <f t="shared" si="30"/>
        <v>124</v>
      </c>
      <c r="BZ6" s="67">
        <v>91.0</v>
      </c>
      <c r="CA6" s="65">
        <v>108.0</v>
      </c>
      <c r="CB6" s="67">
        <v>16.0</v>
      </c>
      <c r="CC6" s="65">
        <v>17.0</v>
      </c>
      <c r="CD6" s="67">
        <v>79.0</v>
      </c>
      <c r="CE6" s="65">
        <v>72.0</v>
      </c>
      <c r="CF6" s="67">
        <v>0.0</v>
      </c>
      <c r="CG6" s="65">
        <v>1.0</v>
      </c>
      <c r="CH6" s="67">
        <v>72.0</v>
      </c>
      <c r="CI6" s="65">
        <v>69.0</v>
      </c>
      <c r="CJ6" s="67">
        <v>4.0</v>
      </c>
      <c r="CK6" s="65">
        <v>2.0</v>
      </c>
      <c r="CL6" s="67">
        <v>1.0</v>
      </c>
      <c r="CM6" s="65">
        <v>0.0</v>
      </c>
      <c r="CN6" s="392">
        <f t="shared" ref="CN6:CO6" si="61">SUM(BZ6,CB6,CD6,CF6,CH6,CJ6,CL6)</f>
        <v>263</v>
      </c>
      <c r="CO6" s="392">
        <f t="shared" si="61"/>
        <v>269</v>
      </c>
      <c r="CP6" s="393">
        <f t="shared" si="32"/>
        <v>532</v>
      </c>
      <c r="CQ6" s="392">
        <f t="shared" ref="CQ6:CR6" si="62">SUM(Z6,AO6,AZ6,BW6)</f>
        <v>263</v>
      </c>
      <c r="CR6" s="392">
        <f t="shared" si="62"/>
        <v>269</v>
      </c>
      <c r="CS6" s="394">
        <f t="shared" si="34"/>
        <v>532</v>
      </c>
      <c r="CT6" s="68">
        <v>7.0</v>
      </c>
      <c r="CU6" s="69">
        <v>19.0</v>
      </c>
      <c r="CV6" s="397">
        <f t="shared" si="35"/>
        <v>26</v>
      </c>
      <c r="CW6" s="68">
        <v>5.0</v>
      </c>
      <c r="CX6" s="69">
        <v>8.0</v>
      </c>
      <c r="CY6" s="397">
        <f t="shared" si="36"/>
        <v>13</v>
      </c>
      <c r="CZ6" s="68">
        <v>129.0</v>
      </c>
      <c r="DA6" s="69">
        <v>120.0</v>
      </c>
      <c r="DB6" s="397">
        <f t="shared" si="37"/>
        <v>249</v>
      </c>
      <c r="DC6" s="68">
        <v>7.0</v>
      </c>
      <c r="DD6" s="69">
        <v>9.0</v>
      </c>
      <c r="DE6" s="397">
        <f t="shared" si="38"/>
        <v>16</v>
      </c>
      <c r="DF6" s="68">
        <v>115.0</v>
      </c>
      <c r="DG6" s="69">
        <v>113.0</v>
      </c>
      <c r="DH6" s="397">
        <f t="shared" si="39"/>
        <v>228</v>
      </c>
      <c r="DI6" s="70">
        <v>0.0</v>
      </c>
      <c r="DJ6" s="71">
        <v>0.0</v>
      </c>
      <c r="DK6" s="397">
        <f t="shared" si="40"/>
        <v>0</v>
      </c>
      <c r="DL6" s="398">
        <f t="shared" ref="DL6:DM6" si="63">SUM(CT6+CW6+CZ6+DC6+DF6+DI6)</f>
        <v>263</v>
      </c>
      <c r="DM6" s="399">
        <f t="shared" si="63"/>
        <v>269</v>
      </c>
      <c r="DN6" s="384">
        <f t="shared" si="42"/>
        <v>532</v>
      </c>
      <c r="DO6" s="400">
        <f t="shared" ref="DO6:DP6" si="64">SUM(CQ6-DL6)</f>
        <v>0</v>
      </c>
      <c r="DP6" s="400">
        <f t="shared" si="64"/>
        <v>0</v>
      </c>
      <c r="DQ6" s="401">
        <f t="shared" si="44"/>
        <v>532</v>
      </c>
      <c r="DR6" s="390">
        <f t="shared" si="45"/>
        <v>532</v>
      </c>
      <c r="DS6" s="402">
        <f t="shared" si="46"/>
        <v>0</v>
      </c>
      <c r="DT6" s="402">
        <f t="shared" si="47"/>
        <v>0</v>
      </c>
      <c r="DU6" s="403">
        <f t="shared" ref="DU6:DV6" si="65">SUM(CN6-CQ6)</f>
        <v>0</v>
      </c>
      <c r="DV6" s="403">
        <f t="shared" si="65"/>
        <v>0</v>
      </c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</row>
    <row r="7" ht="19.5" customHeight="1">
      <c r="A7" s="186">
        <v>5.0</v>
      </c>
      <c r="B7" s="230" t="s">
        <v>62</v>
      </c>
      <c r="C7" s="189">
        <v>1555.0</v>
      </c>
      <c r="D7" s="190" t="s">
        <v>57</v>
      </c>
      <c r="E7" s="191" t="s">
        <v>58</v>
      </c>
      <c r="F7" s="404">
        <v>2.0</v>
      </c>
      <c r="G7" s="405">
        <v>36.0</v>
      </c>
      <c r="H7" s="406">
        <v>50.0</v>
      </c>
      <c r="I7" s="384">
        <f t="shared" si="9"/>
        <v>86</v>
      </c>
      <c r="J7" s="404">
        <v>2.0</v>
      </c>
      <c r="K7" s="405">
        <v>45.0</v>
      </c>
      <c r="L7" s="406">
        <v>37.0</v>
      </c>
      <c r="M7" s="384">
        <f t="shared" si="10"/>
        <v>82</v>
      </c>
      <c r="N7" s="404">
        <v>2.0</v>
      </c>
      <c r="O7" s="405">
        <v>39.0</v>
      </c>
      <c r="P7" s="406">
        <v>42.0</v>
      </c>
      <c r="Q7" s="384">
        <f t="shared" si="11"/>
        <v>81</v>
      </c>
      <c r="R7" s="404">
        <v>2.0</v>
      </c>
      <c r="S7" s="405">
        <v>43.0</v>
      </c>
      <c r="T7" s="406">
        <v>42.0</v>
      </c>
      <c r="U7" s="384">
        <f t="shared" si="12"/>
        <v>85</v>
      </c>
      <c r="V7" s="404">
        <v>2.0</v>
      </c>
      <c r="W7" s="405">
        <v>42.0</v>
      </c>
      <c r="X7" s="406">
        <v>36.0</v>
      </c>
      <c r="Y7" s="384">
        <f t="shared" si="13"/>
        <v>78</v>
      </c>
      <c r="Z7" s="387">
        <f t="shared" ref="Z7:AA7" si="66">SUM(G7,K7,O7,S7,W7)</f>
        <v>205</v>
      </c>
      <c r="AA7" s="387">
        <f t="shared" si="66"/>
        <v>207</v>
      </c>
      <c r="AB7" s="384">
        <f t="shared" si="15"/>
        <v>412</v>
      </c>
      <c r="AC7" s="404">
        <v>2.0</v>
      </c>
      <c r="AD7" s="405">
        <v>48.0</v>
      </c>
      <c r="AE7" s="406">
        <v>34.0</v>
      </c>
      <c r="AF7" s="384">
        <f t="shared" si="16"/>
        <v>82</v>
      </c>
      <c r="AG7" s="404">
        <v>2.0</v>
      </c>
      <c r="AH7" s="405">
        <v>38.0</v>
      </c>
      <c r="AI7" s="406">
        <v>43.0</v>
      </c>
      <c r="AJ7" s="384">
        <f t="shared" si="17"/>
        <v>81</v>
      </c>
      <c r="AK7" s="404">
        <v>2.0</v>
      </c>
      <c r="AL7" s="405">
        <v>43.0</v>
      </c>
      <c r="AM7" s="406">
        <v>39.0</v>
      </c>
      <c r="AN7" s="384">
        <f t="shared" si="18"/>
        <v>82</v>
      </c>
      <c r="AO7" s="387">
        <f t="shared" ref="AO7:AP7" si="67">SUM(AD7,AH7,AL7)</f>
        <v>129</v>
      </c>
      <c r="AP7" s="388">
        <f t="shared" si="67"/>
        <v>116</v>
      </c>
      <c r="AQ7" s="384">
        <f t="shared" si="20"/>
        <v>245</v>
      </c>
      <c r="AR7" s="404">
        <v>2.0</v>
      </c>
      <c r="AS7" s="405">
        <v>46.0</v>
      </c>
      <c r="AT7" s="406">
        <v>35.0</v>
      </c>
      <c r="AU7" s="384">
        <f t="shared" si="21"/>
        <v>81</v>
      </c>
      <c r="AV7" s="404">
        <v>2.0</v>
      </c>
      <c r="AW7" s="405">
        <v>43.0</v>
      </c>
      <c r="AX7" s="406">
        <v>40.0</v>
      </c>
      <c r="AY7" s="384">
        <f t="shared" si="22"/>
        <v>83</v>
      </c>
      <c r="AZ7" s="387">
        <f t="shared" ref="AZ7:BA7" si="68">SUM(AS7,AW7)</f>
        <v>89</v>
      </c>
      <c r="BA7" s="388">
        <f t="shared" si="68"/>
        <v>75</v>
      </c>
      <c r="BB7" s="384">
        <f t="shared" si="24"/>
        <v>164</v>
      </c>
      <c r="BC7" s="404">
        <v>1.0</v>
      </c>
      <c r="BD7" s="406">
        <v>42.0</v>
      </c>
      <c r="BE7" s="404">
        <v>1.0</v>
      </c>
      <c r="BF7" s="406">
        <v>26.0</v>
      </c>
      <c r="BG7" s="404">
        <v>0.0</v>
      </c>
      <c r="BH7" s="406">
        <v>0.0</v>
      </c>
      <c r="BI7" s="389">
        <f t="shared" si="25"/>
        <v>68</v>
      </c>
      <c r="BJ7" s="405">
        <v>39.0</v>
      </c>
      <c r="BK7" s="406">
        <v>29.0</v>
      </c>
      <c r="BL7" s="389">
        <f t="shared" si="26"/>
        <v>68</v>
      </c>
      <c r="BM7" s="404">
        <v>1.0</v>
      </c>
      <c r="BN7" s="406">
        <v>40.0</v>
      </c>
      <c r="BO7" s="404">
        <v>1.0</v>
      </c>
      <c r="BP7" s="406">
        <v>24.0</v>
      </c>
      <c r="BQ7" s="404">
        <v>0.0</v>
      </c>
      <c r="BR7" s="406">
        <v>0.0</v>
      </c>
      <c r="BS7" s="389">
        <f t="shared" si="27"/>
        <v>64</v>
      </c>
      <c r="BT7" s="405">
        <v>33.0</v>
      </c>
      <c r="BU7" s="406">
        <v>31.0</v>
      </c>
      <c r="BV7" s="389">
        <f t="shared" si="28"/>
        <v>64</v>
      </c>
      <c r="BW7" s="390">
        <f t="shared" ref="BW7:BX7" si="69">SUM(BJ7,BT7)</f>
        <v>72</v>
      </c>
      <c r="BX7" s="388">
        <f t="shared" si="69"/>
        <v>60</v>
      </c>
      <c r="BY7" s="384">
        <f t="shared" si="30"/>
        <v>132</v>
      </c>
      <c r="BZ7" s="407">
        <v>174.0</v>
      </c>
      <c r="CA7" s="406">
        <v>168.0</v>
      </c>
      <c r="CB7" s="407">
        <v>83.0</v>
      </c>
      <c r="CC7" s="406">
        <v>84.0</v>
      </c>
      <c r="CD7" s="407">
        <v>51.0</v>
      </c>
      <c r="CE7" s="406">
        <v>41.0</v>
      </c>
      <c r="CF7" s="407">
        <v>1.0</v>
      </c>
      <c r="CG7" s="406">
        <v>1.0</v>
      </c>
      <c r="CH7" s="407">
        <v>176.0</v>
      </c>
      <c r="CI7" s="406">
        <v>154.0</v>
      </c>
      <c r="CJ7" s="407">
        <v>9.0</v>
      </c>
      <c r="CK7" s="406">
        <v>5.0</v>
      </c>
      <c r="CL7" s="407">
        <v>1.0</v>
      </c>
      <c r="CM7" s="406">
        <v>5.0</v>
      </c>
      <c r="CN7" s="392">
        <f t="shared" ref="CN7:CO7" si="70">SUM(BZ7,CB7,CD7,CF7,CH7,CJ7,CL7)</f>
        <v>495</v>
      </c>
      <c r="CO7" s="392">
        <f t="shared" si="70"/>
        <v>458</v>
      </c>
      <c r="CP7" s="393">
        <f t="shared" si="32"/>
        <v>953</v>
      </c>
      <c r="CQ7" s="392">
        <f t="shared" ref="CQ7:CR7" si="71">SUM(Z7,AO7,AZ7,BW7)</f>
        <v>495</v>
      </c>
      <c r="CR7" s="392">
        <f t="shared" si="71"/>
        <v>458</v>
      </c>
      <c r="CS7" s="394">
        <f t="shared" si="34"/>
        <v>953</v>
      </c>
      <c r="CT7" s="408">
        <v>83.0</v>
      </c>
      <c r="CU7" s="409">
        <v>98.0</v>
      </c>
      <c r="CV7" s="397">
        <f t="shared" si="35"/>
        <v>181</v>
      </c>
      <c r="CW7" s="408">
        <v>11.0</v>
      </c>
      <c r="CX7" s="409">
        <v>12.0</v>
      </c>
      <c r="CY7" s="397">
        <f t="shared" si="36"/>
        <v>23</v>
      </c>
      <c r="CZ7" s="408">
        <v>143.0</v>
      </c>
      <c r="DA7" s="409">
        <v>121.0</v>
      </c>
      <c r="DB7" s="397">
        <f t="shared" si="37"/>
        <v>264</v>
      </c>
      <c r="DC7" s="408">
        <v>40.0</v>
      </c>
      <c r="DD7" s="409">
        <v>36.0</v>
      </c>
      <c r="DE7" s="397">
        <f t="shared" si="38"/>
        <v>76</v>
      </c>
      <c r="DF7" s="408">
        <v>218.0</v>
      </c>
      <c r="DG7" s="409">
        <v>191.0</v>
      </c>
      <c r="DH7" s="397">
        <f t="shared" si="39"/>
        <v>409</v>
      </c>
      <c r="DI7" s="408">
        <v>0.0</v>
      </c>
      <c r="DJ7" s="409">
        <v>0.0</v>
      </c>
      <c r="DK7" s="397">
        <f t="shared" si="40"/>
        <v>0</v>
      </c>
      <c r="DL7" s="398">
        <f t="shared" ref="DL7:DM7" si="72">SUM(CT7+CW7+CZ7+DC7+DF7+DI7)</f>
        <v>495</v>
      </c>
      <c r="DM7" s="399">
        <f t="shared" si="72"/>
        <v>458</v>
      </c>
      <c r="DN7" s="384">
        <f t="shared" si="42"/>
        <v>953</v>
      </c>
      <c r="DO7" s="400">
        <f t="shared" ref="DO7:DP7" si="73">SUM(CQ7-DL7)</f>
        <v>0</v>
      </c>
      <c r="DP7" s="400">
        <f t="shared" si="73"/>
        <v>0</v>
      </c>
      <c r="DQ7" s="401">
        <f t="shared" si="44"/>
        <v>953</v>
      </c>
      <c r="DR7" s="390">
        <f t="shared" si="45"/>
        <v>953</v>
      </c>
      <c r="DS7" s="402">
        <f t="shared" si="46"/>
        <v>0</v>
      </c>
      <c r="DT7" s="402">
        <f t="shared" si="47"/>
        <v>0</v>
      </c>
      <c r="DU7" s="403">
        <f t="shared" ref="DU7:DV7" si="74">SUM(CN7-CQ7)</f>
        <v>0</v>
      </c>
      <c r="DV7" s="403">
        <f t="shared" si="74"/>
        <v>0</v>
      </c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</row>
    <row r="8" ht="19.5" customHeight="1">
      <c r="A8" s="186">
        <v>6.0</v>
      </c>
      <c r="B8" s="188" t="s">
        <v>63</v>
      </c>
      <c r="C8" s="189">
        <v>1547.0</v>
      </c>
      <c r="D8" s="190" t="s">
        <v>57</v>
      </c>
      <c r="E8" s="191" t="s">
        <v>58</v>
      </c>
      <c r="F8" s="411">
        <v>4.0</v>
      </c>
      <c r="G8" s="412">
        <v>100.0</v>
      </c>
      <c r="H8" s="413">
        <v>90.0</v>
      </c>
      <c r="I8" s="384">
        <f t="shared" si="9"/>
        <v>190</v>
      </c>
      <c r="J8" s="411">
        <v>4.0</v>
      </c>
      <c r="K8" s="412">
        <v>97.0</v>
      </c>
      <c r="L8" s="413">
        <v>102.0</v>
      </c>
      <c r="M8" s="384">
        <f t="shared" si="10"/>
        <v>199</v>
      </c>
      <c r="N8" s="411">
        <v>4.0</v>
      </c>
      <c r="O8" s="412">
        <v>100.0</v>
      </c>
      <c r="P8" s="413">
        <v>90.0</v>
      </c>
      <c r="Q8" s="384">
        <f t="shared" si="11"/>
        <v>190</v>
      </c>
      <c r="R8" s="411">
        <v>4.0</v>
      </c>
      <c r="S8" s="412">
        <v>110.0</v>
      </c>
      <c r="T8" s="413">
        <v>93.0</v>
      </c>
      <c r="U8" s="384">
        <f t="shared" si="12"/>
        <v>203</v>
      </c>
      <c r="V8" s="411">
        <v>4.0</v>
      </c>
      <c r="W8" s="412">
        <v>101.0</v>
      </c>
      <c r="X8" s="413">
        <v>101.0</v>
      </c>
      <c r="Y8" s="384">
        <f t="shared" si="13"/>
        <v>202</v>
      </c>
      <c r="Z8" s="387">
        <f t="shared" ref="Z8:AA8" si="75">SUM(G8,K8,O8,S8,W8)</f>
        <v>508</v>
      </c>
      <c r="AA8" s="387">
        <f t="shared" si="75"/>
        <v>476</v>
      </c>
      <c r="AB8" s="384">
        <f t="shared" si="15"/>
        <v>984</v>
      </c>
      <c r="AC8" s="411">
        <v>4.0</v>
      </c>
      <c r="AD8" s="412">
        <v>100.0</v>
      </c>
      <c r="AE8" s="413">
        <v>100.0</v>
      </c>
      <c r="AF8" s="384">
        <f t="shared" si="16"/>
        <v>200</v>
      </c>
      <c r="AG8" s="411">
        <v>4.0</v>
      </c>
      <c r="AH8" s="412">
        <v>113.0</v>
      </c>
      <c r="AI8" s="413">
        <v>101.0</v>
      </c>
      <c r="AJ8" s="384">
        <f t="shared" si="17"/>
        <v>214</v>
      </c>
      <c r="AK8" s="411">
        <v>4.0</v>
      </c>
      <c r="AL8" s="412">
        <v>94.0</v>
      </c>
      <c r="AM8" s="413">
        <v>88.0</v>
      </c>
      <c r="AN8" s="384">
        <f t="shared" si="18"/>
        <v>182</v>
      </c>
      <c r="AO8" s="387">
        <f t="shared" ref="AO8:AP8" si="76">SUM(AD8,AH8,AL8)</f>
        <v>307</v>
      </c>
      <c r="AP8" s="388">
        <f t="shared" si="76"/>
        <v>289</v>
      </c>
      <c r="AQ8" s="384">
        <f t="shared" si="20"/>
        <v>596</v>
      </c>
      <c r="AR8" s="411">
        <v>4.0</v>
      </c>
      <c r="AS8" s="412">
        <v>124.0</v>
      </c>
      <c r="AT8" s="413">
        <v>95.0</v>
      </c>
      <c r="AU8" s="384">
        <f t="shared" si="21"/>
        <v>219</v>
      </c>
      <c r="AV8" s="411">
        <v>4.0</v>
      </c>
      <c r="AW8" s="412">
        <v>111.0</v>
      </c>
      <c r="AX8" s="413">
        <v>114.0</v>
      </c>
      <c r="AY8" s="384">
        <f t="shared" si="22"/>
        <v>225</v>
      </c>
      <c r="AZ8" s="387">
        <f t="shared" ref="AZ8:BA8" si="77">SUM(AS8,AW8)</f>
        <v>235</v>
      </c>
      <c r="BA8" s="388">
        <f t="shared" si="77"/>
        <v>209</v>
      </c>
      <c r="BB8" s="384">
        <f t="shared" si="24"/>
        <v>444</v>
      </c>
      <c r="BC8" s="411">
        <v>2.0</v>
      </c>
      <c r="BD8" s="413">
        <v>97.0</v>
      </c>
      <c r="BE8" s="411">
        <v>2.0</v>
      </c>
      <c r="BF8" s="413">
        <v>58.0</v>
      </c>
      <c r="BG8" s="411">
        <v>1.0</v>
      </c>
      <c r="BH8" s="413">
        <v>35.0</v>
      </c>
      <c r="BI8" s="389">
        <f t="shared" si="25"/>
        <v>190</v>
      </c>
      <c r="BJ8" s="412">
        <v>95.0</v>
      </c>
      <c r="BK8" s="413">
        <v>95.0</v>
      </c>
      <c r="BL8" s="389">
        <f t="shared" si="26"/>
        <v>190</v>
      </c>
      <c r="BM8" s="411">
        <v>2.0</v>
      </c>
      <c r="BN8" s="413">
        <v>109.0</v>
      </c>
      <c r="BO8" s="411">
        <v>2.0</v>
      </c>
      <c r="BP8" s="413">
        <v>46.0</v>
      </c>
      <c r="BQ8" s="411">
        <v>1.0</v>
      </c>
      <c r="BR8" s="413">
        <v>31.0</v>
      </c>
      <c r="BS8" s="389">
        <f t="shared" si="27"/>
        <v>186</v>
      </c>
      <c r="BT8" s="412">
        <v>94.0</v>
      </c>
      <c r="BU8" s="413">
        <v>92.0</v>
      </c>
      <c r="BV8" s="389">
        <f t="shared" si="28"/>
        <v>186</v>
      </c>
      <c r="BW8" s="390">
        <f t="shared" ref="BW8:BX8" si="78">SUM(BJ8,BT8)</f>
        <v>189</v>
      </c>
      <c r="BX8" s="388">
        <f t="shared" si="78"/>
        <v>187</v>
      </c>
      <c r="BY8" s="384">
        <f t="shared" si="30"/>
        <v>376</v>
      </c>
      <c r="BZ8" s="414">
        <v>506.0</v>
      </c>
      <c r="CA8" s="413">
        <v>507.0</v>
      </c>
      <c r="CB8" s="414">
        <v>169.0</v>
      </c>
      <c r="CC8" s="413">
        <v>153.0</v>
      </c>
      <c r="CD8" s="414">
        <v>123.0</v>
      </c>
      <c r="CE8" s="413">
        <v>117.0</v>
      </c>
      <c r="CF8" s="414">
        <v>5.0</v>
      </c>
      <c r="CG8" s="413">
        <v>4.0</v>
      </c>
      <c r="CH8" s="414">
        <v>366.0</v>
      </c>
      <c r="CI8" s="413">
        <v>317.0</v>
      </c>
      <c r="CJ8" s="414">
        <v>49.0</v>
      </c>
      <c r="CK8" s="413">
        <v>36.0</v>
      </c>
      <c r="CL8" s="414">
        <v>21.0</v>
      </c>
      <c r="CM8" s="413">
        <v>27.0</v>
      </c>
      <c r="CN8" s="392">
        <f t="shared" ref="CN8:CO8" si="79">SUM(BZ8,CB8,CD8,CF8,CH8,CJ8,CL8)</f>
        <v>1239</v>
      </c>
      <c r="CO8" s="392">
        <f t="shared" si="79"/>
        <v>1161</v>
      </c>
      <c r="CP8" s="393">
        <f t="shared" si="32"/>
        <v>2400</v>
      </c>
      <c r="CQ8" s="392">
        <f t="shared" ref="CQ8:CR8" si="80">SUM(Z8,AO8,AZ8,BW8)</f>
        <v>1239</v>
      </c>
      <c r="CR8" s="392">
        <f t="shared" si="80"/>
        <v>1161</v>
      </c>
      <c r="CS8" s="394">
        <f t="shared" si="34"/>
        <v>2400</v>
      </c>
      <c r="CT8" s="415">
        <v>549.0</v>
      </c>
      <c r="CU8" s="416">
        <v>491.0</v>
      </c>
      <c r="CV8" s="397">
        <f t="shared" si="35"/>
        <v>1040</v>
      </c>
      <c r="CW8" s="415">
        <v>45.0</v>
      </c>
      <c r="CX8" s="416">
        <v>60.0</v>
      </c>
      <c r="CY8" s="397">
        <f t="shared" si="36"/>
        <v>105</v>
      </c>
      <c r="CZ8" s="415">
        <v>275.0</v>
      </c>
      <c r="DA8" s="416">
        <v>282.0</v>
      </c>
      <c r="DB8" s="397">
        <f t="shared" si="37"/>
        <v>557</v>
      </c>
      <c r="DC8" s="415">
        <v>52.0</v>
      </c>
      <c r="DD8" s="416">
        <v>55.0</v>
      </c>
      <c r="DE8" s="397">
        <f t="shared" si="38"/>
        <v>107</v>
      </c>
      <c r="DF8" s="415">
        <v>318.0</v>
      </c>
      <c r="DG8" s="416">
        <v>273.0</v>
      </c>
      <c r="DH8" s="397">
        <f t="shared" si="39"/>
        <v>591</v>
      </c>
      <c r="DI8" s="408">
        <v>0.0</v>
      </c>
      <c r="DJ8" s="409">
        <v>0.0</v>
      </c>
      <c r="DK8" s="397">
        <f t="shared" si="40"/>
        <v>0</v>
      </c>
      <c r="DL8" s="398">
        <f t="shared" ref="DL8:DM8" si="81">SUM(CT8+CW8+CZ8+DC8+DF8+DI8)</f>
        <v>1239</v>
      </c>
      <c r="DM8" s="399">
        <f t="shared" si="81"/>
        <v>1161</v>
      </c>
      <c r="DN8" s="384">
        <f t="shared" si="42"/>
        <v>2400</v>
      </c>
      <c r="DO8" s="400">
        <f t="shared" ref="DO8:DP8" si="82">SUM(CQ8-DL8)</f>
        <v>0</v>
      </c>
      <c r="DP8" s="400">
        <f t="shared" si="82"/>
        <v>0</v>
      </c>
      <c r="DQ8" s="401">
        <f t="shared" si="44"/>
        <v>2400</v>
      </c>
      <c r="DR8" s="390">
        <f t="shared" si="45"/>
        <v>2400</v>
      </c>
      <c r="DS8" s="402">
        <f t="shared" si="46"/>
        <v>0</v>
      </c>
      <c r="DT8" s="402">
        <f t="shared" si="47"/>
        <v>0</v>
      </c>
      <c r="DU8" s="403">
        <f t="shared" ref="DU8:DV8" si="83">SUM(CN8-CQ8)</f>
        <v>0</v>
      </c>
      <c r="DV8" s="403">
        <f t="shared" si="83"/>
        <v>0</v>
      </c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</row>
    <row r="9" ht="19.5" customHeight="1">
      <c r="A9" s="186">
        <v>7.0</v>
      </c>
      <c r="B9" s="230" t="s">
        <v>64</v>
      </c>
      <c r="C9" s="189">
        <v>1564.0</v>
      </c>
      <c r="D9" s="190" t="s">
        <v>57</v>
      </c>
      <c r="E9" s="191" t="s">
        <v>58</v>
      </c>
      <c r="F9" s="404">
        <v>3.0</v>
      </c>
      <c r="G9" s="405">
        <v>58.0</v>
      </c>
      <c r="H9" s="406">
        <v>69.0</v>
      </c>
      <c r="I9" s="384">
        <f t="shared" si="9"/>
        <v>127</v>
      </c>
      <c r="J9" s="404">
        <v>3.0</v>
      </c>
      <c r="K9" s="405">
        <v>68.0</v>
      </c>
      <c r="L9" s="406">
        <v>54.0</v>
      </c>
      <c r="M9" s="384">
        <f t="shared" si="10"/>
        <v>122</v>
      </c>
      <c r="N9" s="404">
        <v>3.0</v>
      </c>
      <c r="O9" s="405">
        <v>67.0</v>
      </c>
      <c r="P9" s="406">
        <v>60.0</v>
      </c>
      <c r="Q9" s="384">
        <f t="shared" si="11"/>
        <v>127</v>
      </c>
      <c r="R9" s="404">
        <v>3.0</v>
      </c>
      <c r="S9" s="405">
        <v>59.0</v>
      </c>
      <c r="T9" s="406">
        <v>67.0</v>
      </c>
      <c r="U9" s="384">
        <f t="shared" si="12"/>
        <v>126</v>
      </c>
      <c r="V9" s="404">
        <v>3.0</v>
      </c>
      <c r="W9" s="405">
        <v>69.0</v>
      </c>
      <c r="X9" s="406">
        <v>55.0</v>
      </c>
      <c r="Y9" s="384">
        <f t="shared" si="13"/>
        <v>124</v>
      </c>
      <c r="Z9" s="387">
        <f t="shared" ref="Z9:AA9" si="84">SUM(G9,K9,O9,S9,W9)</f>
        <v>321</v>
      </c>
      <c r="AA9" s="387">
        <f t="shared" si="84"/>
        <v>305</v>
      </c>
      <c r="AB9" s="384">
        <f t="shared" si="15"/>
        <v>626</v>
      </c>
      <c r="AC9" s="404">
        <v>3.0</v>
      </c>
      <c r="AD9" s="405">
        <v>66.0</v>
      </c>
      <c r="AE9" s="406">
        <v>57.0</v>
      </c>
      <c r="AF9" s="384">
        <f t="shared" si="16"/>
        <v>123</v>
      </c>
      <c r="AG9" s="404">
        <v>3.0</v>
      </c>
      <c r="AH9" s="405">
        <v>51.0</v>
      </c>
      <c r="AI9" s="406">
        <v>68.0</v>
      </c>
      <c r="AJ9" s="384">
        <f t="shared" si="17"/>
        <v>119</v>
      </c>
      <c r="AK9" s="404">
        <v>3.0</v>
      </c>
      <c r="AL9" s="405">
        <v>67.0</v>
      </c>
      <c r="AM9" s="406">
        <v>56.0</v>
      </c>
      <c r="AN9" s="384">
        <f t="shared" si="18"/>
        <v>123</v>
      </c>
      <c r="AO9" s="387">
        <f t="shared" ref="AO9:AP9" si="85">SUM(AD9,AH9,AL9)</f>
        <v>184</v>
      </c>
      <c r="AP9" s="388">
        <f t="shared" si="85"/>
        <v>181</v>
      </c>
      <c r="AQ9" s="384">
        <f t="shared" si="20"/>
        <v>365</v>
      </c>
      <c r="AR9" s="404">
        <v>3.0</v>
      </c>
      <c r="AS9" s="405">
        <v>51.0</v>
      </c>
      <c r="AT9" s="406">
        <v>64.0</v>
      </c>
      <c r="AU9" s="384">
        <f t="shared" si="21"/>
        <v>115</v>
      </c>
      <c r="AV9" s="404">
        <v>3.0</v>
      </c>
      <c r="AW9" s="405">
        <v>74.0</v>
      </c>
      <c r="AX9" s="406">
        <v>54.0</v>
      </c>
      <c r="AY9" s="384">
        <f t="shared" si="22"/>
        <v>128</v>
      </c>
      <c r="AZ9" s="387">
        <f t="shared" ref="AZ9:BA9" si="86">SUM(AS9,AW9)</f>
        <v>125</v>
      </c>
      <c r="BA9" s="388">
        <f t="shared" si="86"/>
        <v>118</v>
      </c>
      <c r="BB9" s="384">
        <f t="shared" si="24"/>
        <v>243</v>
      </c>
      <c r="BC9" s="404">
        <v>1.0</v>
      </c>
      <c r="BD9" s="406">
        <v>35.0</v>
      </c>
      <c r="BE9" s="404">
        <v>1.0</v>
      </c>
      <c r="BF9" s="406">
        <v>47.0</v>
      </c>
      <c r="BG9" s="404">
        <v>0.0</v>
      </c>
      <c r="BH9" s="406">
        <v>0.0</v>
      </c>
      <c r="BI9" s="389">
        <f t="shared" si="25"/>
        <v>82</v>
      </c>
      <c r="BJ9" s="405">
        <v>48.0</v>
      </c>
      <c r="BK9" s="406">
        <v>34.0</v>
      </c>
      <c r="BL9" s="389">
        <f t="shared" si="26"/>
        <v>82</v>
      </c>
      <c r="BM9" s="404">
        <v>1.0</v>
      </c>
      <c r="BN9" s="406">
        <v>47.0</v>
      </c>
      <c r="BO9" s="404">
        <v>1.0</v>
      </c>
      <c r="BP9" s="406">
        <v>31.0</v>
      </c>
      <c r="BQ9" s="404">
        <v>0.0</v>
      </c>
      <c r="BR9" s="406">
        <v>0.0</v>
      </c>
      <c r="BS9" s="389">
        <f t="shared" si="27"/>
        <v>78</v>
      </c>
      <c r="BT9" s="405">
        <v>29.0</v>
      </c>
      <c r="BU9" s="406">
        <v>49.0</v>
      </c>
      <c r="BV9" s="389">
        <f t="shared" si="28"/>
        <v>78</v>
      </c>
      <c r="BW9" s="390">
        <f t="shared" ref="BW9:BX9" si="87">SUM(BJ9,BT9)</f>
        <v>77</v>
      </c>
      <c r="BX9" s="388">
        <f t="shared" si="87"/>
        <v>83</v>
      </c>
      <c r="BY9" s="384">
        <f t="shared" si="30"/>
        <v>160</v>
      </c>
      <c r="BZ9" s="407">
        <v>317.0</v>
      </c>
      <c r="CA9" s="406">
        <v>310.0</v>
      </c>
      <c r="CB9" s="407">
        <v>78.0</v>
      </c>
      <c r="CC9" s="406">
        <v>73.0</v>
      </c>
      <c r="CD9" s="407">
        <v>156.0</v>
      </c>
      <c r="CE9" s="406">
        <v>134.0</v>
      </c>
      <c r="CF9" s="407">
        <v>3.0</v>
      </c>
      <c r="CG9" s="406">
        <v>3.0</v>
      </c>
      <c r="CH9" s="407">
        <v>124.0</v>
      </c>
      <c r="CI9" s="406">
        <v>124.0</v>
      </c>
      <c r="CJ9" s="407">
        <v>24.0</v>
      </c>
      <c r="CK9" s="406">
        <v>30.0</v>
      </c>
      <c r="CL9" s="407">
        <v>5.0</v>
      </c>
      <c r="CM9" s="406">
        <v>13.0</v>
      </c>
      <c r="CN9" s="392">
        <f t="shared" ref="CN9:CO9" si="88">SUM(BZ9,CB9,CD9,CF9,CH9,CJ9,CL9)</f>
        <v>707</v>
      </c>
      <c r="CO9" s="392">
        <f t="shared" si="88"/>
        <v>687</v>
      </c>
      <c r="CP9" s="393">
        <f t="shared" si="32"/>
        <v>1394</v>
      </c>
      <c r="CQ9" s="392">
        <f t="shared" ref="CQ9:CR9" si="89">SUM(Z9,AO9,AZ9,BW9)</f>
        <v>707</v>
      </c>
      <c r="CR9" s="392">
        <f t="shared" si="89"/>
        <v>687</v>
      </c>
      <c r="CS9" s="394">
        <f t="shared" si="34"/>
        <v>1394</v>
      </c>
      <c r="CT9" s="408">
        <v>72.0</v>
      </c>
      <c r="CU9" s="406">
        <v>65.0</v>
      </c>
      <c r="CV9" s="397">
        <f t="shared" si="35"/>
        <v>137</v>
      </c>
      <c r="CW9" s="408">
        <v>21.0</v>
      </c>
      <c r="CX9" s="406">
        <v>31.0</v>
      </c>
      <c r="CY9" s="397">
        <f t="shared" si="36"/>
        <v>52</v>
      </c>
      <c r="CZ9" s="408">
        <v>330.0</v>
      </c>
      <c r="DA9" s="406">
        <v>313.0</v>
      </c>
      <c r="DB9" s="397">
        <f t="shared" si="37"/>
        <v>643</v>
      </c>
      <c r="DC9" s="408">
        <v>26.0</v>
      </c>
      <c r="DD9" s="406">
        <v>28.0</v>
      </c>
      <c r="DE9" s="397">
        <f t="shared" si="38"/>
        <v>54</v>
      </c>
      <c r="DF9" s="408">
        <v>258.0</v>
      </c>
      <c r="DG9" s="406">
        <v>250.0</v>
      </c>
      <c r="DH9" s="397">
        <f t="shared" si="39"/>
        <v>508</v>
      </c>
      <c r="DI9" s="408">
        <v>0.0</v>
      </c>
      <c r="DJ9" s="406">
        <v>0.0</v>
      </c>
      <c r="DK9" s="397">
        <f t="shared" si="40"/>
        <v>0</v>
      </c>
      <c r="DL9" s="398">
        <f t="shared" ref="DL9:DM9" si="90">SUM(CT9+CW9+CZ9+DC9+DF9+DI9)</f>
        <v>707</v>
      </c>
      <c r="DM9" s="399">
        <f t="shared" si="90"/>
        <v>687</v>
      </c>
      <c r="DN9" s="384">
        <f t="shared" si="42"/>
        <v>1394</v>
      </c>
      <c r="DO9" s="400">
        <f t="shared" ref="DO9:DP9" si="91">SUM(CQ9-DL9)</f>
        <v>0</v>
      </c>
      <c r="DP9" s="400">
        <f t="shared" si="91"/>
        <v>0</v>
      </c>
      <c r="DQ9" s="401">
        <f t="shared" si="44"/>
        <v>1394</v>
      </c>
      <c r="DR9" s="390">
        <f t="shared" si="45"/>
        <v>1394</v>
      </c>
      <c r="DS9" s="402">
        <f t="shared" si="46"/>
        <v>0</v>
      </c>
      <c r="DT9" s="402">
        <f t="shared" si="47"/>
        <v>0</v>
      </c>
      <c r="DU9" s="403">
        <f t="shared" ref="DU9:DV9" si="92">SUM(CN9-CQ9)</f>
        <v>0</v>
      </c>
      <c r="DV9" s="403">
        <f t="shared" si="92"/>
        <v>0</v>
      </c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</row>
    <row r="10" ht="19.5" customHeight="1">
      <c r="A10" s="186">
        <v>8.0</v>
      </c>
      <c r="B10" s="230" t="s">
        <v>65</v>
      </c>
      <c r="C10" s="189">
        <v>2288.0</v>
      </c>
      <c r="D10" s="190" t="s">
        <v>57</v>
      </c>
      <c r="E10" s="191" t="s">
        <v>58</v>
      </c>
      <c r="F10" s="404">
        <v>2.0</v>
      </c>
      <c r="G10" s="405">
        <v>42.0</v>
      </c>
      <c r="H10" s="406">
        <v>56.0</v>
      </c>
      <c r="I10" s="384">
        <f t="shared" si="9"/>
        <v>98</v>
      </c>
      <c r="J10" s="404">
        <v>2.0</v>
      </c>
      <c r="K10" s="405">
        <v>52.0</v>
      </c>
      <c r="L10" s="406">
        <v>49.0</v>
      </c>
      <c r="M10" s="384">
        <f t="shared" si="10"/>
        <v>101</v>
      </c>
      <c r="N10" s="404">
        <v>2.0</v>
      </c>
      <c r="O10" s="405">
        <v>57.0</v>
      </c>
      <c r="P10" s="406">
        <v>40.0</v>
      </c>
      <c r="Q10" s="384">
        <f t="shared" si="11"/>
        <v>97</v>
      </c>
      <c r="R10" s="404">
        <v>2.0</v>
      </c>
      <c r="S10" s="405">
        <v>52.0</v>
      </c>
      <c r="T10" s="406">
        <v>51.0</v>
      </c>
      <c r="U10" s="384">
        <f t="shared" si="12"/>
        <v>103</v>
      </c>
      <c r="V10" s="404">
        <v>2.0</v>
      </c>
      <c r="W10" s="405">
        <v>51.0</v>
      </c>
      <c r="X10" s="406">
        <v>39.0</v>
      </c>
      <c r="Y10" s="384">
        <f t="shared" si="13"/>
        <v>90</v>
      </c>
      <c r="Z10" s="387">
        <f t="shared" ref="Z10:AA10" si="93">SUM(G10,K10,O10,S10,W10)</f>
        <v>254</v>
      </c>
      <c r="AA10" s="387">
        <f t="shared" si="93"/>
        <v>235</v>
      </c>
      <c r="AB10" s="384">
        <f t="shared" si="15"/>
        <v>489</v>
      </c>
      <c r="AC10" s="404">
        <v>2.0</v>
      </c>
      <c r="AD10" s="405">
        <v>54.0</v>
      </c>
      <c r="AE10" s="406">
        <v>33.0</v>
      </c>
      <c r="AF10" s="384">
        <f t="shared" si="16"/>
        <v>87</v>
      </c>
      <c r="AG10" s="404">
        <v>2.0</v>
      </c>
      <c r="AH10" s="405">
        <v>47.0</v>
      </c>
      <c r="AI10" s="406">
        <v>41.0</v>
      </c>
      <c r="AJ10" s="384">
        <f t="shared" si="17"/>
        <v>88</v>
      </c>
      <c r="AK10" s="404">
        <v>2.0</v>
      </c>
      <c r="AL10" s="405">
        <v>48.0</v>
      </c>
      <c r="AM10" s="406">
        <v>39.0</v>
      </c>
      <c r="AN10" s="384">
        <f t="shared" si="18"/>
        <v>87</v>
      </c>
      <c r="AO10" s="387">
        <f t="shared" ref="AO10:AP10" si="94">SUM(AD10,AH10,AL10)</f>
        <v>149</v>
      </c>
      <c r="AP10" s="388">
        <f t="shared" si="94"/>
        <v>113</v>
      </c>
      <c r="AQ10" s="384">
        <f t="shared" si="20"/>
        <v>262</v>
      </c>
      <c r="AR10" s="404">
        <v>2.0</v>
      </c>
      <c r="AS10" s="405">
        <v>50.0</v>
      </c>
      <c r="AT10" s="406">
        <v>42.0</v>
      </c>
      <c r="AU10" s="384">
        <f t="shared" si="21"/>
        <v>92</v>
      </c>
      <c r="AV10" s="404">
        <v>2.0</v>
      </c>
      <c r="AW10" s="405">
        <v>46.0</v>
      </c>
      <c r="AX10" s="406">
        <v>38.0</v>
      </c>
      <c r="AY10" s="384">
        <f t="shared" si="22"/>
        <v>84</v>
      </c>
      <c r="AZ10" s="387">
        <f t="shared" ref="AZ10:BA10" si="95">SUM(AS10,AW10)</f>
        <v>96</v>
      </c>
      <c r="BA10" s="388">
        <f t="shared" si="95"/>
        <v>80</v>
      </c>
      <c r="BB10" s="384">
        <f t="shared" si="24"/>
        <v>176</v>
      </c>
      <c r="BC10" s="404">
        <v>1.0</v>
      </c>
      <c r="BD10" s="406">
        <v>49.0</v>
      </c>
      <c r="BE10" s="404">
        <v>1.0</v>
      </c>
      <c r="BF10" s="406">
        <v>23.0</v>
      </c>
      <c r="BG10" s="404">
        <v>0.0</v>
      </c>
      <c r="BH10" s="406">
        <v>0.0</v>
      </c>
      <c r="BI10" s="389">
        <f t="shared" si="25"/>
        <v>72</v>
      </c>
      <c r="BJ10" s="405">
        <v>38.0</v>
      </c>
      <c r="BK10" s="406">
        <v>34.0</v>
      </c>
      <c r="BL10" s="389">
        <f t="shared" si="26"/>
        <v>72</v>
      </c>
      <c r="BM10" s="404">
        <v>0.0</v>
      </c>
      <c r="BN10" s="406">
        <v>0.0</v>
      </c>
      <c r="BO10" s="404">
        <v>0.0</v>
      </c>
      <c r="BP10" s="406">
        <v>0.0</v>
      </c>
      <c r="BQ10" s="404">
        <v>0.0</v>
      </c>
      <c r="BR10" s="406">
        <v>0.0</v>
      </c>
      <c r="BS10" s="389">
        <f t="shared" si="27"/>
        <v>0</v>
      </c>
      <c r="BT10" s="405">
        <v>0.0</v>
      </c>
      <c r="BU10" s="406">
        <v>0.0</v>
      </c>
      <c r="BV10" s="389">
        <f t="shared" si="28"/>
        <v>0</v>
      </c>
      <c r="BW10" s="390">
        <f t="shared" ref="BW10:BX10" si="96">SUM(BJ10,BT10)</f>
        <v>38</v>
      </c>
      <c r="BX10" s="388">
        <f t="shared" si="96"/>
        <v>34</v>
      </c>
      <c r="BY10" s="384">
        <f t="shared" si="30"/>
        <v>72</v>
      </c>
      <c r="BZ10" s="407">
        <v>150.0</v>
      </c>
      <c r="CA10" s="406">
        <v>128.0</v>
      </c>
      <c r="CB10" s="407">
        <v>114.0</v>
      </c>
      <c r="CC10" s="406">
        <v>95.0</v>
      </c>
      <c r="CD10" s="407">
        <v>45.0</v>
      </c>
      <c r="CE10" s="406">
        <v>37.0</v>
      </c>
      <c r="CF10" s="407">
        <v>1.0</v>
      </c>
      <c r="CG10" s="406">
        <v>0.0</v>
      </c>
      <c r="CH10" s="407">
        <v>227.0</v>
      </c>
      <c r="CI10" s="406">
        <v>202.0</v>
      </c>
      <c r="CJ10" s="407">
        <v>0.0</v>
      </c>
      <c r="CK10" s="406">
        <v>0.0</v>
      </c>
      <c r="CL10" s="407">
        <v>0.0</v>
      </c>
      <c r="CM10" s="406">
        <v>0.0</v>
      </c>
      <c r="CN10" s="392">
        <f t="shared" ref="CN10:CO10" si="97">SUM(BZ10,CB10,CD10,CF10,CH10,CJ10,CL10)</f>
        <v>537</v>
      </c>
      <c r="CO10" s="392">
        <f t="shared" si="97"/>
        <v>462</v>
      </c>
      <c r="CP10" s="393">
        <f t="shared" si="32"/>
        <v>999</v>
      </c>
      <c r="CQ10" s="392">
        <f t="shared" ref="CQ10:CR10" si="98">SUM(Z10,AO10,AZ10,BW10)</f>
        <v>537</v>
      </c>
      <c r="CR10" s="392">
        <f t="shared" si="98"/>
        <v>462</v>
      </c>
      <c r="CS10" s="394">
        <f t="shared" si="34"/>
        <v>999</v>
      </c>
      <c r="CT10" s="408">
        <v>102.0</v>
      </c>
      <c r="CU10" s="409">
        <v>105.0</v>
      </c>
      <c r="CV10" s="397">
        <f t="shared" si="35"/>
        <v>207</v>
      </c>
      <c r="CW10" s="408">
        <v>10.0</v>
      </c>
      <c r="CX10" s="409">
        <v>12.0</v>
      </c>
      <c r="CY10" s="397">
        <f t="shared" si="36"/>
        <v>22</v>
      </c>
      <c r="CZ10" s="408">
        <v>296.0</v>
      </c>
      <c r="DA10" s="409">
        <v>247.0</v>
      </c>
      <c r="DB10" s="397">
        <f t="shared" si="37"/>
        <v>543</v>
      </c>
      <c r="DC10" s="408">
        <v>37.0</v>
      </c>
      <c r="DD10" s="409">
        <v>31.0</v>
      </c>
      <c r="DE10" s="397">
        <f t="shared" si="38"/>
        <v>68</v>
      </c>
      <c r="DF10" s="408">
        <v>92.0</v>
      </c>
      <c r="DG10" s="409">
        <v>67.0</v>
      </c>
      <c r="DH10" s="397">
        <f t="shared" si="39"/>
        <v>159</v>
      </c>
      <c r="DI10" s="408">
        <v>0.0</v>
      </c>
      <c r="DJ10" s="409">
        <v>0.0</v>
      </c>
      <c r="DK10" s="397">
        <f t="shared" si="40"/>
        <v>0</v>
      </c>
      <c r="DL10" s="398">
        <f t="shared" ref="DL10:DM10" si="99">SUM(CT10+CW10+CZ10+DC10+DF10+DI10)</f>
        <v>537</v>
      </c>
      <c r="DM10" s="399">
        <f t="shared" si="99"/>
        <v>462</v>
      </c>
      <c r="DN10" s="384">
        <f t="shared" si="42"/>
        <v>999</v>
      </c>
      <c r="DO10" s="400">
        <f t="shared" ref="DO10:DP10" si="100">SUM(CQ10-DL10)</f>
        <v>0</v>
      </c>
      <c r="DP10" s="400">
        <f t="shared" si="100"/>
        <v>0</v>
      </c>
      <c r="DQ10" s="401">
        <f t="shared" si="44"/>
        <v>999</v>
      </c>
      <c r="DR10" s="390">
        <f t="shared" si="45"/>
        <v>999</v>
      </c>
      <c r="DS10" s="402">
        <f t="shared" si="46"/>
        <v>0</v>
      </c>
      <c r="DT10" s="402">
        <f t="shared" si="47"/>
        <v>0</v>
      </c>
      <c r="DU10" s="403">
        <f t="shared" ref="DU10:DV10" si="101">SUM(CN10-CQ10)</f>
        <v>0</v>
      </c>
      <c r="DV10" s="403">
        <f t="shared" si="101"/>
        <v>0</v>
      </c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</row>
    <row r="11" ht="19.5" customHeight="1">
      <c r="A11" s="186">
        <v>9.0</v>
      </c>
      <c r="B11" s="230" t="s">
        <v>66</v>
      </c>
      <c r="C11" s="189">
        <v>1576.0</v>
      </c>
      <c r="D11" s="190" t="s">
        <v>57</v>
      </c>
      <c r="E11" s="191" t="s">
        <v>58</v>
      </c>
      <c r="F11" s="404">
        <v>2.0</v>
      </c>
      <c r="G11" s="405">
        <v>48.0</v>
      </c>
      <c r="H11" s="406">
        <v>39.0</v>
      </c>
      <c r="I11" s="384">
        <f t="shared" si="9"/>
        <v>87</v>
      </c>
      <c r="J11" s="404">
        <v>2.0</v>
      </c>
      <c r="K11" s="405">
        <v>54.0</v>
      </c>
      <c r="L11" s="406">
        <v>38.0</v>
      </c>
      <c r="M11" s="384">
        <f t="shared" si="10"/>
        <v>92</v>
      </c>
      <c r="N11" s="404">
        <v>2.0</v>
      </c>
      <c r="O11" s="405">
        <v>40.0</v>
      </c>
      <c r="P11" s="406">
        <v>58.0</v>
      </c>
      <c r="Q11" s="384">
        <f t="shared" si="11"/>
        <v>98</v>
      </c>
      <c r="R11" s="404">
        <v>2.0</v>
      </c>
      <c r="S11" s="405">
        <v>50.0</v>
      </c>
      <c r="T11" s="406">
        <v>43.0</v>
      </c>
      <c r="U11" s="384">
        <f t="shared" si="12"/>
        <v>93</v>
      </c>
      <c r="V11" s="404">
        <v>2.0</v>
      </c>
      <c r="W11" s="405">
        <v>49.0</v>
      </c>
      <c r="X11" s="406">
        <v>47.0</v>
      </c>
      <c r="Y11" s="384">
        <f t="shared" si="13"/>
        <v>96</v>
      </c>
      <c r="Z11" s="387">
        <f t="shared" ref="Z11:AA11" si="102">SUM(G11,K11,O11,S11,W11)</f>
        <v>241</v>
      </c>
      <c r="AA11" s="387">
        <f t="shared" si="102"/>
        <v>225</v>
      </c>
      <c r="AB11" s="384">
        <f t="shared" si="15"/>
        <v>466</v>
      </c>
      <c r="AC11" s="404">
        <v>2.0</v>
      </c>
      <c r="AD11" s="405">
        <v>47.0</v>
      </c>
      <c r="AE11" s="406">
        <v>46.0</v>
      </c>
      <c r="AF11" s="384">
        <f t="shared" si="16"/>
        <v>93</v>
      </c>
      <c r="AG11" s="404">
        <v>2.0</v>
      </c>
      <c r="AH11" s="405">
        <v>46.0</v>
      </c>
      <c r="AI11" s="406">
        <v>51.0</v>
      </c>
      <c r="AJ11" s="384">
        <f t="shared" si="17"/>
        <v>97</v>
      </c>
      <c r="AK11" s="404">
        <v>2.0</v>
      </c>
      <c r="AL11" s="405">
        <v>43.0</v>
      </c>
      <c r="AM11" s="406">
        <v>47.0</v>
      </c>
      <c r="AN11" s="384">
        <f t="shared" si="18"/>
        <v>90</v>
      </c>
      <c r="AO11" s="387">
        <f t="shared" ref="AO11:AP11" si="103">SUM(AD11,AH11,AL11)</f>
        <v>136</v>
      </c>
      <c r="AP11" s="388">
        <f t="shared" si="103"/>
        <v>144</v>
      </c>
      <c r="AQ11" s="384">
        <f t="shared" si="20"/>
        <v>280</v>
      </c>
      <c r="AR11" s="404">
        <v>2.0</v>
      </c>
      <c r="AS11" s="405">
        <v>53.0</v>
      </c>
      <c r="AT11" s="406">
        <v>40.0</v>
      </c>
      <c r="AU11" s="384">
        <f t="shared" si="21"/>
        <v>93</v>
      </c>
      <c r="AV11" s="404">
        <v>2.0</v>
      </c>
      <c r="AW11" s="405">
        <v>43.0</v>
      </c>
      <c r="AX11" s="406">
        <v>47.0</v>
      </c>
      <c r="AY11" s="384">
        <f t="shared" si="22"/>
        <v>90</v>
      </c>
      <c r="AZ11" s="387">
        <f t="shared" ref="AZ11:BA11" si="104">SUM(AS11,AW11)</f>
        <v>96</v>
      </c>
      <c r="BA11" s="388">
        <f t="shared" si="104"/>
        <v>87</v>
      </c>
      <c r="BB11" s="384">
        <f t="shared" si="24"/>
        <v>183</v>
      </c>
      <c r="BC11" s="404">
        <v>1.0</v>
      </c>
      <c r="BD11" s="406">
        <v>42.0</v>
      </c>
      <c r="BE11" s="404">
        <v>1.0</v>
      </c>
      <c r="BF11" s="406">
        <v>39.0</v>
      </c>
      <c r="BG11" s="404">
        <v>0.0</v>
      </c>
      <c r="BH11" s="406">
        <v>0.0</v>
      </c>
      <c r="BI11" s="389">
        <f t="shared" si="25"/>
        <v>81</v>
      </c>
      <c r="BJ11" s="405">
        <v>49.0</v>
      </c>
      <c r="BK11" s="406">
        <v>32.0</v>
      </c>
      <c r="BL11" s="389">
        <f t="shared" si="26"/>
        <v>81</v>
      </c>
      <c r="BM11" s="404">
        <v>1.0</v>
      </c>
      <c r="BN11" s="406">
        <v>44.0</v>
      </c>
      <c r="BO11" s="404">
        <v>1.0</v>
      </c>
      <c r="BP11" s="406">
        <v>40.0</v>
      </c>
      <c r="BQ11" s="404">
        <v>0.0</v>
      </c>
      <c r="BR11" s="406">
        <v>0.0</v>
      </c>
      <c r="BS11" s="389">
        <f t="shared" si="27"/>
        <v>84</v>
      </c>
      <c r="BT11" s="405">
        <v>42.0</v>
      </c>
      <c r="BU11" s="406">
        <v>42.0</v>
      </c>
      <c r="BV11" s="389">
        <f t="shared" si="28"/>
        <v>84</v>
      </c>
      <c r="BW11" s="390">
        <f t="shared" ref="BW11:BX11" si="105">SUM(BJ11,BT11)</f>
        <v>91</v>
      </c>
      <c r="BX11" s="388">
        <f t="shared" si="105"/>
        <v>74</v>
      </c>
      <c r="BY11" s="384">
        <f t="shared" si="30"/>
        <v>165</v>
      </c>
      <c r="BZ11" s="407">
        <v>112.0</v>
      </c>
      <c r="CA11" s="406">
        <v>91.0</v>
      </c>
      <c r="CB11" s="407">
        <v>97.0</v>
      </c>
      <c r="CC11" s="406">
        <v>72.0</v>
      </c>
      <c r="CD11" s="407">
        <v>69.0</v>
      </c>
      <c r="CE11" s="406">
        <v>57.0</v>
      </c>
      <c r="CF11" s="407">
        <v>1.0</v>
      </c>
      <c r="CG11" s="406">
        <v>1.0</v>
      </c>
      <c r="CH11" s="407">
        <v>273.0</v>
      </c>
      <c r="CI11" s="406">
        <v>291.0</v>
      </c>
      <c r="CJ11" s="407">
        <v>5.0</v>
      </c>
      <c r="CK11" s="406">
        <v>9.0</v>
      </c>
      <c r="CL11" s="407">
        <v>7.0</v>
      </c>
      <c r="CM11" s="406">
        <v>9.0</v>
      </c>
      <c r="CN11" s="392">
        <f t="shared" ref="CN11:CO11" si="106">SUM(BZ11,CB11,CD11,CF11,CH11,CJ11,CL11)</f>
        <v>564</v>
      </c>
      <c r="CO11" s="392">
        <f t="shared" si="106"/>
        <v>530</v>
      </c>
      <c r="CP11" s="393">
        <f t="shared" si="32"/>
        <v>1094</v>
      </c>
      <c r="CQ11" s="392">
        <f t="shared" ref="CQ11:CR11" si="107">SUM(Z11,AO11,AZ11,BW11)</f>
        <v>564</v>
      </c>
      <c r="CR11" s="392">
        <f t="shared" si="107"/>
        <v>530</v>
      </c>
      <c r="CS11" s="394">
        <f t="shared" si="34"/>
        <v>1094</v>
      </c>
      <c r="CT11" s="408">
        <v>84.0</v>
      </c>
      <c r="CU11" s="409">
        <v>80.0</v>
      </c>
      <c r="CV11" s="397">
        <f t="shared" si="35"/>
        <v>164</v>
      </c>
      <c r="CW11" s="408">
        <v>14.0</v>
      </c>
      <c r="CX11" s="409">
        <v>9.0</v>
      </c>
      <c r="CY11" s="397">
        <f t="shared" si="36"/>
        <v>23</v>
      </c>
      <c r="CZ11" s="408">
        <v>241.0</v>
      </c>
      <c r="DA11" s="409">
        <v>219.0</v>
      </c>
      <c r="DB11" s="397">
        <f t="shared" si="37"/>
        <v>460</v>
      </c>
      <c r="DC11" s="408">
        <v>68.0</v>
      </c>
      <c r="DD11" s="409">
        <v>67.0</v>
      </c>
      <c r="DE11" s="397">
        <f t="shared" si="38"/>
        <v>135</v>
      </c>
      <c r="DF11" s="408">
        <v>157.0</v>
      </c>
      <c r="DG11" s="409">
        <v>155.0</v>
      </c>
      <c r="DH11" s="397">
        <f t="shared" si="39"/>
        <v>312</v>
      </c>
      <c r="DI11" s="408">
        <v>0.0</v>
      </c>
      <c r="DJ11" s="409">
        <v>0.0</v>
      </c>
      <c r="DK11" s="397">
        <f t="shared" si="40"/>
        <v>0</v>
      </c>
      <c r="DL11" s="398">
        <f t="shared" ref="DL11:DM11" si="108">SUM(CT11+CW11+CZ11+DC11+DF11+DI11)</f>
        <v>564</v>
      </c>
      <c r="DM11" s="399">
        <f t="shared" si="108"/>
        <v>530</v>
      </c>
      <c r="DN11" s="384">
        <f t="shared" si="42"/>
        <v>1094</v>
      </c>
      <c r="DO11" s="400">
        <f t="shared" ref="DO11:DP11" si="109">SUM(CQ11-DL11)</f>
        <v>0</v>
      </c>
      <c r="DP11" s="400">
        <f t="shared" si="109"/>
        <v>0</v>
      </c>
      <c r="DQ11" s="401">
        <f t="shared" si="44"/>
        <v>1094</v>
      </c>
      <c r="DR11" s="390">
        <f t="shared" si="45"/>
        <v>1094</v>
      </c>
      <c r="DS11" s="402">
        <f t="shared" si="46"/>
        <v>0</v>
      </c>
      <c r="DT11" s="402">
        <f t="shared" si="47"/>
        <v>0</v>
      </c>
      <c r="DU11" s="403">
        <f t="shared" ref="DU11:DV11" si="110">SUM(CN11-CQ11)</f>
        <v>0</v>
      </c>
      <c r="DV11" s="403">
        <f t="shared" si="110"/>
        <v>0</v>
      </c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</row>
    <row r="12" ht="19.5" customHeight="1">
      <c r="A12" s="186">
        <v>10.0</v>
      </c>
      <c r="B12" s="230" t="s">
        <v>67</v>
      </c>
      <c r="C12" s="189">
        <v>1578.0</v>
      </c>
      <c r="D12" s="190" t="s">
        <v>57</v>
      </c>
      <c r="E12" s="191" t="s">
        <v>58</v>
      </c>
      <c r="F12" s="417">
        <v>1.0</v>
      </c>
      <c r="G12" s="418">
        <v>16.0</v>
      </c>
      <c r="H12" s="419">
        <v>23.0</v>
      </c>
      <c r="I12" s="384">
        <f t="shared" si="9"/>
        <v>39</v>
      </c>
      <c r="J12" s="420">
        <v>1.0</v>
      </c>
      <c r="K12" s="418">
        <v>18.0</v>
      </c>
      <c r="L12" s="419">
        <v>20.0</v>
      </c>
      <c r="M12" s="384">
        <f t="shared" si="10"/>
        <v>38</v>
      </c>
      <c r="N12" s="420">
        <v>1.0</v>
      </c>
      <c r="O12" s="418">
        <v>24.0</v>
      </c>
      <c r="P12" s="419">
        <v>18.0</v>
      </c>
      <c r="Q12" s="384">
        <f t="shared" si="11"/>
        <v>42</v>
      </c>
      <c r="R12" s="420">
        <v>1.0</v>
      </c>
      <c r="S12" s="418">
        <v>21.0</v>
      </c>
      <c r="T12" s="419">
        <v>18.0</v>
      </c>
      <c r="U12" s="384">
        <f t="shared" si="12"/>
        <v>39</v>
      </c>
      <c r="V12" s="420">
        <v>1.0</v>
      </c>
      <c r="W12" s="418">
        <v>17.0</v>
      </c>
      <c r="X12" s="419">
        <v>22.0</v>
      </c>
      <c r="Y12" s="384">
        <f t="shared" si="13"/>
        <v>39</v>
      </c>
      <c r="Z12" s="387">
        <f t="shared" ref="Z12:AA12" si="111">SUM(G12,K12,O12,S12,W12)</f>
        <v>96</v>
      </c>
      <c r="AA12" s="387">
        <f t="shared" si="111"/>
        <v>101</v>
      </c>
      <c r="AB12" s="384">
        <f t="shared" si="15"/>
        <v>197</v>
      </c>
      <c r="AC12" s="420">
        <v>1.0</v>
      </c>
      <c r="AD12" s="418">
        <v>15.0</v>
      </c>
      <c r="AE12" s="419">
        <v>27.0</v>
      </c>
      <c r="AF12" s="384">
        <f t="shared" si="16"/>
        <v>42</v>
      </c>
      <c r="AG12" s="420">
        <v>1.0</v>
      </c>
      <c r="AH12" s="418">
        <v>24.0</v>
      </c>
      <c r="AI12" s="419">
        <v>17.0</v>
      </c>
      <c r="AJ12" s="384">
        <f t="shared" si="17"/>
        <v>41</v>
      </c>
      <c r="AK12" s="420">
        <v>1.0</v>
      </c>
      <c r="AL12" s="418">
        <v>24.0</v>
      </c>
      <c r="AM12" s="419">
        <v>18.0</v>
      </c>
      <c r="AN12" s="384">
        <f t="shared" si="18"/>
        <v>42</v>
      </c>
      <c r="AO12" s="387">
        <f t="shared" ref="AO12:AP12" si="112">SUM(AD12,AH12,AL12)</f>
        <v>63</v>
      </c>
      <c r="AP12" s="388">
        <f t="shared" si="112"/>
        <v>62</v>
      </c>
      <c r="AQ12" s="384">
        <f t="shared" si="20"/>
        <v>125</v>
      </c>
      <c r="AR12" s="420">
        <v>1.0</v>
      </c>
      <c r="AS12" s="418">
        <v>20.0</v>
      </c>
      <c r="AT12" s="419">
        <v>18.0</v>
      </c>
      <c r="AU12" s="384">
        <f t="shared" si="21"/>
        <v>38</v>
      </c>
      <c r="AV12" s="420">
        <v>1.0</v>
      </c>
      <c r="AW12" s="418">
        <v>19.0</v>
      </c>
      <c r="AX12" s="419">
        <v>21.0</v>
      </c>
      <c r="AY12" s="384">
        <f t="shared" si="22"/>
        <v>40</v>
      </c>
      <c r="AZ12" s="387">
        <f t="shared" ref="AZ12:BA12" si="113">SUM(AS12,AW12)</f>
        <v>39</v>
      </c>
      <c r="BA12" s="388">
        <f t="shared" si="113"/>
        <v>39</v>
      </c>
      <c r="BB12" s="384">
        <f t="shared" si="24"/>
        <v>78</v>
      </c>
      <c r="BC12" s="420">
        <v>1.0</v>
      </c>
      <c r="BD12" s="419">
        <v>33.0</v>
      </c>
      <c r="BE12" s="420">
        <v>0.0</v>
      </c>
      <c r="BF12" s="419">
        <v>0.0</v>
      </c>
      <c r="BG12" s="420">
        <v>0.0</v>
      </c>
      <c r="BH12" s="419">
        <v>0.0</v>
      </c>
      <c r="BI12" s="389">
        <f t="shared" si="25"/>
        <v>33</v>
      </c>
      <c r="BJ12" s="418">
        <v>16.0</v>
      </c>
      <c r="BK12" s="419">
        <v>17.0</v>
      </c>
      <c r="BL12" s="389">
        <f t="shared" si="26"/>
        <v>33</v>
      </c>
      <c r="BM12" s="420">
        <v>1.0</v>
      </c>
      <c r="BN12" s="419">
        <v>20.0</v>
      </c>
      <c r="BO12" s="420">
        <v>0.0</v>
      </c>
      <c r="BP12" s="419">
        <v>0.0</v>
      </c>
      <c r="BQ12" s="420">
        <v>0.0</v>
      </c>
      <c r="BR12" s="419">
        <v>0.0</v>
      </c>
      <c r="BS12" s="389">
        <f t="shared" si="27"/>
        <v>20</v>
      </c>
      <c r="BT12" s="418">
        <v>7.0</v>
      </c>
      <c r="BU12" s="419">
        <v>13.0</v>
      </c>
      <c r="BV12" s="389">
        <f t="shared" si="28"/>
        <v>20</v>
      </c>
      <c r="BW12" s="390">
        <f t="shared" ref="BW12:BX12" si="114">SUM(BJ12,BT12)</f>
        <v>23</v>
      </c>
      <c r="BX12" s="388">
        <f t="shared" si="114"/>
        <v>30</v>
      </c>
      <c r="BY12" s="384">
        <f t="shared" si="30"/>
        <v>53</v>
      </c>
      <c r="BZ12" s="421">
        <v>100.0</v>
      </c>
      <c r="CA12" s="419">
        <v>125.0</v>
      </c>
      <c r="CB12" s="421">
        <v>29.0</v>
      </c>
      <c r="CC12" s="419">
        <v>22.0</v>
      </c>
      <c r="CD12" s="421">
        <v>14.0</v>
      </c>
      <c r="CE12" s="419">
        <v>18.0</v>
      </c>
      <c r="CF12" s="421">
        <v>0.0</v>
      </c>
      <c r="CG12" s="419">
        <v>0.0</v>
      </c>
      <c r="CH12" s="421">
        <v>44.0</v>
      </c>
      <c r="CI12" s="419">
        <v>43.0</v>
      </c>
      <c r="CJ12" s="421">
        <v>27.0</v>
      </c>
      <c r="CK12" s="419">
        <v>18.0</v>
      </c>
      <c r="CL12" s="421">
        <v>7.0</v>
      </c>
      <c r="CM12" s="419">
        <v>6.0</v>
      </c>
      <c r="CN12" s="392">
        <f t="shared" ref="CN12:CO12" si="115">SUM(BZ12,CB12,CD12,CF12,CH12,CJ12,CL12)</f>
        <v>221</v>
      </c>
      <c r="CO12" s="392">
        <f t="shared" si="115"/>
        <v>232</v>
      </c>
      <c r="CP12" s="393">
        <f t="shared" si="32"/>
        <v>453</v>
      </c>
      <c r="CQ12" s="392">
        <f t="shared" ref="CQ12:CR12" si="116">SUM(Z12,AO12,AZ12,BW12)</f>
        <v>221</v>
      </c>
      <c r="CR12" s="392">
        <f t="shared" si="116"/>
        <v>232</v>
      </c>
      <c r="CS12" s="394">
        <f t="shared" si="34"/>
        <v>453</v>
      </c>
      <c r="CT12" s="422">
        <v>45.0</v>
      </c>
      <c r="CU12" s="423">
        <v>69.0</v>
      </c>
      <c r="CV12" s="397">
        <f t="shared" si="35"/>
        <v>114</v>
      </c>
      <c r="CW12" s="422">
        <v>4.0</v>
      </c>
      <c r="CX12" s="423">
        <v>4.0</v>
      </c>
      <c r="CY12" s="397">
        <f t="shared" si="36"/>
        <v>8</v>
      </c>
      <c r="CZ12" s="422">
        <v>57.0</v>
      </c>
      <c r="DA12" s="423">
        <v>50.0</v>
      </c>
      <c r="DB12" s="397">
        <f t="shared" si="37"/>
        <v>107</v>
      </c>
      <c r="DC12" s="422">
        <v>3.0</v>
      </c>
      <c r="DD12" s="423">
        <v>6.0</v>
      </c>
      <c r="DE12" s="397">
        <f t="shared" si="38"/>
        <v>9</v>
      </c>
      <c r="DF12" s="422">
        <v>112.0</v>
      </c>
      <c r="DG12" s="423">
        <v>103.0</v>
      </c>
      <c r="DH12" s="397">
        <f t="shared" si="39"/>
        <v>215</v>
      </c>
      <c r="DI12" s="422">
        <v>0.0</v>
      </c>
      <c r="DJ12" s="423">
        <v>0.0</v>
      </c>
      <c r="DK12" s="397">
        <f t="shared" si="40"/>
        <v>0</v>
      </c>
      <c r="DL12" s="398">
        <f t="shared" ref="DL12:DM12" si="117">SUM(CT12+CW12+CZ12+DC12+DF12+DI12)</f>
        <v>221</v>
      </c>
      <c r="DM12" s="399">
        <f t="shared" si="117"/>
        <v>232</v>
      </c>
      <c r="DN12" s="384">
        <f t="shared" si="42"/>
        <v>453</v>
      </c>
      <c r="DO12" s="400">
        <f t="shared" ref="DO12:DP12" si="118">SUM(CQ12-DL12)</f>
        <v>0</v>
      </c>
      <c r="DP12" s="400">
        <f t="shared" si="118"/>
        <v>0</v>
      </c>
      <c r="DQ12" s="401">
        <f t="shared" si="44"/>
        <v>453</v>
      </c>
      <c r="DR12" s="390">
        <f t="shared" si="45"/>
        <v>453</v>
      </c>
      <c r="DS12" s="402">
        <f t="shared" si="46"/>
        <v>0</v>
      </c>
      <c r="DT12" s="402">
        <f t="shared" si="47"/>
        <v>0</v>
      </c>
      <c r="DU12" s="403">
        <f t="shared" ref="DU12:DV12" si="119">SUM(CN12-CQ12)</f>
        <v>0</v>
      </c>
      <c r="DV12" s="403">
        <f t="shared" si="119"/>
        <v>0</v>
      </c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</row>
    <row r="13" ht="19.5" customHeight="1">
      <c r="A13" s="186">
        <v>11.0</v>
      </c>
      <c r="B13" s="230" t="s">
        <v>68</v>
      </c>
      <c r="C13" s="189">
        <v>1581.0</v>
      </c>
      <c r="D13" s="190" t="s">
        <v>57</v>
      </c>
      <c r="E13" s="191" t="s">
        <v>58</v>
      </c>
      <c r="F13" s="404">
        <v>2.0</v>
      </c>
      <c r="G13" s="405">
        <v>59.0</v>
      </c>
      <c r="H13" s="406">
        <v>44.0</v>
      </c>
      <c r="I13" s="384">
        <f t="shared" si="9"/>
        <v>103</v>
      </c>
      <c r="J13" s="404">
        <v>2.0</v>
      </c>
      <c r="K13" s="405">
        <v>50.0</v>
      </c>
      <c r="L13" s="406">
        <v>39.0</v>
      </c>
      <c r="M13" s="384">
        <f t="shared" si="10"/>
        <v>89</v>
      </c>
      <c r="N13" s="404">
        <v>2.0</v>
      </c>
      <c r="O13" s="405">
        <v>52.0</v>
      </c>
      <c r="P13" s="406">
        <v>33.0</v>
      </c>
      <c r="Q13" s="384">
        <f t="shared" si="11"/>
        <v>85</v>
      </c>
      <c r="R13" s="404">
        <v>2.0</v>
      </c>
      <c r="S13" s="405">
        <v>46.0</v>
      </c>
      <c r="T13" s="406">
        <v>43.0</v>
      </c>
      <c r="U13" s="384">
        <f t="shared" si="12"/>
        <v>89</v>
      </c>
      <c r="V13" s="404">
        <v>2.0</v>
      </c>
      <c r="W13" s="405">
        <v>47.0</v>
      </c>
      <c r="X13" s="406">
        <v>51.0</v>
      </c>
      <c r="Y13" s="384">
        <f t="shared" si="13"/>
        <v>98</v>
      </c>
      <c r="Z13" s="387">
        <f t="shared" ref="Z13:AA13" si="120">SUM(G13,K13,O13,S13,W13)</f>
        <v>254</v>
      </c>
      <c r="AA13" s="387">
        <f t="shared" si="120"/>
        <v>210</v>
      </c>
      <c r="AB13" s="384">
        <f t="shared" si="15"/>
        <v>464</v>
      </c>
      <c r="AC13" s="404">
        <v>2.0</v>
      </c>
      <c r="AD13" s="405">
        <v>54.0</v>
      </c>
      <c r="AE13" s="406">
        <v>35.0</v>
      </c>
      <c r="AF13" s="384">
        <f t="shared" si="16"/>
        <v>89</v>
      </c>
      <c r="AG13" s="404">
        <v>2.0</v>
      </c>
      <c r="AH13" s="405">
        <v>54.0</v>
      </c>
      <c r="AI13" s="406">
        <v>38.0</v>
      </c>
      <c r="AJ13" s="384">
        <f t="shared" si="17"/>
        <v>92</v>
      </c>
      <c r="AK13" s="404">
        <v>2.0</v>
      </c>
      <c r="AL13" s="405">
        <v>58.0</v>
      </c>
      <c r="AM13" s="406">
        <v>34.0</v>
      </c>
      <c r="AN13" s="384">
        <f t="shared" si="18"/>
        <v>92</v>
      </c>
      <c r="AO13" s="387">
        <f t="shared" ref="AO13:AP13" si="121">SUM(AD13,AH13,AL13)</f>
        <v>166</v>
      </c>
      <c r="AP13" s="388">
        <f t="shared" si="121"/>
        <v>107</v>
      </c>
      <c r="AQ13" s="384">
        <f t="shared" si="20"/>
        <v>273</v>
      </c>
      <c r="AR13" s="404">
        <v>2.0</v>
      </c>
      <c r="AS13" s="405">
        <v>55.0</v>
      </c>
      <c r="AT13" s="406">
        <v>40.0</v>
      </c>
      <c r="AU13" s="384">
        <f t="shared" si="21"/>
        <v>95</v>
      </c>
      <c r="AV13" s="404">
        <v>2.0</v>
      </c>
      <c r="AW13" s="405">
        <v>58.0</v>
      </c>
      <c r="AX13" s="406">
        <v>38.0</v>
      </c>
      <c r="AY13" s="384">
        <f t="shared" si="22"/>
        <v>96</v>
      </c>
      <c r="AZ13" s="387">
        <f t="shared" ref="AZ13:BA13" si="122">SUM(AS13,AW13)</f>
        <v>113</v>
      </c>
      <c r="BA13" s="388">
        <f t="shared" si="122"/>
        <v>78</v>
      </c>
      <c r="BB13" s="384">
        <f t="shared" si="24"/>
        <v>191</v>
      </c>
      <c r="BC13" s="404">
        <v>1.0</v>
      </c>
      <c r="BD13" s="406">
        <v>42.0</v>
      </c>
      <c r="BE13" s="404">
        <v>1.0</v>
      </c>
      <c r="BF13" s="406">
        <v>39.0</v>
      </c>
      <c r="BG13" s="404">
        <v>0.0</v>
      </c>
      <c r="BH13" s="406">
        <v>0.0</v>
      </c>
      <c r="BI13" s="389">
        <f t="shared" si="25"/>
        <v>81</v>
      </c>
      <c r="BJ13" s="405">
        <v>41.0</v>
      </c>
      <c r="BK13" s="406">
        <v>40.0</v>
      </c>
      <c r="BL13" s="389">
        <f t="shared" si="26"/>
        <v>81</v>
      </c>
      <c r="BM13" s="404">
        <v>1.0</v>
      </c>
      <c r="BN13" s="406">
        <v>50.0</v>
      </c>
      <c r="BO13" s="404">
        <v>1.0</v>
      </c>
      <c r="BP13" s="406">
        <v>29.0</v>
      </c>
      <c r="BQ13" s="404">
        <v>0.0</v>
      </c>
      <c r="BR13" s="406">
        <v>0.0</v>
      </c>
      <c r="BS13" s="389">
        <f t="shared" si="27"/>
        <v>79</v>
      </c>
      <c r="BT13" s="405">
        <v>36.0</v>
      </c>
      <c r="BU13" s="406">
        <v>43.0</v>
      </c>
      <c r="BV13" s="389">
        <f t="shared" si="28"/>
        <v>79</v>
      </c>
      <c r="BW13" s="390">
        <f t="shared" ref="BW13:BX13" si="123">SUM(BJ13,BT13)</f>
        <v>77</v>
      </c>
      <c r="BX13" s="388">
        <f t="shared" si="123"/>
        <v>83</v>
      </c>
      <c r="BY13" s="384">
        <f t="shared" si="30"/>
        <v>160</v>
      </c>
      <c r="BZ13" s="407">
        <v>189.0</v>
      </c>
      <c r="CA13" s="406">
        <v>149.0</v>
      </c>
      <c r="CB13" s="407">
        <v>96.0</v>
      </c>
      <c r="CC13" s="406">
        <v>84.0</v>
      </c>
      <c r="CD13" s="407">
        <v>89.0</v>
      </c>
      <c r="CE13" s="406">
        <v>71.0</v>
      </c>
      <c r="CF13" s="407">
        <v>6.0</v>
      </c>
      <c r="CG13" s="406">
        <v>2.0</v>
      </c>
      <c r="CH13" s="407">
        <v>212.0</v>
      </c>
      <c r="CI13" s="406">
        <v>152.0</v>
      </c>
      <c r="CJ13" s="407">
        <v>9.0</v>
      </c>
      <c r="CK13" s="406">
        <v>9.0</v>
      </c>
      <c r="CL13" s="407">
        <v>9.0</v>
      </c>
      <c r="CM13" s="406">
        <v>11.0</v>
      </c>
      <c r="CN13" s="392">
        <f t="shared" ref="CN13:CO13" si="124">SUM(BZ13,CB13,CD13,CF13,CH13,CJ13,CL13)</f>
        <v>610</v>
      </c>
      <c r="CO13" s="392">
        <f t="shared" si="124"/>
        <v>478</v>
      </c>
      <c r="CP13" s="393">
        <f t="shared" si="32"/>
        <v>1088</v>
      </c>
      <c r="CQ13" s="392">
        <f t="shared" ref="CQ13:CR13" si="125">SUM(Z13,AO13,AZ13,BW13)</f>
        <v>610</v>
      </c>
      <c r="CR13" s="392">
        <f t="shared" si="125"/>
        <v>478</v>
      </c>
      <c r="CS13" s="394">
        <f t="shared" si="34"/>
        <v>1088</v>
      </c>
      <c r="CT13" s="408">
        <v>147.0</v>
      </c>
      <c r="CU13" s="406">
        <v>109.0</v>
      </c>
      <c r="CV13" s="397">
        <f t="shared" si="35"/>
        <v>256</v>
      </c>
      <c r="CW13" s="408">
        <v>44.0</v>
      </c>
      <c r="CX13" s="406">
        <v>28.0</v>
      </c>
      <c r="CY13" s="397">
        <f t="shared" si="36"/>
        <v>72</v>
      </c>
      <c r="CZ13" s="408">
        <v>164.0</v>
      </c>
      <c r="DA13" s="406">
        <v>145.0</v>
      </c>
      <c r="DB13" s="397">
        <f t="shared" si="37"/>
        <v>309</v>
      </c>
      <c r="DC13" s="408">
        <v>55.0</v>
      </c>
      <c r="DD13" s="406">
        <v>42.0</v>
      </c>
      <c r="DE13" s="397">
        <f t="shared" si="38"/>
        <v>97</v>
      </c>
      <c r="DF13" s="408">
        <v>200.0</v>
      </c>
      <c r="DG13" s="406">
        <v>154.0</v>
      </c>
      <c r="DH13" s="397">
        <f t="shared" si="39"/>
        <v>354</v>
      </c>
      <c r="DI13" s="408">
        <v>0.0</v>
      </c>
      <c r="DJ13" s="406">
        <v>0.0</v>
      </c>
      <c r="DK13" s="397">
        <f t="shared" si="40"/>
        <v>0</v>
      </c>
      <c r="DL13" s="398">
        <f t="shared" ref="DL13:DM13" si="126">SUM(CT13+CW13+CZ13+DC13+DF13+DI13)</f>
        <v>610</v>
      </c>
      <c r="DM13" s="399">
        <f t="shared" si="126"/>
        <v>478</v>
      </c>
      <c r="DN13" s="384">
        <f t="shared" si="42"/>
        <v>1088</v>
      </c>
      <c r="DO13" s="400">
        <f t="shared" ref="DO13:DP13" si="127">SUM(CQ13-DL13)</f>
        <v>0</v>
      </c>
      <c r="DP13" s="400">
        <f t="shared" si="127"/>
        <v>0</v>
      </c>
      <c r="DQ13" s="401">
        <f t="shared" si="44"/>
        <v>1088</v>
      </c>
      <c r="DR13" s="390">
        <f t="shared" si="45"/>
        <v>1088</v>
      </c>
      <c r="DS13" s="402">
        <f t="shared" si="46"/>
        <v>0</v>
      </c>
      <c r="DT13" s="402">
        <f t="shared" si="47"/>
        <v>0</v>
      </c>
      <c r="DU13" s="403">
        <f t="shared" ref="DU13:DV13" si="128">SUM(CN13-CQ13)</f>
        <v>0</v>
      </c>
      <c r="DV13" s="403">
        <f t="shared" si="128"/>
        <v>0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</row>
    <row r="14" ht="19.5" customHeight="1">
      <c r="A14" s="257">
        <v>12.0</v>
      </c>
      <c r="B14" s="230" t="s">
        <v>69</v>
      </c>
      <c r="C14" s="189">
        <v>1582.0</v>
      </c>
      <c r="D14" s="190" t="s">
        <v>57</v>
      </c>
      <c r="E14" s="191" t="s">
        <v>58</v>
      </c>
      <c r="F14" s="410">
        <v>8.0</v>
      </c>
      <c r="G14" s="424">
        <f>83+89</f>
        <v>172</v>
      </c>
      <c r="H14" s="310">
        <f>84+83</f>
        <v>167</v>
      </c>
      <c r="I14" s="384">
        <f t="shared" si="9"/>
        <v>339</v>
      </c>
      <c r="J14" s="410">
        <v>8.0</v>
      </c>
      <c r="K14" s="424">
        <f>92+72</f>
        <v>164</v>
      </c>
      <c r="L14" s="310">
        <f>73+77</f>
        <v>150</v>
      </c>
      <c r="M14" s="384">
        <f t="shared" si="10"/>
        <v>314</v>
      </c>
      <c r="N14" s="410">
        <v>8.0</v>
      </c>
      <c r="O14" s="424">
        <f>81+94</f>
        <v>175</v>
      </c>
      <c r="P14" s="310">
        <f>85+70</f>
        <v>155</v>
      </c>
      <c r="Q14" s="384">
        <f t="shared" si="11"/>
        <v>330</v>
      </c>
      <c r="R14" s="410">
        <v>8.0</v>
      </c>
      <c r="S14" s="424">
        <f>80+82</f>
        <v>162</v>
      </c>
      <c r="T14" s="310">
        <f>91+82</f>
        <v>173</v>
      </c>
      <c r="U14" s="384">
        <f t="shared" si="12"/>
        <v>335</v>
      </c>
      <c r="V14" s="410">
        <v>8.0</v>
      </c>
      <c r="W14" s="424">
        <f>95+91</f>
        <v>186</v>
      </c>
      <c r="X14" s="310">
        <f>75+72</f>
        <v>147</v>
      </c>
      <c r="Y14" s="384">
        <f t="shared" si="13"/>
        <v>333</v>
      </c>
      <c r="Z14" s="387">
        <f t="shared" ref="Z14:AA14" si="129">SUM(G14,K14,O14,S14,W14)</f>
        <v>859</v>
      </c>
      <c r="AA14" s="387">
        <f t="shared" si="129"/>
        <v>792</v>
      </c>
      <c r="AB14" s="384">
        <f t="shared" si="15"/>
        <v>1651</v>
      </c>
      <c r="AC14" s="410">
        <v>8.0</v>
      </c>
      <c r="AD14" s="424">
        <f>79+99</f>
        <v>178</v>
      </c>
      <c r="AE14" s="310">
        <f>80+63</f>
        <v>143</v>
      </c>
      <c r="AF14" s="384">
        <f t="shared" si="16"/>
        <v>321</v>
      </c>
      <c r="AG14" s="410">
        <v>8.0</v>
      </c>
      <c r="AH14" s="424">
        <f>83+85</f>
        <v>168</v>
      </c>
      <c r="AI14" s="310">
        <f>97+78</f>
        <v>175</v>
      </c>
      <c r="AJ14" s="384">
        <f t="shared" si="17"/>
        <v>343</v>
      </c>
      <c r="AK14" s="410">
        <v>8.0</v>
      </c>
      <c r="AL14" s="424">
        <f>68+89</f>
        <v>157</v>
      </c>
      <c r="AM14" s="310">
        <f>92+81</f>
        <v>173</v>
      </c>
      <c r="AN14" s="384">
        <f t="shared" si="18"/>
        <v>330</v>
      </c>
      <c r="AO14" s="387">
        <f t="shared" ref="AO14:AP14" si="130">SUM(AD14,AH14,AL14)</f>
        <v>503</v>
      </c>
      <c r="AP14" s="388">
        <f t="shared" si="130"/>
        <v>491</v>
      </c>
      <c r="AQ14" s="384">
        <f t="shared" si="20"/>
        <v>994</v>
      </c>
      <c r="AR14" s="410">
        <v>7.0</v>
      </c>
      <c r="AS14" s="310">
        <f>83+87</f>
        <v>170</v>
      </c>
      <c r="AT14" s="310">
        <f>97+56</f>
        <v>153</v>
      </c>
      <c r="AU14" s="384">
        <f t="shared" si="21"/>
        <v>323</v>
      </c>
      <c r="AV14" s="410">
        <v>7.0</v>
      </c>
      <c r="AW14" s="424">
        <f>123+88</f>
        <v>211</v>
      </c>
      <c r="AX14" s="310">
        <f>91+61</f>
        <v>152</v>
      </c>
      <c r="AY14" s="384">
        <f t="shared" si="22"/>
        <v>363</v>
      </c>
      <c r="AZ14" s="387">
        <f t="shared" ref="AZ14:BA14" si="131">SUM(AS14,AW14)</f>
        <v>381</v>
      </c>
      <c r="BA14" s="388">
        <f t="shared" si="131"/>
        <v>305</v>
      </c>
      <c r="BB14" s="384">
        <f t="shared" si="24"/>
        <v>686</v>
      </c>
      <c r="BC14" s="410">
        <v>3.0</v>
      </c>
      <c r="BD14" s="310">
        <f>112+53</f>
        <v>165</v>
      </c>
      <c r="BE14" s="425">
        <v>2.0</v>
      </c>
      <c r="BF14" s="310">
        <f>42+32</f>
        <v>74</v>
      </c>
      <c r="BG14" s="425">
        <v>1.0</v>
      </c>
      <c r="BH14" s="310">
        <v>62.0</v>
      </c>
      <c r="BI14" s="389">
        <f t="shared" si="25"/>
        <v>301</v>
      </c>
      <c r="BJ14" s="309">
        <f>82+74</f>
        <v>156</v>
      </c>
      <c r="BK14" s="310">
        <f>72+73</f>
        <v>145</v>
      </c>
      <c r="BL14" s="389">
        <f t="shared" si="26"/>
        <v>301</v>
      </c>
      <c r="BM14" s="410">
        <v>3.0</v>
      </c>
      <c r="BN14" s="310">
        <f>71+48</f>
        <v>119</v>
      </c>
      <c r="BO14" s="425">
        <v>2.0</v>
      </c>
      <c r="BP14" s="310">
        <f>37+31</f>
        <v>68</v>
      </c>
      <c r="BQ14" s="425">
        <v>1.0</v>
      </c>
      <c r="BR14" s="310">
        <v>38.0</v>
      </c>
      <c r="BS14" s="389">
        <f t="shared" si="27"/>
        <v>225</v>
      </c>
      <c r="BT14" s="309">
        <f>49+57</f>
        <v>106</v>
      </c>
      <c r="BU14" s="310">
        <f>59+60</f>
        <v>119</v>
      </c>
      <c r="BV14" s="389">
        <f t="shared" si="28"/>
        <v>225</v>
      </c>
      <c r="BW14" s="390">
        <f t="shared" ref="BW14:BX14" si="132">SUM(BJ14,BT14)</f>
        <v>262</v>
      </c>
      <c r="BX14" s="388">
        <f t="shared" si="132"/>
        <v>264</v>
      </c>
      <c r="BY14" s="384">
        <f t="shared" si="30"/>
        <v>526</v>
      </c>
      <c r="BZ14" s="311">
        <f>385+223+131</f>
        <v>739</v>
      </c>
      <c r="CA14" s="310">
        <f>399+213+127</f>
        <v>739</v>
      </c>
      <c r="CB14" s="312">
        <f>191+113+81</f>
        <v>385</v>
      </c>
      <c r="CC14" s="310">
        <f>176+94+71</f>
        <v>341</v>
      </c>
      <c r="CD14" s="312">
        <f>107+37+39</f>
        <v>183</v>
      </c>
      <c r="CE14" s="310">
        <f>107+30+33</f>
        <v>170</v>
      </c>
      <c r="CF14" s="312">
        <f>7+1+3</f>
        <v>11</v>
      </c>
      <c r="CG14" s="310">
        <f>10+4+2</f>
        <v>16</v>
      </c>
      <c r="CH14" s="312">
        <f>272+185+161</f>
        <v>618</v>
      </c>
      <c r="CI14" s="310">
        <f>267+116+141</f>
        <v>524</v>
      </c>
      <c r="CJ14" s="312">
        <f>21+13+10</f>
        <v>44</v>
      </c>
      <c r="CK14" s="310">
        <f>19+13+6</f>
        <v>38</v>
      </c>
      <c r="CL14" s="312">
        <f>15+7+3</f>
        <v>25</v>
      </c>
      <c r="CM14" s="310">
        <f>18+2+4</f>
        <v>24</v>
      </c>
      <c r="CN14" s="392">
        <f t="shared" ref="CN14:CO14" si="133">SUM(BZ14,CB14,CD14,CF14,CH14,CJ14,CL14)</f>
        <v>2005</v>
      </c>
      <c r="CO14" s="392">
        <f t="shared" si="133"/>
        <v>1852</v>
      </c>
      <c r="CP14" s="393">
        <f t="shared" si="32"/>
        <v>3857</v>
      </c>
      <c r="CQ14" s="392">
        <f t="shared" ref="CQ14:CR14" si="134">SUM(Z14,AO14,AZ14,BW14)</f>
        <v>2005</v>
      </c>
      <c r="CR14" s="392">
        <f t="shared" si="134"/>
        <v>1852</v>
      </c>
      <c r="CS14" s="394">
        <f t="shared" si="34"/>
        <v>3857</v>
      </c>
      <c r="CT14" s="313">
        <f>556+115+128</f>
        <v>799</v>
      </c>
      <c r="CU14" s="310">
        <f>599+89+120</f>
        <v>808</v>
      </c>
      <c r="CV14" s="397">
        <f t="shared" si="35"/>
        <v>1607</v>
      </c>
      <c r="CW14" s="313">
        <f>35+12+9</f>
        <v>56</v>
      </c>
      <c r="CX14" s="310">
        <f>29+9+11</f>
        <v>49</v>
      </c>
      <c r="CY14" s="397">
        <f t="shared" si="36"/>
        <v>105</v>
      </c>
      <c r="CZ14" s="313">
        <f>83+151+144</f>
        <v>378</v>
      </c>
      <c r="DA14" s="310">
        <f>72+127+132</f>
        <v>331</v>
      </c>
      <c r="DB14" s="397">
        <f t="shared" si="37"/>
        <v>709</v>
      </c>
      <c r="DC14" s="313">
        <f>26+64+3</f>
        <v>93</v>
      </c>
      <c r="DD14" s="310">
        <f>25+34+7</f>
        <v>66</v>
      </c>
      <c r="DE14" s="397">
        <f t="shared" si="38"/>
        <v>159</v>
      </c>
      <c r="DF14" s="313">
        <f>298+237+144</f>
        <v>679</v>
      </c>
      <c r="DG14" s="310">
        <f>271+213+114</f>
        <v>598</v>
      </c>
      <c r="DH14" s="397">
        <f t="shared" si="39"/>
        <v>1277</v>
      </c>
      <c r="DI14" s="408">
        <v>0.0</v>
      </c>
      <c r="DJ14" s="406">
        <v>0.0</v>
      </c>
      <c r="DK14" s="397">
        <f t="shared" si="40"/>
        <v>0</v>
      </c>
      <c r="DL14" s="398">
        <f t="shared" ref="DL14:DM14" si="135">SUM(CT14+CW14+CZ14+DC14+DF14+DI14)</f>
        <v>2005</v>
      </c>
      <c r="DM14" s="399">
        <f t="shared" si="135"/>
        <v>1852</v>
      </c>
      <c r="DN14" s="384">
        <f t="shared" si="42"/>
        <v>3857</v>
      </c>
      <c r="DO14" s="400">
        <f t="shared" ref="DO14:DP14" si="136">SUM(CQ14-DL14)</f>
        <v>0</v>
      </c>
      <c r="DP14" s="400">
        <f t="shared" si="136"/>
        <v>0</v>
      </c>
      <c r="DQ14" s="401">
        <f t="shared" si="44"/>
        <v>3857</v>
      </c>
      <c r="DR14" s="390">
        <f t="shared" si="45"/>
        <v>3857</v>
      </c>
      <c r="DS14" s="402">
        <f t="shared" si="46"/>
        <v>0</v>
      </c>
      <c r="DT14" s="402">
        <f t="shared" si="47"/>
        <v>0</v>
      </c>
      <c r="DU14" s="403">
        <f t="shared" ref="DU14:DV14" si="137">SUM(CN14-CQ14)</f>
        <v>0</v>
      </c>
      <c r="DV14" s="403">
        <f t="shared" si="137"/>
        <v>0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</row>
    <row r="15" ht="19.5" customHeight="1">
      <c r="A15" s="187">
        <v>13.0</v>
      </c>
      <c r="B15" s="230" t="s">
        <v>70</v>
      </c>
      <c r="C15" s="189">
        <v>1583.0</v>
      </c>
      <c r="D15" s="190" t="s">
        <v>57</v>
      </c>
      <c r="E15" s="191" t="s">
        <v>58</v>
      </c>
      <c r="F15" s="426">
        <v>4.0</v>
      </c>
      <c r="G15" s="427">
        <v>90.0</v>
      </c>
      <c r="H15" s="428">
        <v>98.0</v>
      </c>
      <c r="I15" s="384">
        <f t="shared" si="9"/>
        <v>188</v>
      </c>
      <c r="J15" s="426">
        <v>4.0</v>
      </c>
      <c r="K15" s="429">
        <v>102.0</v>
      </c>
      <c r="L15" s="428">
        <v>90.0</v>
      </c>
      <c r="M15" s="384">
        <f t="shared" si="10"/>
        <v>192</v>
      </c>
      <c r="N15" s="426">
        <v>4.0</v>
      </c>
      <c r="O15" s="429">
        <v>103.0</v>
      </c>
      <c r="P15" s="428">
        <v>85.0</v>
      </c>
      <c r="Q15" s="384">
        <f t="shared" si="11"/>
        <v>188</v>
      </c>
      <c r="R15" s="426">
        <v>4.0</v>
      </c>
      <c r="S15" s="429">
        <v>114.0</v>
      </c>
      <c r="T15" s="428">
        <v>91.0</v>
      </c>
      <c r="U15" s="384">
        <f t="shared" si="12"/>
        <v>205</v>
      </c>
      <c r="V15" s="426">
        <v>4.0</v>
      </c>
      <c r="W15" s="429">
        <v>103.0</v>
      </c>
      <c r="X15" s="429">
        <v>92.0</v>
      </c>
      <c r="Y15" s="384">
        <f t="shared" si="13"/>
        <v>195</v>
      </c>
      <c r="Z15" s="387">
        <f t="shared" ref="Z15:AA15" si="138">SUM(G15,K15,O15,S15,W15)</f>
        <v>512</v>
      </c>
      <c r="AA15" s="387">
        <f t="shared" si="138"/>
        <v>456</v>
      </c>
      <c r="AB15" s="384">
        <f t="shared" si="15"/>
        <v>968</v>
      </c>
      <c r="AC15" s="426">
        <v>4.0</v>
      </c>
      <c r="AD15" s="429">
        <v>109.0</v>
      </c>
      <c r="AE15" s="428">
        <v>91.0</v>
      </c>
      <c r="AF15" s="384">
        <f t="shared" si="16"/>
        <v>200</v>
      </c>
      <c r="AG15" s="426">
        <v>4.0</v>
      </c>
      <c r="AH15" s="429">
        <v>113.0</v>
      </c>
      <c r="AI15" s="428">
        <v>91.0</v>
      </c>
      <c r="AJ15" s="384">
        <f t="shared" si="17"/>
        <v>204</v>
      </c>
      <c r="AK15" s="426">
        <v>4.0</v>
      </c>
      <c r="AL15" s="429">
        <v>104.0</v>
      </c>
      <c r="AM15" s="428">
        <v>105.0</v>
      </c>
      <c r="AN15" s="384">
        <f t="shared" si="18"/>
        <v>209</v>
      </c>
      <c r="AO15" s="387">
        <f t="shared" ref="AO15:AP15" si="139">SUM(AD15,AH15,AL15)</f>
        <v>326</v>
      </c>
      <c r="AP15" s="388">
        <f t="shared" si="139"/>
        <v>287</v>
      </c>
      <c r="AQ15" s="384">
        <f t="shared" si="20"/>
        <v>613</v>
      </c>
      <c r="AR15" s="426">
        <v>4.0</v>
      </c>
      <c r="AS15" s="429">
        <v>118.0</v>
      </c>
      <c r="AT15" s="428">
        <v>89.0</v>
      </c>
      <c r="AU15" s="384">
        <f t="shared" si="21"/>
        <v>207</v>
      </c>
      <c r="AV15" s="426">
        <v>4.0</v>
      </c>
      <c r="AW15" s="429">
        <v>106.0</v>
      </c>
      <c r="AX15" s="428">
        <v>98.0</v>
      </c>
      <c r="AY15" s="384">
        <f t="shared" si="22"/>
        <v>204</v>
      </c>
      <c r="AZ15" s="387">
        <f t="shared" ref="AZ15:BA15" si="140">SUM(AS15,AW15)</f>
        <v>224</v>
      </c>
      <c r="BA15" s="388">
        <f t="shared" si="140"/>
        <v>187</v>
      </c>
      <c r="BB15" s="384">
        <f t="shared" si="24"/>
        <v>411</v>
      </c>
      <c r="BC15" s="426">
        <v>1.0</v>
      </c>
      <c r="BD15" s="428">
        <v>65.0</v>
      </c>
      <c r="BE15" s="430">
        <v>1.0</v>
      </c>
      <c r="BF15" s="428">
        <v>52.0</v>
      </c>
      <c r="BG15" s="430">
        <v>1.0</v>
      </c>
      <c r="BH15" s="428">
        <v>41.0</v>
      </c>
      <c r="BI15" s="389">
        <f t="shared" si="25"/>
        <v>158</v>
      </c>
      <c r="BJ15" s="431">
        <v>77.0</v>
      </c>
      <c r="BK15" s="428">
        <v>81.0</v>
      </c>
      <c r="BL15" s="389">
        <f t="shared" si="26"/>
        <v>158</v>
      </c>
      <c r="BM15" s="426">
        <v>1.0</v>
      </c>
      <c r="BN15" s="428">
        <v>54.0</v>
      </c>
      <c r="BO15" s="430">
        <v>1.0</v>
      </c>
      <c r="BP15" s="428">
        <v>25.0</v>
      </c>
      <c r="BQ15" s="430">
        <v>1.0</v>
      </c>
      <c r="BR15" s="428">
        <v>33.0</v>
      </c>
      <c r="BS15" s="389">
        <f t="shared" si="27"/>
        <v>112</v>
      </c>
      <c r="BT15" s="431">
        <v>56.0</v>
      </c>
      <c r="BU15" s="428">
        <v>56.0</v>
      </c>
      <c r="BV15" s="389">
        <f t="shared" si="28"/>
        <v>112</v>
      </c>
      <c r="BW15" s="390">
        <f t="shared" ref="BW15:BX15" si="141">SUM(BJ15,BT15)</f>
        <v>133</v>
      </c>
      <c r="BX15" s="388">
        <f t="shared" si="141"/>
        <v>137</v>
      </c>
      <c r="BY15" s="384">
        <f t="shared" si="30"/>
        <v>270</v>
      </c>
      <c r="BZ15" s="432">
        <v>496.0</v>
      </c>
      <c r="CA15" s="428">
        <v>477.0</v>
      </c>
      <c r="CB15" s="312">
        <v>187.0</v>
      </c>
      <c r="CC15" s="428">
        <v>136.0</v>
      </c>
      <c r="CD15" s="433">
        <v>147.0</v>
      </c>
      <c r="CE15" s="428">
        <v>126.0</v>
      </c>
      <c r="CF15" s="433">
        <v>2.0</v>
      </c>
      <c r="CG15" s="428">
        <v>0.0</v>
      </c>
      <c r="CH15" s="433">
        <v>352.0</v>
      </c>
      <c r="CI15" s="428">
        <v>319.0</v>
      </c>
      <c r="CJ15" s="433">
        <v>9.0</v>
      </c>
      <c r="CK15" s="428">
        <v>8.0</v>
      </c>
      <c r="CL15" s="433">
        <v>2.0</v>
      </c>
      <c r="CM15" s="428">
        <v>1.0</v>
      </c>
      <c r="CN15" s="392">
        <f t="shared" ref="CN15:CO15" si="142">SUM(BZ15,CB15,CD15,CF15,CH15,CJ15,CL15)</f>
        <v>1195</v>
      </c>
      <c r="CO15" s="392">
        <f t="shared" si="142"/>
        <v>1067</v>
      </c>
      <c r="CP15" s="393">
        <f t="shared" si="32"/>
        <v>2262</v>
      </c>
      <c r="CQ15" s="392">
        <f t="shared" ref="CQ15:CR15" si="143">SUM(Z15,AO15,AZ15,BW15)</f>
        <v>1195</v>
      </c>
      <c r="CR15" s="392">
        <f t="shared" si="143"/>
        <v>1067</v>
      </c>
      <c r="CS15" s="394">
        <f t="shared" si="34"/>
        <v>2262</v>
      </c>
      <c r="CT15" s="434">
        <v>249.0</v>
      </c>
      <c r="CU15" s="428">
        <v>211.0</v>
      </c>
      <c r="CV15" s="397">
        <f t="shared" si="35"/>
        <v>460</v>
      </c>
      <c r="CW15" s="434">
        <v>119.0</v>
      </c>
      <c r="CX15" s="428">
        <v>100.0</v>
      </c>
      <c r="CY15" s="397">
        <f t="shared" si="36"/>
        <v>219</v>
      </c>
      <c r="CZ15" s="434">
        <v>477.0</v>
      </c>
      <c r="DA15" s="428">
        <v>411.0</v>
      </c>
      <c r="DB15" s="397">
        <f t="shared" si="37"/>
        <v>888</v>
      </c>
      <c r="DC15" s="434">
        <v>72.0</v>
      </c>
      <c r="DD15" s="428">
        <v>63.0</v>
      </c>
      <c r="DE15" s="397">
        <f t="shared" si="38"/>
        <v>135</v>
      </c>
      <c r="DF15" s="434">
        <v>278.0</v>
      </c>
      <c r="DG15" s="428">
        <v>282.0</v>
      </c>
      <c r="DH15" s="397">
        <f t="shared" si="39"/>
        <v>560</v>
      </c>
      <c r="DI15" s="408">
        <v>0.0</v>
      </c>
      <c r="DJ15" s="409">
        <v>0.0</v>
      </c>
      <c r="DK15" s="397">
        <f t="shared" si="40"/>
        <v>0</v>
      </c>
      <c r="DL15" s="398">
        <f t="shared" ref="DL15:DM15" si="144">SUM(CT15+CW15+CZ15+DC15+DF15+DI15)</f>
        <v>1195</v>
      </c>
      <c r="DM15" s="399">
        <f t="shared" si="144"/>
        <v>1067</v>
      </c>
      <c r="DN15" s="384">
        <f t="shared" si="42"/>
        <v>2262</v>
      </c>
      <c r="DO15" s="400">
        <f t="shared" ref="DO15:DP15" si="145">SUM(CQ15-DL15)</f>
        <v>0</v>
      </c>
      <c r="DP15" s="400">
        <f t="shared" si="145"/>
        <v>0</v>
      </c>
      <c r="DQ15" s="401">
        <f t="shared" si="44"/>
        <v>2262</v>
      </c>
      <c r="DR15" s="390">
        <f t="shared" si="45"/>
        <v>2262</v>
      </c>
      <c r="DS15" s="435">
        <v>0.0</v>
      </c>
      <c r="DT15" s="435">
        <v>0.0</v>
      </c>
      <c r="DU15" s="436">
        <v>0.0</v>
      </c>
      <c r="DV15" s="403">
        <f>SUM(CO15-CR15)</f>
        <v>0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</row>
    <row r="16" ht="19.5" customHeight="1">
      <c r="A16" s="186">
        <v>14.0</v>
      </c>
      <c r="B16" s="230" t="s">
        <v>71</v>
      </c>
      <c r="C16" s="189">
        <v>2080.0</v>
      </c>
      <c r="D16" s="190" t="s">
        <v>57</v>
      </c>
      <c r="E16" s="191" t="s">
        <v>58</v>
      </c>
      <c r="F16" s="273">
        <v>1.0</v>
      </c>
      <c r="G16" s="274">
        <v>28.0</v>
      </c>
      <c r="H16" s="163">
        <v>21.0</v>
      </c>
      <c r="I16" s="384">
        <f t="shared" si="9"/>
        <v>49</v>
      </c>
      <c r="J16" s="275">
        <v>1.0</v>
      </c>
      <c r="K16" s="274">
        <v>25.0</v>
      </c>
      <c r="L16" s="163">
        <v>21.0</v>
      </c>
      <c r="M16" s="384">
        <f t="shared" si="10"/>
        <v>46</v>
      </c>
      <c r="N16" s="275">
        <v>1.0</v>
      </c>
      <c r="O16" s="274">
        <v>26.0</v>
      </c>
      <c r="P16" s="163">
        <v>26.0</v>
      </c>
      <c r="Q16" s="384">
        <f t="shared" si="11"/>
        <v>52</v>
      </c>
      <c r="R16" s="275">
        <v>1.0</v>
      </c>
      <c r="S16" s="274">
        <v>21.0</v>
      </c>
      <c r="T16" s="163">
        <v>24.0</v>
      </c>
      <c r="U16" s="384">
        <f t="shared" si="12"/>
        <v>45</v>
      </c>
      <c r="V16" s="275">
        <v>1.0</v>
      </c>
      <c r="W16" s="274">
        <v>35.0</v>
      </c>
      <c r="X16" s="163">
        <v>23.0</v>
      </c>
      <c r="Y16" s="384">
        <f t="shared" si="13"/>
        <v>58</v>
      </c>
      <c r="Z16" s="387">
        <f t="shared" ref="Z16:AA16" si="146">SUM(G16,K16,O16,S16,W16)</f>
        <v>135</v>
      </c>
      <c r="AA16" s="387">
        <f t="shared" si="146"/>
        <v>115</v>
      </c>
      <c r="AB16" s="384">
        <f t="shared" si="15"/>
        <v>250</v>
      </c>
      <c r="AC16" s="275">
        <v>1.0</v>
      </c>
      <c r="AD16" s="274">
        <v>30.0</v>
      </c>
      <c r="AE16" s="163">
        <v>26.0</v>
      </c>
      <c r="AF16" s="384">
        <f t="shared" si="16"/>
        <v>56</v>
      </c>
      <c r="AG16" s="275">
        <v>1.0</v>
      </c>
      <c r="AH16" s="274">
        <v>25.0</v>
      </c>
      <c r="AI16" s="163">
        <v>19.0</v>
      </c>
      <c r="AJ16" s="384">
        <f t="shared" si="17"/>
        <v>44</v>
      </c>
      <c r="AK16" s="275">
        <v>1.0</v>
      </c>
      <c r="AL16" s="274">
        <v>27.0</v>
      </c>
      <c r="AM16" s="163">
        <v>21.0</v>
      </c>
      <c r="AN16" s="384">
        <f t="shared" si="18"/>
        <v>48</v>
      </c>
      <c r="AO16" s="387">
        <f t="shared" ref="AO16:AP16" si="147">SUM(AD16,AH16,AL16)</f>
        <v>82</v>
      </c>
      <c r="AP16" s="388">
        <f t="shared" si="147"/>
        <v>66</v>
      </c>
      <c r="AQ16" s="384">
        <f t="shared" si="20"/>
        <v>148</v>
      </c>
      <c r="AR16" s="275">
        <v>1.0</v>
      </c>
      <c r="AS16" s="274">
        <v>23.0</v>
      </c>
      <c r="AT16" s="163">
        <v>20.0</v>
      </c>
      <c r="AU16" s="384">
        <f t="shared" si="21"/>
        <v>43</v>
      </c>
      <c r="AV16" s="275">
        <v>1.0</v>
      </c>
      <c r="AW16" s="274">
        <v>22.0</v>
      </c>
      <c r="AX16" s="163">
        <v>22.0</v>
      </c>
      <c r="AY16" s="384">
        <f t="shared" si="22"/>
        <v>44</v>
      </c>
      <c r="AZ16" s="387">
        <f t="shared" ref="AZ16:BA16" si="148">SUM(AS16,AW16)</f>
        <v>45</v>
      </c>
      <c r="BA16" s="388">
        <f t="shared" si="148"/>
        <v>42</v>
      </c>
      <c r="BB16" s="384">
        <f t="shared" si="24"/>
        <v>87</v>
      </c>
      <c r="BC16" s="275">
        <v>1.0</v>
      </c>
      <c r="BD16" s="163">
        <v>40.0</v>
      </c>
      <c r="BE16" s="275">
        <v>0.0</v>
      </c>
      <c r="BF16" s="163">
        <v>0.0</v>
      </c>
      <c r="BG16" s="275">
        <v>0.0</v>
      </c>
      <c r="BH16" s="163">
        <v>0.0</v>
      </c>
      <c r="BI16" s="389">
        <f t="shared" si="25"/>
        <v>40</v>
      </c>
      <c r="BJ16" s="274">
        <v>16.0</v>
      </c>
      <c r="BK16" s="163">
        <v>24.0</v>
      </c>
      <c r="BL16" s="389">
        <f t="shared" si="26"/>
        <v>40</v>
      </c>
      <c r="BM16" s="275">
        <v>1.0</v>
      </c>
      <c r="BN16" s="163">
        <v>40.0</v>
      </c>
      <c r="BO16" s="275">
        <v>0.0</v>
      </c>
      <c r="BP16" s="163">
        <v>0.0</v>
      </c>
      <c r="BQ16" s="275">
        <v>0.0</v>
      </c>
      <c r="BR16" s="163">
        <v>0.0</v>
      </c>
      <c r="BS16" s="389">
        <f t="shared" si="27"/>
        <v>40</v>
      </c>
      <c r="BT16" s="274">
        <v>20.0</v>
      </c>
      <c r="BU16" s="163">
        <v>20.0</v>
      </c>
      <c r="BV16" s="389">
        <f t="shared" si="28"/>
        <v>40</v>
      </c>
      <c r="BW16" s="390">
        <f t="shared" ref="BW16:BX16" si="149">SUM(BJ16,BT16)</f>
        <v>36</v>
      </c>
      <c r="BX16" s="388">
        <f t="shared" si="149"/>
        <v>44</v>
      </c>
      <c r="BY16" s="384">
        <f t="shared" si="30"/>
        <v>80</v>
      </c>
      <c r="BZ16" s="164">
        <v>57.0</v>
      </c>
      <c r="CA16" s="163">
        <v>55.0</v>
      </c>
      <c r="CB16" s="164">
        <v>32.0</v>
      </c>
      <c r="CC16" s="163">
        <v>29.0</v>
      </c>
      <c r="CD16" s="164">
        <v>47.0</v>
      </c>
      <c r="CE16" s="163">
        <v>50.0</v>
      </c>
      <c r="CF16" s="164">
        <v>1.0</v>
      </c>
      <c r="CG16" s="163">
        <v>0.0</v>
      </c>
      <c r="CH16" s="164">
        <v>160.0</v>
      </c>
      <c r="CI16" s="163">
        <v>132.0</v>
      </c>
      <c r="CJ16" s="164">
        <v>1.0</v>
      </c>
      <c r="CK16" s="163">
        <v>1.0</v>
      </c>
      <c r="CL16" s="164">
        <v>0.0</v>
      </c>
      <c r="CM16" s="163">
        <v>0.0</v>
      </c>
      <c r="CN16" s="392">
        <f t="shared" ref="CN16:CO16" si="150">SUM(BZ16,CB16,CD16,CF16,CH16,CJ16,CL16)</f>
        <v>298</v>
      </c>
      <c r="CO16" s="392">
        <f t="shared" si="150"/>
        <v>267</v>
      </c>
      <c r="CP16" s="393">
        <f t="shared" si="32"/>
        <v>565</v>
      </c>
      <c r="CQ16" s="392">
        <f t="shared" ref="CQ16:CR16" si="151">SUM(Z16,AO16,AZ16,BW16)</f>
        <v>298</v>
      </c>
      <c r="CR16" s="392">
        <f t="shared" si="151"/>
        <v>267</v>
      </c>
      <c r="CS16" s="394">
        <f t="shared" si="34"/>
        <v>565</v>
      </c>
      <c r="CT16" s="276">
        <v>40.0</v>
      </c>
      <c r="CU16" s="277">
        <v>38.0</v>
      </c>
      <c r="CV16" s="397">
        <f t="shared" si="35"/>
        <v>78</v>
      </c>
      <c r="CW16" s="276">
        <v>15.0</v>
      </c>
      <c r="CX16" s="277">
        <v>22.0</v>
      </c>
      <c r="CY16" s="397">
        <f t="shared" si="36"/>
        <v>37</v>
      </c>
      <c r="CZ16" s="276">
        <v>131.0</v>
      </c>
      <c r="DA16" s="277">
        <v>107.0</v>
      </c>
      <c r="DB16" s="397">
        <f t="shared" si="37"/>
        <v>238</v>
      </c>
      <c r="DC16" s="276">
        <v>53.0</v>
      </c>
      <c r="DD16" s="277">
        <v>46.0</v>
      </c>
      <c r="DE16" s="397">
        <f t="shared" si="38"/>
        <v>99</v>
      </c>
      <c r="DF16" s="276">
        <v>59.0</v>
      </c>
      <c r="DG16" s="277">
        <v>54.0</v>
      </c>
      <c r="DH16" s="397">
        <f t="shared" si="39"/>
        <v>113</v>
      </c>
      <c r="DI16" s="276">
        <v>0.0</v>
      </c>
      <c r="DJ16" s="277">
        <v>0.0</v>
      </c>
      <c r="DK16" s="397">
        <f t="shared" si="40"/>
        <v>0</v>
      </c>
      <c r="DL16" s="398">
        <f t="shared" ref="DL16:DM16" si="152">SUM(CT16+CW16+CZ16+DC16+DF16+DI16)</f>
        <v>298</v>
      </c>
      <c r="DM16" s="399">
        <f t="shared" si="152"/>
        <v>267</v>
      </c>
      <c r="DN16" s="384">
        <f t="shared" si="42"/>
        <v>565</v>
      </c>
      <c r="DO16" s="400">
        <f t="shared" ref="DO16:DP16" si="153">SUM(CQ16-DL16)</f>
        <v>0</v>
      </c>
      <c r="DP16" s="400">
        <f t="shared" si="153"/>
        <v>0</v>
      </c>
      <c r="DQ16" s="401">
        <f t="shared" si="44"/>
        <v>565</v>
      </c>
      <c r="DR16" s="390">
        <f t="shared" si="45"/>
        <v>565</v>
      </c>
      <c r="DS16" s="402">
        <f t="shared" ref="DS16:DS38" si="163">SUM(CP16-CS16)</f>
        <v>0</v>
      </c>
      <c r="DT16" s="402">
        <f t="shared" ref="DT16:DT38" si="164">SUM(CP16-DN16)</f>
        <v>0</v>
      </c>
      <c r="DU16" s="403">
        <f t="shared" ref="DU16:DV16" si="154">SUM(CN16-CQ16)</f>
        <v>0</v>
      </c>
      <c r="DV16" s="403">
        <f t="shared" si="154"/>
        <v>0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</row>
    <row r="17" ht="19.5" customHeight="1">
      <c r="A17" s="242">
        <v>15.0</v>
      </c>
      <c r="B17" s="243" t="s">
        <v>72</v>
      </c>
      <c r="C17" s="244">
        <v>2081.0</v>
      </c>
      <c r="D17" s="245" t="s">
        <v>57</v>
      </c>
      <c r="E17" s="246" t="s">
        <v>58</v>
      </c>
      <c r="F17" s="425">
        <v>1.0</v>
      </c>
      <c r="G17" s="424">
        <v>29.0</v>
      </c>
      <c r="H17" s="310">
        <v>17.0</v>
      </c>
      <c r="I17" s="384">
        <f t="shared" si="9"/>
        <v>46</v>
      </c>
      <c r="J17" s="425">
        <v>1.0</v>
      </c>
      <c r="K17" s="424">
        <v>27.0</v>
      </c>
      <c r="L17" s="310">
        <v>23.0</v>
      </c>
      <c r="M17" s="384">
        <f t="shared" si="10"/>
        <v>50</v>
      </c>
      <c r="N17" s="425">
        <v>1.0</v>
      </c>
      <c r="O17" s="424">
        <v>37.0</v>
      </c>
      <c r="P17" s="310">
        <v>22.0</v>
      </c>
      <c r="Q17" s="384">
        <f t="shared" si="11"/>
        <v>59</v>
      </c>
      <c r="R17" s="425">
        <v>1.0</v>
      </c>
      <c r="S17" s="424">
        <v>26.0</v>
      </c>
      <c r="T17" s="310">
        <v>26.0</v>
      </c>
      <c r="U17" s="384">
        <f t="shared" si="12"/>
        <v>52</v>
      </c>
      <c r="V17" s="425">
        <v>1.0</v>
      </c>
      <c r="W17" s="424">
        <v>28.0</v>
      </c>
      <c r="X17" s="310">
        <v>27.0</v>
      </c>
      <c r="Y17" s="384">
        <f t="shared" si="13"/>
        <v>55</v>
      </c>
      <c r="Z17" s="387">
        <f t="shared" ref="Z17:AA17" si="155">SUM(G17,K17,O17,S17,W17)</f>
        <v>147</v>
      </c>
      <c r="AA17" s="387">
        <f t="shared" si="155"/>
        <v>115</v>
      </c>
      <c r="AB17" s="384">
        <f t="shared" si="15"/>
        <v>262</v>
      </c>
      <c r="AC17" s="425">
        <v>1.0</v>
      </c>
      <c r="AD17" s="424">
        <v>33.0</v>
      </c>
      <c r="AE17" s="310">
        <v>18.0</v>
      </c>
      <c r="AF17" s="384">
        <f t="shared" si="16"/>
        <v>51</v>
      </c>
      <c r="AG17" s="425">
        <v>1.0</v>
      </c>
      <c r="AH17" s="424">
        <v>27.0</v>
      </c>
      <c r="AI17" s="310">
        <v>24.0</v>
      </c>
      <c r="AJ17" s="384">
        <f t="shared" si="17"/>
        <v>51</v>
      </c>
      <c r="AK17" s="425">
        <v>1.0</v>
      </c>
      <c r="AL17" s="424">
        <v>32.0</v>
      </c>
      <c r="AM17" s="310">
        <v>19.0</v>
      </c>
      <c r="AN17" s="384">
        <f t="shared" si="18"/>
        <v>51</v>
      </c>
      <c r="AO17" s="387">
        <f t="shared" ref="AO17:AP17" si="156">SUM(AD17,AH17,AL17)</f>
        <v>92</v>
      </c>
      <c r="AP17" s="388">
        <f t="shared" si="156"/>
        <v>61</v>
      </c>
      <c r="AQ17" s="384">
        <f t="shared" si="20"/>
        <v>153</v>
      </c>
      <c r="AR17" s="425">
        <v>1.0</v>
      </c>
      <c r="AS17" s="424">
        <v>26.0</v>
      </c>
      <c r="AT17" s="310">
        <v>24.0</v>
      </c>
      <c r="AU17" s="384">
        <f t="shared" si="21"/>
        <v>50</v>
      </c>
      <c r="AV17" s="425">
        <v>1.0</v>
      </c>
      <c r="AW17" s="424">
        <v>28.0</v>
      </c>
      <c r="AX17" s="310">
        <v>20.0</v>
      </c>
      <c r="AY17" s="384">
        <f t="shared" si="22"/>
        <v>48</v>
      </c>
      <c r="AZ17" s="387">
        <f t="shared" ref="AZ17:BA17" si="157">SUM(AS17,AW17)</f>
        <v>54</v>
      </c>
      <c r="BA17" s="388">
        <f t="shared" si="157"/>
        <v>44</v>
      </c>
      <c r="BB17" s="384">
        <f t="shared" si="24"/>
        <v>98</v>
      </c>
      <c r="BC17" s="425">
        <v>1.0</v>
      </c>
      <c r="BD17" s="310">
        <v>32.0</v>
      </c>
      <c r="BE17" s="425">
        <v>0.0</v>
      </c>
      <c r="BF17" s="310">
        <v>0.0</v>
      </c>
      <c r="BG17" s="425">
        <v>1.0</v>
      </c>
      <c r="BH17" s="310">
        <v>15.0</v>
      </c>
      <c r="BI17" s="389">
        <f t="shared" si="25"/>
        <v>47</v>
      </c>
      <c r="BJ17" s="424">
        <v>22.0</v>
      </c>
      <c r="BK17" s="310">
        <v>25.0</v>
      </c>
      <c r="BL17" s="389">
        <f t="shared" si="26"/>
        <v>47</v>
      </c>
      <c r="BM17" s="425">
        <v>1.0</v>
      </c>
      <c r="BN17" s="310">
        <v>38.0</v>
      </c>
      <c r="BO17" s="425">
        <v>0.0</v>
      </c>
      <c r="BP17" s="310">
        <v>0.0</v>
      </c>
      <c r="BQ17" s="425">
        <v>1.0</v>
      </c>
      <c r="BR17" s="310">
        <v>11.0</v>
      </c>
      <c r="BS17" s="389">
        <f t="shared" si="27"/>
        <v>49</v>
      </c>
      <c r="BT17" s="424">
        <v>24.0</v>
      </c>
      <c r="BU17" s="310">
        <v>25.0</v>
      </c>
      <c r="BV17" s="389">
        <f t="shared" si="28"/>
        <v>49</v>
      </c>
      <c r="BW17" s="390">
        <f t="shared" ref="BW17:BX17" si="158">SUM(BJ17,BT17)</f>
        <v>46</v>
      </c>
      <c r="BX17" s="388">
        <f t="shared" si="158"/>
        <v>50</v>
      </c>
      <c r="BY17" s="384">
        <f t="shared" si="30"/>
        <v>96</v>
      </c>
      <c r="BZ17" s="312">
        <v>85.0</v>
      </c>
      <c r="CA17" s="310">
        <v>51.0</v>
      </c>
      <c r="CB17" s="312">
        <v>39.0</v>
      </c>
      <c r="CC17" s="310">
        <v>29.0</v>
      </c>
      <c r="CD17" s="312">
        <v>122.0</v>
      </c>
      <c r="CE17" s="310">
        <v>97.0</v>
      </c>
      <c r="CF17" s="312">
        <v>0.0</v>
      </c>
      <c r="CG17" s="310">
        <v>1.0</v>
      </c>
      <c r="CH17" s="312">
        <v>80.0</v>
      </c>
      <c r="CI17" s="310">
        <v>75.0</v>
      </c>
      <c r="CJ17" s="312">
        <v>12.0</v>
      </c>
      <c r="CK17" s="310">
        <v>17.0</v>
      </c>
      <c r="CL17" s="312">
        <v>1.0</v>
      </c>
      <c r="CM17" s="310">
        <v>0.0</v>
      </c>
      <c r="CN17" s="392">
        <f t="shared" ref="CN17:CO17" si="159">SUM(BZ17,CB17,CD17,CF17,CH17,CJ17,CL17)</f>
        <v>339</v>
      </c>
      <c r="CO17" s="392">
        <f t="shared" si="159"/>
        <v>270</v>
      </c>
      <c r="CP17" s="393">
        <f t="shared" si="32"/>
        <v>609</v>
      </c>
      <c r="CQ17" s="392">
        <f t="shared" ref="CQ17:CR17" si="160">SUM(Z17,AO17,AZ17,BW17)</f>
        <v>339</v>
      </c>
      <c r="CR17" s="392">
        <f t="shared" si="160"/>
        <v>270</v>
      </c>
      <c r="CS17" s="394">
        <f t="shared" si="34"/>
        <v>609</v>
      </c>
      <c r="CT17" s="437">
        <v>57.0</v>
      </c>
      <c r="CU17" s="314">
        <v>43.0</v>
      </c>
      <c r="CV17" s="397">
        <f t="shared" si="35"/>
        <v>100</v>
      </c>
      <c r="CW17" s="437">
        <v>12.0</v>
      </c>
      <c r="CX17" s="314">
        <v>4.0</v>
      </c>
      <c r="CY17" s="397">
        <f t="shared" si="36"/>
        <v>16</v>
      </c>
      <c r="CZ17" s="437">
        <v>189.0</v>
      </c>
      <c r="DA17" s="314">
        <v>158.0</v>
      </c>
      <c r="DB17" s="397">
        <f t="shared" si="37"/>
        <v>347</v>
      </c>
      <c r="DC17" s="437">
        <v>20.0</v>
      </c>
      <c r="DD17" s="314">
        <v>13.0</v>
      </c>
      <c r="DE17" s="397">
        <f t="shared" si="38"/>
        <v>33</v>
      </c>
      <c r="DF17" s="437">
        <v>61.0</v>
      </c>
      <c r="DG17" s="314">
        <v>52.0</v>
      </c>
      <c r="DH17" s="397">
        <f t="shared" si="39"/>
        <v>113</v>
      </c>
      <c r="DI17" s="437">
        <v>0.0</v>
      </c>
      <c r="DJ17" s="314">
        <v>0.0</v>
      </c>
      <c r="DK17" s="397">
        <f t="shared" si="40"/>
        <v>0</v>
      </c>
      <c r="DL17" s="398">
        <f t="shared" ref="DL17:DM17" si="161">SUM(CT17+CW17+CZ17+DC17+DF17+DI17)</f>
        <v>339</v>
      </c>
      <c r="DM17" s="399">
        <f t="shared" si="161"/>
        <v>270</v>
      </c>
      <c r="DN17" s="384">
        <f t="shared" si="42"/>
        <v>609</v>
      </c>
      <c r="DO17" s="400">
        <f t="shared" ref="DO17:DP17" si="162">SUM(CQ17-DL17)</f>
        <v>0</v>
      </c>
      <c r="DP17" s="400">
        <f t="shared" si="162"/>
        <v>0</v>
      </c>
      <c r="DQ17" s="401">
        <f t="shared" si="44"/>
        <v>609</v>
      </c>
      <c r="DR17" s="390">
        <f t="shared" si="45"/>
        <v>609</v>
      </c>
      <c r="DS17" s="402">
        <f t="shared" si="163"/>
        <v>0</v>
      </c>
      <c r="DT17" s="402">
        <f t="shared" si="164"/>
        <v>0</v>
      </c>
      <c r="DU17" s="403">
        <f t="shared" ref="DU17:DV17" si="165">SUM(CN17-CQ17)</f>
        <v>0</v>
      </c>
      <c r="DV17" s="403">
        <f t="shared" si="165"/>
        <v>0</v>
      </c>
      <c r="DW17" s="111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</row>
    <row r="18" ht="19.5" customHeight="1">
      <c r="A18" s="186">
        <v>16.0</v>
      </c>
      <c r="B18" s="230" t="s">
        <v>73</v>
      </c>
      <c r="C18" s="189">
        <v>2152.0</v>
      </c>
      <c r="D18" s="190" t="s">
        <v>57</v>
      </c>
      <c r="E18" s="191" t="s">
        <v>58</v>
      </c>
      <c r="F18" s="273">
        <v>2.0</v>
      </c>
      <c r="G18" s="274">
        <v>39.0</v>
      </c>
      <c r="H18" s="163">
        <v>45.0</v>
      </c>
      <c r="I18" s="384">
        <f t="shared" si="9"/>
        <v>84</v>
      </c>
      <c r="J18" s="275">
        <v>2.0</v>
      </c>
      <c r="K18" s="274">
        <v>45.0</v>
      </c>
      <c r="L18" s="163">
        <v>36.0</v>
      </c>
      <c r="M18" s="384">
        <f t="shared" si="10"/>
        <v>81</v>
      </c>
      <c r="N18" s="275">
        <v>2.0</v>
      </c>
      <c r="O18" s="274">
        <v>46.0</v>
      </c>
      <c r="P18" s="163">
        <v>39.0</v>
      </c>
      <c r="Q18" s="384">
        <f t="shared" si="11"/>
        <v>85</v>
      </c>
      <c r="R18" s="275">
        <v>2.0</v>
      </c>
      <c r="S18" s="274">
        <v>43.0</v>
      </c>
      <c r="T18" s="163">
        <v>39.0</v>
      </c>
      <c r="U18" s="384">
        <f t="shared" si="12"/>
        <v>82</v>
      </c>
      <c r="V18" s="275">
        <v>2.0</v>
      </c>
      <c r="W18" s="274">
        <v>50.0</v>
      </c>
      <c r="X18" s="163">
        <v>32.0</v>
      </c>
      <c r="Y18" s="384">
        <f t="shared" si="13"/>
        <v>82</v>
      </c>
      <c r="Z18" s="387">
        <f t="shared" ref="Z18:AA18" si="166">SUM(G18,K18,O18,S18,W18)</f>
        <v>223</v>
      </c>
      <c r="AA18" s="387">
        <f t="shared" si="166"/>
        <v>191</v>
      </c>
      <c r="AB18" s="384">
        <f t="shared" si="15"/>
        <v>414</v>
      </c>
      <c r="AC18" s="275">
        <v>2.0</v>
      </c>
      <c r="AD18" s="274">
        <v>41.0</v>
      </c>
      <c r="AE18" s="163">
        <v>42.0</v>
      </c>
      <c r="AF18" s="384">
        <f t="shared" si="16"/>
        <v>83</v>
      </c>
      <c r="AG18" s="275">
        <v>2.0</v>
      </c>
      <c r="AH18" s="274">
        <v>37.0</v>
      </c>
      <c r="AI18" s="163">
        <v>44.0</v>
      </c>
      <c r="AJ18" s="384">
        <f t="shared" si="17"/>
        <v>81</v>
      </c>
      <c r="AK18" s="275">
        <v>2.0</v>
      </c>
      <c r="AL18" s="274">
        <v>49.0</v>
      </c>
      <c r="AM18" s="163">
        <v>29.0</v>
      </c>
      <c r="AN18" s="384">
        <f t="shared" si="18"/>
        <v>78</v>
      </c>
      <c r="AO18" s="387">
        <f t="shared" ref="AO18:AP18" si="167">SUM(AD18,AH18,AL18)</f>
        <v>127</v>
      </c>
      <c r="AP18" s="388">
        <f t="shared" si="167"/>
        <v>115</v>
      </c>
      <c r="AQ18" s="384">
        <f t="shared" si="20"/>
        <v>242</v>
      </c>
      <c r="AR18" s="275">
        <v>2.0</v>
      </c>
      <c r="AS18" s="274">
        <v>39.0</v>
      </c>
      <c r="AT18" s="163">
        <v>39.0</v>
      </c>
      <c r="AU18" s="384">
        <f t="shared" si="21"/>
        <v>78</v>
      </c>
      <c r="AV18" s="275">
        <v>2.0</v>
      </c>
      <c r="AW18" s="274">
        <v>45.0</v>
      </c>
      <c r="AX18" s="163">
        <v>39.0</v>
      </c>
      <c r="AY18" s="384">
        <f t="shared" si="22"/>
        <v>84</v>
      </c>
      <c r="AZ18" s="99">
        <v>84.0</v>
      </c>
      <c r="BA18" s="100">
        <v>78.0</v>
      </c>
      <c r="BB18" s="384">
        <f t="shared" si="24"/>
        <v>162</v>
      </c>
      <c r="BC18" s="66">
        <v>1.0</v>
      </c>
      <c r="BD18" s="65">
        <v>38.0</v>
      </c>
      <c r="BE18" s="66">
        <v>1.0</v>
      </c>
      <c r="BF18" s="65">
        <v>25.0</v>
      </c>
      <c r="BG18" s="66">
        <v>0.0</v>
      </c>
      <c r="BH18" s="65">
        <v>0.0</v>
      </c>
      <c r="BI18" s="389">
        <f t="shared" si="25"/>
        <v>63</v>
      </c>
      <c r="BJ18" s="64">
        <v>36.0</v>
      </c>
      <c r="BK18" s="65">
        <v>27.0</v>
      </c>
      <c r="BL18" s="389">
        <f t="shared" si="26"/>
        <v>63</v>
      </c>
      <c r="BM18" s="66">
        <v>1.0</v>
      </c>
      <c r="BN18" s="65">
        <v>39.0</v>
      </c>
      <c r="BO18" s="66">
        <v>1.0</v>
      </c>
      <c r="BP18" s="65">
        <v>12.0</v>
      </c>
      <c r="BQ18" s="66">
        <v>0.0</v>
      </c>
      <c r="BR18" s="65">
        <v>0.0</v>
      </c>
      <c r="BS18" s="389">
        <f t="shared" si="27"/>
        <v>51</v>
      </c>
      <c r="BT18" s="64">
        <v>23.0</v>
      </c>
      <c r="BU18" s="65">
        <v>28.0</v>
      </c>
      <c r="BV18" s="389">
        <f t="shared" si="28"/>
        <v>51</v>
      </c>
      <c r="BW18" s="390">
        <f t="shared" ref="BW18:BX18" si="168">SUM(BJ18,BT18)</f>
        <v>59</v>
      </c>
      <c r="BX18" s="388">
        <f t="shared" si="168"/>
        <v>55</v>
      </c>
      <c r="BY18" s="384">
        <f t="shared" si="30"/>
        <v>114</v>
      </c>
      <c r="BZ18" s="164">
        <v>110.0</v>
      </c>
      <c r="CA18" s="163">
        <v>123.0</v>
      </c>
      <c r="CB18" s="164">
        <v>97.0</v>
      </c>
      <c r="CC18" s="163">
        <v>92.0</v>
      </c>
      <c r="CD18" s="164">
        <v>48.0</v>
      </c>
      <c r="CE18" s="163">
        <v>44.0</v>
      </c>
      <c r="CF18" s="164">
        <v>1.0</v>
      </c>
      <c r="CG18" s="163">
        <v>1.0</v>
      </c>
      <c r="CH18" s="164">
        <v>217.0</v>
      </c>
      <c r="CI18" s="163">
        <v>164.0</v>
      </c>
      <c r="CJ18" s="164">
        <v>9.0</v>
      </c>
      <c r="CK18" s="163">
        <v>10.0</v>
      </c>
      <c r="CL18" s="164">
        <v>11.0</v>
      </c>
      <c r="CM18" s="163">
        <v>5.0</v>
      </c>
      <c r="CN18" s="392">
        <f t="shared" ref="CN18:CO18" si="169">SUM(BZ18,CB18,CD18,CF18,CH18,CJ18,CL18)</f>
        <v>493</v>
      </c>
      <c r="CO18" s="392">
        <f t="shared" si="169"/>
        <v>439</v>
      </c>
      <c r="CP18" s="393">
        <f t="shared" si="32"/>
        <v>932</v>
      </c>
      <c r="CQ18" s="392">
        <f t="shared" ref="CQ18:CR18" si="170">SUM(Z18,AO18,AZ18,BW18)</f>
        <v>493</v>
      </c>
      <c r="CR18" s="392">
        <f t="shared" si="170"/>
        <v>439</v>
      </c>
      <c r="CS18" s="394">
        <f t="shared" si="34"/>
        <v>932</v>
      </c>
      <c r="CT18" s="276">
        <v>6.0</v>
      </c>
      <c r="CU18" s="277">
        <v>12.0</v>
      </c>
      <c r="CV18" s="397">
        <f t="shared" si="35"/>
        <v>18</v>
      </c>
      <c r="CW18" s="276">
        <v>3.0</v>
      </c>
      <c r="CX18" s="277">
        <v>4.0</v>
      </c>
      <c r="CY18" s="397">
        <f t="shared" si="36"/>
        <v>7</v>
      </c>
      <c r="CZ18" s="276">
        <v>214.0</v>
      </c>
      <c r="DA18" s="277">
        <v>189.0</v>
      </c>
      <c r="DB18" s="397">
        <f t="shared" si="37"/>
        <v>403</v>
      </c>
      <c r="DC18" s="276">
        <v>176.0</v>
      </c>
      <c r="DD18" s="277">
        <v>144.0</v>
      </c>
      <c r="DE18" s="397">
        <f t="shared" si="38"/>
        <v>320</v>
      </c>
      <c r="DF18" s="276">
        <v>94.0</v>
      </c>
      <c r="DG18" s="277">
        <v>90.0</v>
      </c>
      <c r="DH18" s="397">
        <f t="shared" si="39"/>
        <v>184</v>
      </c>
      <c r="DI18" s="276">
        <v>0.0</v>
      </c>
      <c r="DJ18" s="277">
        <v>0.0</v>
      </c>
      <c r="DK18" s="397">
        <f t="shared" si="40"/>
        <v>0</v>
      </c>
      <c r="DL18" s="398">
        <f t="shared" ref="DL18:DM18" si="171">SUM(CT18+CW18+CZ18+DC18+DF18+DI18)</f>
        <v>493</v>
      </c>
      <c r="DM18" s="399">
        <f t="shared" si="171"/>
        <v>439</v>
      </c>
      <c r="DN18" s="384">
        <f t="shared" si="42"/>
        <v>932</v>
      </c>
      <c r="DO18" s="400">
        <f t="shared" ref="DO18:DP18" si="172">SUM(CQ18-DL18)</f>
        <v>0</v>
      </c>
      <c r="DP18" s="400">
        <f t="shared" si="172"/>
        <v>0</v>
      </c>
      <c r="DQ18" s="401">
        <f t="shared" si="44"/>
        <v>932</v>
      </c>
      <c r="DR18" s="390">
        <f t="shared" si="45"/>
        <v>932</v>
      </c>
      <c r="DS18" s="402">
        <f t="shared" si="163"/>
        <v>0</v>
      </c>
      <c r="DT18" s="402">
        <f t="shared" si="164"/>
        <v>0</v>
      </c>
      <c r="DU18" s="403">
        <f t="shared" ref="DU18:DV18" si="173">SUM(CN18-CQ18)</f>
        <v>0</v>
      </c>
      <c r="DV18" s="403">
        <f t="shared" si="173"/>
        <v>0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</row>
    <row r="19" ht="19.5" customHeight="1">
      <c r="A19" s="187">
        <v>17.0</v>
      </c>
      <c r="B19" s="230" t="s">
        <v>74</v>
      </c>
      <c r="C19" s="189">
        <v>2236.0</v>
      </c>
      <c r="D19" s="190" t="s">
        <v>57</v>
      </c>
      <c r="E19" s="191" t="s">
        <v>58</v>
      </c>
      <c r="F19" s="404">
        <v>1.0</v>
      </c>
      <c r="G19" s="405">
        <v>20.0</v>
      </c>
      <c r="H19" s="406">
        <v>23.0</v>
      </c>
      <c r="I19" s="384">
        <f t="shared" si="9"/>
        <v>43</v>
      </c>
      <c r="J19" s="404">
        <v>1.0</v>
      </c>
      <c r="K19" s="405">
        <v>27.0</v>
      </c>
      <c r="L19" s="406">
        <v>20.0</v>
      </c>
      <c r="M19" s="384">
        <f t="shared" si="10"/>
        <v>47</v>
      </c>
      <c r="N19" s="404">
        <v>1.0</v>
      </c>
      <c r="O19" s="405">
        <v>21.0</v>
      </c>
      <c r="P19" s="406">
        <v>24.0</v>
      </c>
      <c r="Q19" s="384">
        <f t="shared" si="11"/>
        <v>45</v>
      </c>
      <c r="R19" s="404">
        <v>1.0</v>
      </c>
      <c r="S19" s="405">
        <v>26.0</v>
      </c>
      <c r="T19" s="406">
        <v>21.0</v>
      </c>
      <c r="U19" s="384">
        <f t="shared" si="12"/>
        <v>47</v>
      </c>
      <c r="V19" s="404">
        <v>1.0</v>
      </c>
      <c r="W19" s="405">
        <v>21.0</v>
      </c>
      <c r="X19" s="406">
        <v>23.0</v>
      </c>
      <c r="Y19" s="384">
        <f t="shared" si="13"/>
        <v>44</v>
      </c>
      <c r="Z19" s="387">
        <f t="shared" ref="Z19:AA19" si="174">SUM(G19,K19,O19,S19,W19)</f>
        <v>115</v>
      </c>
      <c r="AA19" s="387">
        <f t="shared" si="174"/>
        <v>111</v>
      </c>
      <c r="AB19" s="384">
        <f t="shared" si="15"/>
        <v>226</v>
      </c>
      <c r="AC19" s="404">
        <v>1.0</v>
      </c>
      <c r="AD19" s="405">
        <v>24.0</v>
      </c>
      <c r="AE19" s="406">
        <v>21.0</v>
      </c>
      <c r="AF19" s="384">
        <f t="shared" si="16"/>
        <v>45</v>
      </c>
      <c r="AG19" s="404">
        <v>1.0</v>
      </c>
      <c r="AH19" s="405">
        <v>25.0</v>
      </c>
      <c r="AI19" s="406">
        <v>22.0</v>
      </c>
      <c r="AJ19" s="384">
        <f t="shared" si="17"/>
        <v>47</v>
      </c>
      <c r="AK19" s="404">
        <v>1.0</v>
      </c>
      <c r="AL19" s="405">
        <v>22.0</v>
      </c>
      <c r="AM19" s="406">
        <v>25.0</v>
      </c>
      <c r="AN19" s="384">
        <f t="shared" si="18"/>
        <v>47</v>
      </c>
      <c r="AO19" s="387">
        <f t="shared" ref="AO19:AP19" si="175">SUM(AD19,AH19,AL19)</f>
        <v>71</v>
      </c>
      <c r="AP19" s="388">
        <f t="shared" si="175"/>
        <v>68</v>
      </c>
      <c r="AQ19" s="384">
        <f t="shared" si="20"/>
        <v>139</v>
      </c>
      <c r="AR19" s="404">
        <v>1.0</v>
      </c>
      <c r="AS19" s="405">
        <v>24.0</v>
      </c>
      <c r="AT19" s="406">
        <v>21.0</v>
      </c>
      <c r="AU19" s="384">
        <f t="shared" si="21"/>
        <v>45</v>
      </c>
      <c r="AV19" s="404">
        <v>1.0</v>
      </c>
      <c r="AW19" s="405">
        <v>29.0</v>
      </c>
      <c r="AX19" s="406">
        <v>28.0</v>
      </c>
      <c r="AY19" s="384">
        <f t="shared" si="22"/>
        <v>57</v>
      </c>
      <c r="AZ19" s="387">
        <f t="shared" ref="AZ19:BA19" si="176">SUM(AS19,AW19)</f>
        <v>53</v>
      </c>
      <c r="BA19" s="388">
        <f t="shared" si="176"/>
        <v>49</v>
      </c>
      <c r="BB19" s="384">
        <f t="shared" si="24"/>
        <v>102</v>
      </c>
      <c r="BC19" s="404">
        <v>1.0</v>
      </c>
      <c r="BD19" s="406">
        <v>36.0</v>
      </c>
      <c r="BE19" s="404">
        <v>0.0</v>
      </c>
      <c r="BF19" s="406">
        <v>0.0</v>
      </c>
      <c r="BG19" s="404">
        <v>0.0</v>
      </c>
      <c r="BH19" s="406">
        <v>0.0</v>
      </c>
      <c r="BI19" s="389">
        <f t="shared" si="25"/>
        <v>36</v>
      </c>
      <c r="BJ19" s="405">
        <v>18.0</v>
      </c>
      <c r="BK19" s="406">
        <v>18.0</v>
      </c>
      <c r="BL19" s="389">
        <f t="shared" si="26"/>
        <v>36</v>
      </c>
      <c r="BM19" s="404">
        <v>1.0</v>
      </c>
      <c r="BN19" s="406">
        <v>42.0</v>
      </c>
      <c r="BO19" s="404">
        <v>0.0</v>
      </c>
      <c r="BP19" s="406">
        <v>0.0</v>
      </c>
      <c r="BQ19" s="404">
        <v>0.0</v>
      </c>
      <c r="BR19" s="406">
        <v>0.0</v>
      </c>
      <c r="BS19" s="389">
        <f t="shared" si="27"/>
        <v>42</v>
      </c>
      <c r="BT19" s="405">
        <v>27.0</v>
      </c>
      <c r="BU19" s="406">
        <v>15.0</v>
      </c>
      <c r="BV19" s="389">
        <f t="shared" si="28"/>
        <v>42</v>
      </c>
      <c r="BW19" s="390">
        <f t="shared" ref="BW19:BX19" si="177">SUM(BJ19,BT19)</f>
        <v>45</v>
      </c>
      <c r="BX19" s="388">
        <f t="shared" si="177"/>
        <v>33</v>
      </c>
      <c r="BY19" s="384">
        <f t="shared" si="30"/>
        <v>78</v>
      </c>
      <c r="BZ19" s="407">
        <v>86.0</v>
      </c>
      <c r="CA19" s="406">
        <v>78.0</v>
      </c>
      <c r="CB19" s="407">
        <v>41.0</v>
      </c>
      <c r="CC19" s="406">
        <v>39.0</v>
      </c>
      <c r="CD19" s="407">
        <v>32.0</v>
      </c>
      <c r="CE19" s="406">
        <v>21.0</v>
      </c>
      <c r="CF19" s="407">
        <v>0.0</v>
      </c>
      <c r="CG19" s="406">
        <v>0.0</v>
      </c>
      <c r="CH19" s="407">
        <v>118.0</v>
      </c>
      <c r="CI19" s="406">
        <v>116.0</v>
      </c>
      <c r="CJ19" s="407">
        <v>5.0</v>
      </c>
      <c r="CK19" s="406">
        <v>5.0</v>
      </c>
      <c r="CL19" s="407">
        <v>2.0</v>
      </c>
      <c r="CM19" s="406">
        <v>2.0</v>
      </c>
      <c r="CN19" s="392">
        <f t="shared" ref="CN19:CO19" si="178">SUM(BZ19,CB19,CD19,CF19,CH19,CJ19,CL19)</f>
        <v>284</v>
      </c>
      <c r="CO19" s="392">
        <f t="shared" si="178"/>
        <v>261</v>
      </c>
      <c r="CP19" s="393">
        <f t="shared" si="32"/>
        <v>545</v>
      </c>
      <c r="CQ19" s="392">
        <f t="shared" ref="CQ19:CR19" si="179">SUM(Z19,AO19,AZ19,BW19)</f>
        <v>284</v>
      </c>
      <c r="CR19" s="392">
        <f t="shared" si="179"/>
        <v>261</v>
      </c>
      <c r="CS19" s="394">
        <f t="shared" si="34"/>
        <v>545</v>
      </c>
      <c r="CT19" s="408">
        <v>132.0</v>
      </c>
      <c r="CU19" s="409">
        <v>123.0</v>
      </c>
      <c r="CV19" s="397">
        <f t="shared" si="35"/>
        <v>255</v>
      </c>
      <c r="CW19" s="408">
        <v>8.0</v>
      </c>
      <c r="CX19" s="409">
        <v>9.0</v>
      </c>
      <c r="CY19" s="397">
        <f t="shared" si="36"/>
        <v>17</v>
      </c>
      <c r="CZ19" s="408">
        <v>36.0</v>
      </c>
      <c r="DA19" s="409">
        <v>40.0</v>
      </c>
      <c r="DB19" s="397">
        <f t="shared" si="37"/>
        <v>76</v>
      </c>
      <c r="DC19" s="408">
        <v>13.0</v>
      </c>
      <c r="DD19" s="409">
        <v>13.0</v>
      </c>
      <c r="DE19" s="397">
        <f t="shared" si="38"/>
        <v>26</v>
      </c>
      <c r="DF19" s="408">
        <v>95.0</v>
      </c>
      <c r="DG19" s="409">
        <v>76.0</v>
      </c>
      <c r="DH19" s="397">
        <f t="shared" si="39"/>
        <v>171</v>
      </c>
      <c r="DI19" s="408">
        <v>0.0</v>
      </c>
      <c r="DJ19" s="409">
        <v>0.0</v>
      </c>
      <c r="DK19" s="397">
        <f t="shared" si="40"/>
        <v>0</v>
      </c>
      <c r="DL19" s="398">
        <f t="shared" ref="DL19:DM19" si="180">SUM(CT19+CW19+CZ19+DC19+DF19+DI19)</f>
        <v>284</v>
      </c>
      <c r="DM19" s="399">
        <f t="shared" si="180"/>
        <v>261</v>
      </c>
      <c r="DN19" s="384">
        <f t="shared" si="42"/>
        <v>545</v>
      </c>
      <c r="DO19" s="400">
        <f t="shared" ref="DO19:DP19" si="181">SUM(CQ19-DL19)</f>
        <v>0</v>
      </c>
      <c r="DP19" s="400">
        <f t="shared" si="181"/>
        <v>0</v>
      </c>
      <c r="DQ19" s="401">
        <f t="shared" si="44"/>
        <v>545</v>
      </c>
      <c r="DR19" s="390">
        <f t="shared" si="45"/>
        <v>545</v>
      </c>
      <c r="DS19" s="402">
        <f t="shared" si="163"/>
        <v>0</v>
      </c>
      <c r="DT19" s="402">
        <f t="shared" si="164"/>
        <v>0</v>
      </c>
      <c r="DU19" s="403">
        <f t="shared" ref="DU19:DV19" si="182">SUM(CN19-CQ19)</f>
        <v>0</v>
      </c>
      <c r="DV19" s="403">
        <f t="shared" si="182"/>
        <v>0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</row>
    <row r="20" ht="19.5" customHeight="1">
      <c r="A20" s="186">
        <v>18.0</v>
      </c>
      <c r="B20" s="230" t="s">
        <v>75</v>
      </c>
      <c r="C20" s="189">
        <v>2264.0</v>
      </c>
      <c r="D20" s="190" t="s">
        <v>57</v>
      </c>
      <c r="E20" s="191" t="s">
        <v>58</v>
      </c>
      <c r="F20" s="426">
        <v>2.0</v>
      </c>
      <c r="G20" s="427">
        <v>47.0</v>
      </c>
      <c r="H20" s="428">
        <v>42.0</v>
      </c>
      <c r="I20" s="384">
        <f t="shared" si="9"/>
        <v>89</v>
      </c>
      <c r="J20" s="430">
        <v>2.0</v>
      </c>
      <c r="K20" s="427">
        <v>49.0</v>
      </c>
      <c r="L20" s="428">
        <v>40.0</v>
      </c>
      <c r="M20" s="384">
        <f t="shared" si="10"/>
        <v>89</v>
      </c>
      <c r="N20" s="430">
        <v>2.0</v>
      </c>
      <c r="O20" s="427">
        <v>50.0</v>
      </c>
      <c r="P20" s="428">
        <v>37.0</v>
      </c>
      <c r="Q20" s="384">
        <f t="shared" si="11"/>
        <v>87</v>
      </c>
      <c r="R20" s="430">
        <v>1.0</v>
      </c>
      <c r="S20" s="427">
        <v>27.0</v>
      </c>
      <c r="T20" s="428">
        <v>27.0</v>
      </c>
      <c r="U20" s="384">
        <f t="shared" si="12"/>
        <v>54</v>
      </c>
      <c r="V20" s="430">
        <v>1.0</v>
      </c>
      <c r="W20" s="427">
        <v>31.0</v>
      </c>
      <c r="X20" s="428">
        <v>32.0</v>
      </c>
      <c r="Y20" s="384">
        <f t="shared" si="13"/>
        <v>63</v>
      </c>
      <c r="Z20" s="387">
        <f t="shared" ref="Z20:AA20" si="183">SUM(G20,K20,O20,S20,W20)</f>
        <v>204</v>
      </c>
      <c r="AA20" s="387">
        <f t="shared" si="183"/>
        <v>178</v>
      </c>
      <c r="AB20" s="384">
        <f t="shared" si="15"/>
        <v>382</v>
      </c>
      <c r="AC20" s="426">
        <v>1.0</v>
      </c>
      <c r="AD20" s="427">
        <v>25.0</v>
      </c>
      <c r="AE20" s="428">
        <v>24.0</v>
      </c>
      <c r="AF20" s="384">
        <f t="shared" si="16"/>
        <v>49</v>
      </c>
      <c r="AG20" s="430">
        <v>1.0</v>
      </c>
      <c r="AH20" s="427">
        <v>22.0</v>
      </c>
      <c r="AI20" s="428">
        <v>27.0</v>
      </c>
      <c r="AJ20" s="384">
        <f t="shared" si="17"/>
        <v>49</v>
      </c>
      <c r="AK20" s="430">
        <v>1.0</v>
      </c>
      <c r="AL20" s="427">
        <v>31.0</v>
      </c>
      <c r="AM20" s="428">
        <v>24.0</v>
      </c>
      <c r="AN20" s="384">
        <f t="shared" si="18"/>
        <v>55</v>
      </c>
      <c r="AO20" s="387">
        <f t="shared" ref="AO20:AP20" si="184">SUM(AD20,AH20,AL20)</f>
        <v>78</v>
      </c>
      <c r="AP20" s="388">
        <f t="shared" si="184"/>
        <v>75</v>
      </c>
      <c r="AQ20" s="384">
        <f t="shared" si="20"/>
        <v>153</v>
      </c>
      <c r="AR20" s="426">
        <v>1.0</v>
      </c>
      <c r="AS20" s="427">
        <v>26.0</v>
      </c>
      <c r="AT20" s="428">
        <v>23.0</v>
      </c>
      <c r="AU20" s="384">
        <f t="shared" si="21"/>
        <v>49</v>
      </c>
      <c r="AV20" s="430">
        <v>1.0</v>
      </c>
      <c r="AW20" s="427">
        <v>25.0</v>
      </c>
      <c r="AX20" s="428">
        <v>24.0</v>
      </c>
      <c r="AY20" s="384">
        <f t="shared" si="22"/>
        <v>49</v>
      </c>
      <c r="AZ20" s="387">
        <f t="shared" ref="AZ20:BA20" si="185">SUM(AS20,AW20)</f>
        <v>51</v>
      </c>
      <c r="BA20" s="388">
        <f t="shared" si="185"/>
        <v>47</v>
      </c>
      <c r="BB20" s="384">
        <f t="shared" si="24"/>
        <v>98</v>
      </c>
      <c r="BC20" s="426">
        <v>1.0</v>
      </c>
      <c r="BD20" s="428">
        <v>39.0</v>
      </c>
      <c r="BE20" s="430">
        <v>1.0</v>
      </c>
      <c r="BF20" s="428">
        <v>26.0</v>
      </c>
      <c r="BG20" s="430">
        <v>0.0</v>
      </c>
      <c r="BH20" s="428">
        <v>0.0</v>
      </c>
      <c r="BI20" s="389">
        <f t="shared" si="25"/>
        <v>65</v>
      </c>
      <c r="BJ20" s="427">
        <v>36.0</v>
      </c>
      <c r="BK20" s="428">
        <v>29.0</v>
      </c>
      <c r="BL20" s="389">
        <f t="shared" si="26"/>
        <v>65</v>
      </c>
      <c r="BM20" s="430">
        <v>1.0</v>
      </c>
      <c r="BN20" s="428">
        <v>36.0</v>
      </c>
      <c r="BO20" s="430">
        <v>1.0</v>
      </c>
      <c r="BP20" s="428">
        <v>28.0</v>
      </c>
      <c r="BQ20" s="430">
        <v>0.0</v>
      </c>
      <c r="BR20" s="428">
        <v>0.0</v>
      </c>
      <c r="BS20" s="389">
        <f t="shared" si="27"/>
        <v>64</v>
      </c>
      <c r="BT20" s="427">
        <v>37.0</v>
      </c>
      <c r="BU20" s="428">
        <v>27.0</v>
      </c>
      <c r="BV20" s="389">
        <f t="shared" si="28"/>
        <v>64</v>
      </c>
      <c r="BW20" s="390">
        <f t="shared" ref="BW20:BX20" si="186">SUM(BJ20,BT20)</f>
        <v>73</v>
      </c>
      <c r="BX20" s="388">
        <f t="shared" si="186"/>
        <v>56</v>
      </c>
      <c r="BY20" s="384">
        <f t="shared" si="30"/>
        <v>129</v>
      </c>
      <c r="BZ20" s="432">
        <v>114.0</v>
      </c>
      <c r="CA20" s="428">
        <v>100.0</v>
      </c>
      <c r="CB20" s="433">
        <v>80.0</v>
      </c>
      <c r="CC20" s="428">
        <v>64.0</v>
      </c>
      <c r="CD20" s="433">
        <v>51.0</v>
      </c>
      <c r="CE20" s="428">
        <v>61.0</v>
      </c>
      <c r="CF20" s="433">
        <v>3.0</v>
      </c>
      <c r="CG20" s="428">
        <v>2.0</v>
      </c>
      <c r="CH20" s="433">
        <v>138.0</v>
      </c>
      <c r="CI20" s="428">
        <v>117.0</v>
      </c>
      <c r="CJ20" s="433">
        <v>15.0</v>
      </c>
      <c r="CK20" s="428">
        <v>10.0</v>
      </c>
      <c r="CL20" s="433">
        <v>5.0</v>
      </c>
      <c r="CM20" s="428">
        <v>2.0</v>
      </c>
      <c r="CN20" s="392">
        <f t="shared" ref="CN20:CO20" si="187">SUM(BZ20,CB20,CD20,CF20,CH20,CJ20,CL20)</f>
        <v>406</v>
      </c>
      <c r="CO20" s="392">
        <f t="shared" si="187"/>
        <v>356</v>
      </c>
      <c r="CP20" s="393">
        <f t="shared" si="32"/>
        <v>762</v>
      </c>
      <c r="CQ20" s="392">
        <f t="shared" ref="CQ20:CR20" si="188">SUM(Z20,AO20,AZ20,BW20)</f>
        <v>406</v>
      </c>
      <c r="CR20" s="392">
        <f t="shared" si="188"/>
        <v>356</v>
      </c>
      <c r="CS20" s="394">
        <f t="shared" si="34"/>
        <v>762</v>
      </c>
      <c r="CT20" s="434">
        <v>59.0</v>
      </c>
      <c r="CU20" s="428">
        <v>65.0</v>
      </c>
      <c r="CV20" s="397">
        <f t="shared" si="35"/>
        <v>124</v>
      </c>
      <c r="CW20" s="438">
        <v>19.0</v>
      </c>
      <c r="CX20" s="428">
        <v>18.0</v>
      </c>
      <c r="CY20" s="397">
        <f t="shared" si="36"/>
        <v>37</v>
      </c>
      <c r="CZ20" s="438">
        <v>220.0</v>
      </c>
      <c r="DA20" s="428">
        <v>171.0</v>
      </c>
      <c r="DB20" s="397">
        <f t="shared" si="37"/>
        <v>391</v>
      </c>
      <c r="DC20" s="438">
        <v>24.0</v>
      </c>
      <c r="DD20" s="428">
        <v>29.0</v>
      </c>
      <c r="DE20" s="397">
        <f t="shared" si="38"/>
        <v>53</v>
      </c>
      <c r="DF20" s="438">
        <v>84.0</v>
      </c>
      <c r="DG20" s="428">
        <v>73.0</v>
      </c>
      <c r="DH20" s="397">
        <f t="shared" si="39"/>
        <v>157</v>
      </c>
      <c r="DI20" s="438">
        <v>0.0</v>
      </c>
      <c r="DJ20" s="428">
        <v>0.0</v>
      </c>
      <c r="DK20" s="397">
        <f t="shared" si="40"/>
        <v>0</v>
      </c>
      <c r="DL20" s="398">
        <f t="shared" ref="DL20:DM20" si="189">SUM(CT20+CW20+CZ20+DC20+DF20+DI20)</f>
        <v>406</v>
      </c>
      <c r="DM20" s="399">
        <f t="shared" si="189"/>
        <v>356</v>
      </c>
      <c r="DN20" s="384">
        <f t="shared" si="42"/>
        <v>762</v>
      </c>
      <c r="DO20" s="400">
        <f t="shared" ref="DO20:DP20" si="190">SUM(CQ20-DL20)</f>
        <v>0</v>
      </c>
      <c r="DP20" s="400">
        <f t="shared" si="190"/>
        <v>0</v>
      </c>
      <c r="DQ20" s="401">
        <f t="shared" si="44"/>
        <v>762</v>
      </c>
      <c r="DR20" s="390">
        <f t="shared" si="45"/>
        <v>762</v>
      </c>
      <c r="DS20" s="402">
        <f t="shared" si="163"/>
        <v>0</v>
      </c>
      <c r="DT20" s="402">
        <f t="shared" si="164"/>
        <v>0</v>
      </c>
      <c r="DU20" s="403">
        <f t="shared" ref="DU20:DV20" si="191">SUM(CN20-CQ20)</f>
        <v>0</v>
      </c>
      <c r="DV20" s="403">
        <f t="shared" si="191"/>
        <v>0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</row>
    <row r="21" ht="19.5" customHeight="1">
      <c r="A21" s="186">
        <v>19.0</v>
      </c>
      <c r="B21" s="230" t="s">
        <v>76</v>
      </c>
      <c r="C21" s="189">
        <v>1575.0</v>
      </c>
      <c r="D21" s="190" t="s">
        <v>57</v>
      </c>
      <c r="E21" s="191" t="s">
        <v>58</v>
      </c>
      <c r="F21" s="410">
        <v>2.0</v>
      </c>
      <c r="G21" s="424">
        <v>41.0</v>
      </c>
      <c r="H21" s="310">
        <v>45.0</v>
      </c>
      <c r="I21" s="384">
        <f t="shared" si="9"/>
        <v>86</v>
      </c>
      <c r="J21" s="425">
        <v>2.0</v>
      </c>
      <c r="K21" s="424">
        <v>45.0</v>
      </c>
      <c r="L21" s="310">
        <v>41.0</v>
      </c>
      <c r="M21" s="384">
        <f t="shared" si="10"/>
        <v>86</v>
      </c>
      <c r="N21" s="425">
        <v>2.0</v>
      </c>
      <c r="O21" s="424">
        <v>35.0</v>
      </c>
      <c r="P21" s="310">
        <v>44.0</v>
      </c>
      <c r="Q21" s="384">
        <f t="shared" si="11"/>
        <v>79</v>
      </c>
      <c r="R21" s="425">
        <v>2.0</v>
      </c>
      <c r="S21" s="424">
        <v>41.0</v>
      </c>
      <c r="T21" s="310">
        <v>47.0</v>
      </c>
      <c r="U21" s="384">
        <f t="shared" si="12"/>
        <v>88</v>
      </c>
      <c r="V21" s="425">
        <v>2.0</v>
      </c>
      <c r="W21" s="424">
        <v>56.0</v>
      </c>
      <c r="X21" s="310">
        <v>39.0</v>
      </c>
      <c r="Y21" s="384">
        <f t="shared" si="13"/>
        <v>95</v>
      </c>
      <c r="Z21" s="387">
        <f t="shared" ref="Z21:AA21" si="192">SUM(G21,K21,O21,S21,W21)</f>
        <v>218</v>
      </c>
      <c r="AA21" s="387">
        <f t="shared" si="192"/>
        <v>216</v>
      </c>
      <c r="AB21" s="384">
        <f t="shared" si="15"/>
        <v>434</v>
      </c>
      <c r="AC21" s="425">
        <v>2.0</v>
      </c>
      <c r="AD21" s="424">
        <v>50.0</v>
      </c>
      <c r="AE21" s="310">
        <v>37.0</v>
      </c>
      <c r="AF21" s="384">
        <f t="shared" si="16"/>
        <v>87</v>
      </c>
      <c r="AG21" s="425">
        <v>2.0</v>
      </c>
      <c r="AH21" s="424">
        <v>53.0</v>
      </c>
      <c r="AI21" s="310">
        <v>41.0</v>
      </c>
      <c r="AJ21" s="384">
        <f t="shared" si="17"/>
        <v>94</v>
      </c>
      <c r="AK21" s="425">
        <v>2.0</v>
      </c>
      <c r="AL21" s="424">
        <v>40.0</v>
      </c>
      <c r="AM21" s="310">
        <v>47.0</v>
      </c>
      <c r="AN21" s="384">
        <f t="shared" si="18"/>
        <v>87</v>
      </c>
      <c r="AO21" s="387">
        <f t="shared" ref="AO21:AP21" si="193">SUM(AD21,AH21,AL21)</f>
        <v>143</v>
      </c>
      <c r="AP21" s="388">
        <f t="shared" si="193"/>
        <v>125</v>
      </c>
      <c r="AQ21" s="384">
        <f t="shared" si="20"/>
        <v>268</v>
      </c>
      <c r="AR21" s="425">
        <v>2.0</v>
      </c>
      <c r="AS21" s="424">
        <v>46.0</v>
      </c>
      <c r="AT21" s="310">
        <v>35.0</v>
      </c>
      <c r="AU21" s="384">
        <f t="shared" si="21"/>
        <v>81</v>
      </c>
      <c r="AV21" s="425">
        <v>2.0</v>
      </c>
      <c r="AW21" s="424">
        <v>49.0</v>
      </c>
      <c r="AX21" s="310">
        <v>39.0</v>
      </c>
      <c r="AY21" s="384">
        <f t="shared" si="22"/>
        <v>88</v>
      </c>
      <c r="AZ21" s="387">
        <f t="shared" ref="AZ21:BA21" si="194">SUM(AS21,AW21)</f>
        <v>95</v>
      </c>
      <c r="BA21" s="388">
        <f t="shared" si="194"/>
        <v>74</v>
      </c>
      <c r="BB21" s="384">
        <f t="shared" si="24"/>
        <v>169</v>
      </c>
      <c r="BC21" s="404">
        <v>1.0</v>
      </c>
      <c r="BD21" s="406">
        <v>40.0</v>
      </c>
      <c r="BE21" s="404">
        <v>1.0</v>
      </c>
      <c r="BF21" s="406">
        <v>40.0</v>
      </c>
      <c r="BG21" s="404">
        <v>0.0</v>
      </c>
      <c r="BH21" s="406">
        <v>0.0</v>
      </c>
      <c r="BI21" s="389">
        <f t="shared" si="25"/>
        <v>80</v>
      </c>
      <c r="BJ21" s="405">
        <v>46.0</v>
      </c>
      <c r="BK21" s="406">
        <v>34.0</v>
      </c>
      <c r="BL21" s="389">
        <f t="shared" si="26"/>
        <v>80</v>
      </c>
      <c r="BM21" s="404">
        <v>1.0</v>
      </c>
      <c r="BN21" s="406">
        <v>41.0</v>
      </c>
      <c r="BO21" s="404">
        <v>1.0</v>
      </c>
      <c r="BP21" s="406">
        <v>30.0</v>
      </c>
      <c r="BQ21" s="404">
        <v>0.0</v>
      </c>
      <c r="BR21" s="406">
        <v>0.0</v>
      </c>
      <c r="BS21" s="389">
        <f t="shared" si="27"/>
        <v>71</v>
      </c>
      <c r="BT21" s="405">
        <v>41.0</v>
      </c>
      <c r="BU21" s="406">
        <v>30.0</v>
      </c>
      <c r="BV21" s="389">
        <f t="shared" si="28"/>
        <v>71</v>
      </c>
      <c r="BW21" s="390">
        <f t="shared" ref="BW21:BX21" si="195">SUM(BJ21,BT21)</f>
        <v>87</v>
      </c>
      <c r="BX21" s="388">
        <f t="shared" si="195"/>
        <v>64</v>
      </c>
      <c r="BY21" s="384">
        <f t="shared" si="30"/>
        <v>151</v>
      </c>
      <c r="BZ21" s="407">
        <v>243.0</v>
      </c>
      <c r="CA21" s="406">
        <v>198.0</v>
      </c>
      <c r="CB21" s="407">
        <v>49.0</v>
      </c>
      <c r="CC21" s="406">
        <v>51.0</v>
      </c>
      <c r="CD21" s="407">
        <v>69.0</v>
      </c>
      <c r="CE21" s="406">
        <v>74.0</v>
      </c>
      <c r="CF21" s="407">
        <v>1.0</v>
      </c>
      <c r="CG21" s="406">
        <v>2.0</v>
      </c>
      <c r="CH21" s="407">
        <v>156.0</v>
      </c>
      <c r="CI21" s="406">
        <v>133.0</v>
      </c>
      <c r="CJ21" s="407">
        <v>15.0</v>
      </c>
      <c r="CK21" s="406">
        <v>13.0</v>
      </c>
      <c r="CL21" s="407">
        <v>10.0</v>
      </c>
      <c r="CM21" s="406">
        <v>8.0</v>
      </c>
      <c r="CN21" s="392">
        <f t="shared" ref="CN21:CO21" si="196">SUM(BZ21,CB21,CD21,CF21,CH21,CJ21,CL21)</f>
        <v>543</v>
      </c>
      <c r="CO21" s="392">
        <f t="shared" si="196"/>
        <v>479</v>
      </c>
      <c r="CP21" s="393">
        <f t="shared" si="32"/>
        <v>1022</v>
      </c>
      <c r="CQ21" s="392">
        <f t="shared" ref="CQ21:CR21" si="197">SUM(Z21,AO21,AZ21,BW21)</f>
        <v>543</v>
      </c>
      <c r="CR21" s="392">
        <f t="shared" si="197"/>
        <v>479</v>
      </c>
      <c r="CS21" s="394">
        <f t="shared" si="34"/>
        <v>1022</v>
      </c>
      <c r="CT21" s="408">
        <v>45.0</v>
      </c>
      <c r="CU21" s="409">
        <v>40.0</v>
      </c>
      <c r="CV21" s="397">
        <f t="shared" si="35"/>
        <v>85</v>
      </c>
      <c r="CW21" s="408">
        <v>18.0</v>
      </c>
      <c r="CX21" s="409">
        <v>17.0</v>
      </c>
      <c r="CY21" s="397">
        <f t="shared" si="36"/>
        <v>35</v>
      </c>
      <c r="CZ21" s="408">
        <v>180.0</v>
      </c>
      <c r="DA21" s="409">
        <v>149.0</v>
      </c>
      <c r="DB21" s="397">
        <f t="shared" si="37"/>
        <v>329</v>
      </c>
      <c r="DC21" s="408">
        <v>44.0</v>
      </c>
      <c r="DD21" s="409">
        <v>45.0</v>
      </c>
      <c r="DE21" s="397">
        <f t="shared" si="38"/>
        <v>89</v>
      </c>
      <c r="DF21" s="408">
        <v>256.0</v>
      </c>
      <c r="DG21" s="409">
        <v>228.0</v>
      </c>
      <c r="DH21" s="397">
        <f t="shared" si="39"/>
        <v>484</v>
      </c>
      <c r="DI21" s="408">
        <v>0.0</v>
      </c>
      <c r="DJ21" s="406">
        <v>0.0</v>
      </c>
      <c r="DK21" s="397">
        <f t="shared" si="40"/>
        <v>0</v>
      </c>
      <c r="DL21" s="398">
        <f t="shared" ref="DL21:DM21" si="198">SUM(CT21+CW21+CZ21+DC21+DF21+DI21)</f>
        <v>543</v>
      </c>
      <c r="DM21" s="399">
        <f t="shared" si="198"/>
        <v>479</v>
      </c>
      <c r="DN21" s="384">
        <f t="shared" si="42"/>
        <v>1022</v>
      </c>
      <c r="DO21" s="400">
        <f t="shared" ref="DO21:DP21" si="199">SUM(CQ21-DL21)</f>
        <v>0</v>
      </c>
      <c r="DP21" s="400">
        <f t="shared" si="199"/>
        <v>0</v>
      </c>
      <c r="DQ21" s="401">
        <f t="shared" si="44"/>
        <v>1022</v>
      </c>
      <c r="DR21" s="390">
        <f t="shared" si="45"/>
        <v>1022</v>
      </c>
      <c r="DS21" s="402">
        <f t="shared" si="163"/>
        <v>0</v>
      </c>
      <c r="DT21" s="402">
        <f t="shared" si="164"/>
        <v>0</v>
      </c>
      <c r="DU21" s="403">
        <f t="shared" ref="DU21:DV21" si="200">SUM(CN21-CQ21)</f>
        <v>0</v>
      </c>
      <c r="DV21" s="403">
        <f t="shared" si="200"/>
        <v>0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</row>
    <row r="22" ht="19.5" customHeight="1">
      <c r="A22" s="186">
        <v>20.0</v>
      </c>
      <c r="B22" s="230" t="s">
        <v>77</v>
      </c>
      <c r="C22" s="189">
        <v>1543.0</v>
      </c>
      <c r="D22" s="190" t="s">
        <v>57</v>
      </c>
      <c r="E22" s="191" t="s">
        <v>58</v>
      </c>
      <c r="F22" s="404">
        <v>2.0</v>
      </c>
      <c r="G22" s="405">
        <v>40.0</v>
      </c>
      <c r="H22" s="406">
        <v>31.0</v>
      </c>
      <c r="I22" s="384">
        <f t="shared" si="9"/>
        <v>71</v>
      </c>
      <c r="J22" s="404">
        <v>2.0</v>
      </c>
      <c r="K22" s="405">
        <v>40.0</v>
      </c>
      <c r="L22" s="406">
        <v>39.0</v>
      </c>
      <c r="M22" s="384">
        <f t="shared" si="10"/>
        <v>79</v>
      </c>
      <c r="N22" s="404">
        <v>2.0</v>
      </c>
      <c r="O22" s="405">
        <v>50.0</v>
      </c>
      <c r="P22" s="406">
        <v>29.0</v>
      </c>
      <c r="Q22" s="384">
        <f t="shared" si="11"/>
        <v>79</v>
      </c>
      <c r="R22" s="404">
        <v>2.0</v>
      </c>
      <c r="S22" s="405">
        <v>39.0</v>
      </c>
      <c r="T22" s="406">
        <v>29.0</v>
      </c>
      <c r="U22" s="384">
        <f t="shared" si="12"/>
        <v>68</v>
      </c>
      <c r="V22" s="404">
        <v>2.0</v>
      </c>
      <c r="W22" s="405">
        <v>39.0</v>
      </c>
      <c r="X22" s="406">
        <v>35.0</v>
      </c>
      <c r="Y22" s="384">
        <f t="shared" si="13"/>
        <v>74</v>
      </c>
      <c r="Z22" s="387">
        <f t="shared" ref="Z22:AA22" si="201">SUM(G22,K22,O22,S22,W22)</f>
        <v>208</v>
      </c>
      <c r="AA22" s="387">
        <f t="shared" si="201"/>
        <v>163</v>
      </c>
      <c r="AB22" s="384">
        <f t="shared" si="15"/>
        <v>371</v>
      </c>
      <c r="AC22" s="404">
        <v>2.0</v>
      </c>
      <c r="AD22" s="405">
        <v>42.0</v>
      </c>
      <c r="AE22" s="406">
        <v>36.0</v>
      </c>
      <c r="AF22" s="384">
        <f t="shared" si="16"/>
        <v>78</v>
      </c>
      <c r="AG22" s="404">
        <v>2.0</v>
      </c>
      <c r="AH22" s="405">
        <v>45.0</v>
      </c>
      <c r="AI22" s="406">
        <v>36.0</v>
      </c>
      <c r="AJ22" s="384">
        <f t="shared" si="17"/>
        <v>81</v>
      </c>
      <c r="AK22" s="404">
        <v>2.0</v>
      </c>
      <c r="AL22" s="405">
        <v>41.0</v>
      </c>
      <c r="AM22" s="406">
        <v>38.0</v>
      </c>
      <c r="AN22" s="384">
        <f t="shared" si="18"/>
        <v>79</v>
      </c>
      <c r="AO22" s="387">
        <f t="shared" ref="AO22:AP22" si="202">SUM(AD22,AH22,AL22)</f>
        <v>128</v>
      </c>
      <c r="AP22" s="388">
        <f t="shared" si="202"/>
        <v>110</v>
      </c>
      <c r="AQ22" s="384">
        <f t="shared" si="20"/>
        <v>238</v>
      </c>
      <c r="AR22" s="404">
        <v>2.0</v>
      </c>
      <c r="AS22" s="405">
        <v>40.0</v>
      </c>
      <c r="AT22" s="406">
        <v>39.0</v>
      </c>
      <c r="AU22" s="384">
        <f t="shared" si="21"/>
        <v>79</v>
      </c>
      <c r="AV22" s="404">
        <v>2.0</v>
      </c>
      <c r="AW22" s="405">
        <v>45.0</v>
      </c>
      <c r="AX22" s="406">
        <v>39.0</v>
      </c>
      <c r="AY22" s="384">
        <f t="shared" si="22"/>
        <v>84</v>
      </c>
      <c r="AZ22" s="387">
        <f t="shared" ref="AZ22:BA22" si="203">SUM(AS22,AW22)</f>
        <v>85</v>
      </c>
      <c r="BA22" s="388">
        <f t="shared" si="203"/>
        <v>78</v>
      </c>
      <c r="BB22" s="384">
        <f t="shared" si="24"/>
        <v>163</v>
      </c>
      <c r="BC22" s="404">
        <v>1.0</v>
      </c>
      <c r="BD22" s="406">
        <v>41.0</v>
      </c>
      <c r="BE22" s="404">
        <v>1.0</v>
      </c>
      <c r="BF22" s="406">
        <v>28.0</v>
      </c>
      <c r="BG22" s="404">
        <v>0.0</v>
      </c>
      <c r="BH22" s="406">
        <v>0.0</v>
      </c>
      <c r="BI22" s="389">
        <f t="shared" si="25"/>
        <v>69</v>
      </c>
      <c r="BJ22" s="405">
        <v>36.0</v>
      </c>
      <c r="BK22" s="406">
        <v>33.0</v>
      </c>
      <c r="BL22" s="389">
        <f t="shared" si="26"/>
        <v>69</v>
      </c>
      <c r="BM22" s="404">
        <v>1.0</v>
      </c>
      <c r="BN22" s="406">
        <v>32.0</v>
      </c>
      <c r="BO22" s="404">
        <v>1.0</v>
      </c>
      <c r="BP22" s="406">
        <v>30.0</v>
      </c>
      <c r="BQ22" s="404">
        <v>0.0</v>
      </c>
      <c r="BR22" s="406">
        <v>0.0</v>
      </c>
      <c r="BS22" s="389">
        <f t="shared" si="27"/>
        <v>62</v>
      </c>
      <c r="BT22" s="405">
        <v>34.0</v>
      </c>
      <c r="BU22" s="406">
        <v>28.0</v>
      </c>
      <c r="BV22" s="389">
        <f t="shared" si="28"/>
        <v>62</v>
      </c>
      <c r="BW22" s="390">
        <f t="shared" ref="BW22:BX22" si="204">SUM(BJ22,BT22)</f>
        <v>70</v>
      </c>
      <c r="BX22" s="388">
        <f t="shared" si="204"/>
        <v>61</v>
      </c>
      <c r="BY22" s="384">
        <f t="shared" si="30"/>
        <v>131</v>
      </c>
      <c r="BZ22" s="407">
        <v>241.0</v>
      </c>
      <c r="CA22" s="406">
        <v>185.0</v>
      </c>
      <c r="CB22" s="407">
        <v>81.0</v>
      </c>
      <c r="CC22" s="406">
        <v>56.0</v>
      </c>
      <c r="CD22" s="407">
        <v>84.0</v>
      </c>
      <c r="CE22" s="406">
        <v>103.0</v>
      </c>
      <c r="CF22" s="407">
        <v>0.0</v>
      </c>
      <c r="CG22" s="406">
        <v>0.0</v>
      </c>
      <c r="CH22" s="407">
        <v>59.0</v>
      </c>
      <c r="CI22" s="406">
        <v>45.0</v>
      </c>
      <c r="CJ22" s="407">
        <v>12.0</v>
      </c>
      <c r="CK22" s="406">
        <v>7.0</v>
      </c>
      <c r="CL22" s="407">
        <v>14.0</v>
      </c>
      <c r="CM22" s="406">
        <v>16.0</v>
      </c>
      <c r="CN22" s="392">
        <f t="shared" ref="CN22:CO22" si="205">SUM(BZ22,CB22,CD22,CF22,CH22,CJ22,CL22)</f>
        <v>491</v>
      </c>
      <c r="CO22" s="392">
        <f t="shared" si="205"/>
        <v>412</v>
      </c>
      <c r="CP22" s="393">
        <f t="shared" si="32"/>
        <v>903</v>
      </c>
      <c r="CQ22" s="392">
        <f t="shared" ref="CQ22:CR22" si="206">SUM(Z22,AO22,AZ22,BW22)</f>
        <v>491</v>
      </c>
      <c r="CR22" s="392">
        <f t="shared" si="206"/>
        <v>412</v>
      </c>
      <c r="CS22" s="394">
        <f t="shared" si="34"/>
        <v>903</v>
      </c>
      <c r="CT22" s="408">
        <v>159.0</v>
      </c>
      <c r="CU22" s="406">
        <v>151.0</v>
      </c>
      <c r="CV22" s="397">
        <f t="shared" si="35"/>
        <v>310</v>
      </c>
      <c r="CW22" s="408">
        <v>54.0</v>
      </c>
      <c r="CX22" s="406">
        <v>36.0</v>
      </c>
      <c r="CY22" s="397">
        <f t="shared" si="36"/>
        <v>90</v>
      </c>
      <c r="CZ22" s="408">
        <v>5.0</v>
      </c>
      <c r="DA22" s="409">
        <v>4.0</v>
      </c>
      <c r="DB22" s="397">
        <f t="shared" si="37"/>
        <v>9</v>
      </c>
      <c r="DC22" s="408">
        <v>20.0</v>
      </c>
      <c r="DD22" s="406">
        <v>14.0</v>
      </c>
      <c r="DE22" s="397">
        <f t="shared" si="38"/>
        <v>34</v>
      </c>
      <c r="DF22" s="408">
        <v>4.0</v>
      </c>
      <c r="DG22" s="406">
        <v>2.0</v>
      </c>
      <c r="DH22" s="397">
        <f t="shared" si="39"/>
        <v>6</v>
      </c>
      <c r="DI22" s="408">
        <v>249.0</v>
      </c>
      <c r="DJ22" s="406">
        <v>205.0</v>
      </c>
      <c r="DK22" s="397">
        <f t="shared" si="40"/>
        <v>454</v>
      </c>
      <c r="DL22" s="398">
        <f t="shared" ref="DL22:DM22" si="207">SUM(CT22+CW22+CZ22+DC22+DF22+DI22)</f>
        <v>491</v>
      </c>
      <c r="DM22" s="399">
        <f t="shared" si="207"/>
        <v>412</v>
      </c>
      <c r="DN22" s="384">
        <f t="shared" si="42"/>
        <v>903</v>
      </c>
      <c r="DO22" s="400">
        <f t="shared" ref="DO22:DP22" si="208">SUM(CQ22-DL22)</f>
        <v>0</v>
      </c>
      <c r="DP22" s="400">
        <f t="shared" si="208"/>
        <v>0</v>
      </c>
      <c r="DQ22" s="401">
        <f t="shared" si="44"/>
        <v>903</v>
      </c>
      <c r="DR22" s="390">
        <f t="shared" si="45"/>
        <v>903</v>
      </c>
      <c r="DS22" s="402">
        <f t="shared" si="163"/>
        <v>0</v>
      </c>
      <c r="DT22" s="402">
        <f t="shared" si="164"/>
        <v>0</v>
      </c>
      <c r="DU22" s="403">
        <f t="shared" ref="DU22:DV22" si="209">SUM(CN22-CQ22)</f>
        <v>0</v>
      </c>
      <c r="DV22" s="403">
        <f t="shared" si="209"/>
        <v>0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</row>
    <row r="23" ht="19.5" customHeight="1">
      <c r="A23" s="186">
        <v>21.0</v>
      </c>
      <c r="B23" s="230" t="s">
        <v>78</v>
      </c>
      <c r="C23" s="189">
        <v>1544.0</v>
      </c>
      <c r="D23" s="190" t="s">
        <v>57</v>
      </c>
      <c r="E23" s="191" t="s">
        <v>58</v>
      </c>
      <c r="F23" s="404">
        <v>2.0</v>
      </c>
      <c r="G23" s="405">
        <v>48.0</v>
      </c>
      <c r="H23" s="406">
        <v>44.0</v>
      </c>
      <c r="I23" s="384">
        <f t="shared" si="9"/>
        <v>92</v>
      </c>
      <c r="J23" s="404">
        <v>2.0</v>
      </c>
      <c r="K23" s="405">
        <v>40.0</v>
      </c>
      <c r="L23" s="406">
        <v>40.0</v>
      </c>
      <c r="M23" s="384">
        <f t="shared" si="10"/>
        <v>80</v>
      </c>
      <c r="N23" s="404">
        <v>2.0</v>
      </c>
      <c r="O23" s="405">
        <v>42.0</v>
      </c>
      <c r="P23" s="406">
        <v>42.0</v>
      </c>
      <c r="Q23" s="384">
        <f t="shared" si="11"/>
        <v>84</v>
      </c>
      <c r="R23" s="404">
        <v>2.0</v>
      </c>
      <c r="S23" s="405">
        <v>45.0</v>
      </c>
      <c r="T23" s="406">
        <v>38.0</v>
      </c>
      <c r="U23" s="384">
        <f t="shared" si="12"/>
        <v>83</v>
      </c>
      <c r="V23" s="404">
        <v>2.0</v>
      </c>
      <c r="W23" s="405">
        <v>56.0</v>
      </c>
      <c r="X23" s="406">
        <v>33.0</v>
      </c>
      <c r="Y23" s="384">
        <f t="shared" si="13"/>
        <v>89</v>
      </c>
      <c r="Z23" s="387">
        <f t="shared" ref="Z23:AA23" si="210">SUM(G23,K23,O23,S23,W23)</f>
        <v>231</v>
      </c>
      <c r="AA23" s="387">
        <f t="shared" si="210"/>
        <v>197</v>
      </c>
      <c r="AB23" s="384">
        <f t="shared" si="15"/>
        <v>428</v>
      </c>
      <c r="AC23" s="404">
        <v>2.0</v>
      </c>
      <c r="AD23" s="405">
        <v>43.0</v>
      </c>
      <c r="AE23" s="406">
        <v>41.0</v>
      </c>
      <c r="AF23" s="384">
        <f t="shared" si="16"/>
        <v>84</v>
      </c>
      <c r="AG23" s="404">
        <v>2.0</v>
      </c>
      <c r="AH23" s="405">
        <v>50.0</v>
      </c>
      <c r="AI23" s="406">
        <v>31.0</v>
      </c>
      <c r="AJ23" s="384">
        <f t="shared" si="17"/>
        <v>81</v>
      </c>
      <c r="AK23" s="404">
        <v>2.0</v>
      </c>
      <c r="AL23" s="405">
        <v>57.0</v>
      </c>
      <c r="AM23" s="406">
        <v>26.0</v>
      </c>
      <c r="AN23" s="384">
        <f t="shared" si="18"/>
        <v>83</v>
      </c>
      <c r="AO23" s="387">
        <f t="shared" ref="AO23:AP23" si="211">SUM(AD23,AH23,AL23)</f>
        <v>150</v>
      </c>
      <c r="AP23" s="388">
        <f t="shared" si="211"/>
        <v>98</v>
      </c>
      <c r="AQ23" s="384">
        <f t="shared" si="20"/>
        <v>248</v>
      </c>
      <c r="AR23" s="404">
        <v>2.0</v>
      </c>
      <c r="AS23" s="405">
        <v>40.0</v>
      </c>
      <c r="AT23" s="406">
        <v>41.0</v>
      </c>
      <c r="AU23" s="384">
        <f t="shared" si="21"/>
        <v>81</v>
      </c>
      <c r="AV23" s="404">
        <v>2.0</v>
      </c>
      <c r="AW23" s="405">
        <v>48.0</v>
      </c>
      <c r="AX23" s="406">
        <v>35.0</v>
      </c>
      <c r="AY23" s="384">
        <f t="shared" si="22"/>
        <v>83</v>
      </c>
      <c r="AZ23" s="387">
        <f t="shared" ref="AZ23:BA23" si="212">SUM(AS23,AW23)</f>
        <v>88</v>
      </c>
      <c r="BA23" s="388">
        <f t="shared" si="212"/>
        <v>76</v>
      </c>
      <c r="BB23" s="384">
        <f t="shared" si="24"/>
        <v>164</v>
      </c>
      <c r="BC23" s="404">
        <v>1.0</v>
      </c>
      <c r="BD23" s="406">
        <v>44.0</v>
      </c>
      <c r="BE23" s="404">
        <v>1.0</v>
      </c>
      <c r="BF23" s="406">
        <v>40.0</v>
      </c>
      <c r="BG23" s="404">
        <v>0.0</v>
      </c>
      <c r="BH23" s="406">
        <v>0.0</v>
      </c>
      <c r="BI23" s="389">
        <f t="shared" si="25"/>
        <v>84</v>
      </c>
      <c r="BJ23" s="405">
        <v>45.0</v>
      </c>
      <c r="BK23" s="406">
        <v>39.0</v>
      </c>
      <c r="BL23" s="389">
        <f t="shared" si="26"/>
        <v>84</v>
      </c>
      <c r="BM23" s="404">
        <v>1.0</v>
      </c>
      <c r="BN23" s="406">
        <v>39.0</v>
      </c>
      <c r="BO23" s="404">
        <v>1.0</v>
      </c>
      <c r="BP23" s="406">
        <v>38.0</v>
      </c>
      <c r="BQ23" s="404">
        <v>0.0</v>
      </c>
      <c r="BR23" s="406">
        <v>0.0</v>
      </c>
      <c r="BS23" s="389">
        <f t="shared" si="27"/>
        <v>77</v>
      </c>
      <c r="BT23" s="405">
        <v>46.0</v>
      </c>
      <c r="BU23" s="406">
        <v>31.0</v>
      </c>
      <c r="BV23" s="389">
        <f t="shared" si="28"/>
        <v>77</v>
      </c>
      <c r="BW23" s="390">
        <f t="shared" ref="BW23:BX23" si="213">SUM(BJ23,BT23)</f>
        <v>91</v>
      </c>
      <c r="BX23" s="388">
        <f t="shared" si="213"/>
        <v>70</v>
      </c>
      <c r="BY23" s="384">
        <f t="shared" si="30"/>
        <v>161</v>
      </c>
      <c r="BZ23" s="407">
        <v>277.0</v>
      </c>
      <c r="CA23" s="406">
        <v>213.0</v>
      </c>
      <c r="CB23" s="407">
        <v>54.0</v>
      </c>
      <c r="CC23" s="406">
        <v>42.0</v>
      </c>
      <c r="CD23" s="407">
        <v>58.0</v>
      </c>
      <c r="CE23" s="406">
        <v>50.0</v>
      </c>
      <c r="CF23" s="407">
        <v>3.0</v>
      </c>
      <c r="CG23" s="406">
        <v>0.0</v>
      </c>
      <c r="CH23" s="407">
        <v>116.0</v>
      </c>
      <c r="CI23" s="406">
        <v>84.0</v>
      </c>
      <c r="CJ23" s="407">
        <v>51.0</v>
      </c>
      <c r="CK23" s="406">
        <v>49.0</v>
      </c>
      <c r="CL23" s="407">
        <v>1.0</v>
      </c>
      <c r="CM23" s="406">
        <v>3.0</v>
      </c>
      <c r="CN23" s="392">
        <f t="shared" ref="CN23:CO23" si="214">SUM(BZ23,CB23,CD23,CF23,CH23,CJ23,CL23)</f>
        <v>560</v>
      </c>
      <c r="CO23" s="392">
        <f t="shared" si="214"/>
        <v>441</v>
      </c>
      <c r="CP23" s="393">
        <f t="shared" si="32"/>
        <v>1001</v>
      </c>
      <c r="CQ23" s="392">
        <f t="shared" ref="CQ23:CR23" si="215">SUM(Z23,AO23,AZ23,BW23)</f>
        <v>560</v>
      </c>
      <c r="CR23" s="392">
        <f t="shared" si="215"/>
        <v>441</v>
      </c>
      <c r="CS23" s="394">
        <f t="shared" si="34"/>
        <v>1001</v>
      </c>
      <c r="CT23" s="408">
        <v>243.0</v>
      </c>
      <c r="CU23" s="406">
        <v>171.0</v>
      </c>
      <c r="CV23" s="397">
        <f t="shared" si="35"/>
        <v>414</v>
      </c>
      <c r="CW23" s="408">
        <v>22.0</v>
      </c>
      <c r="CX23" s="406">
        <v>18.0</v>
      </c>
      <c r="CY23" s="397">
        <f t="shared" si="36"/>
        <v>40</v>
      </c>
      <c r="CZ23" s="408">
        <v>7.0</v>
      </c>
      <c r="DA23" s="406">
        <v>5.0</v>
      </c>
      <c r="DB23" s="397">
        <f t="shared" si="37"/>
        <v>12</v>
      </c>
      <c r="DC23" s="408">
        <v>108.0</v>
      </c>
      <c r="DD23" s="406">
        <v>93.0</v>
      </c>
      <c r="DE23" s="397">
        <f t="shared" si="38"/>
        <v>201</v>
      </c>
      <c r="DF23" s="408">
        <v>7.0</v>
      </c>
      <c r="DG23" s="406">
        <v>7.0</v>
      </c>
      <c r="DH23" s="397">
        <f t="shared" si="39"/>
        <v>14</v>
      </c>
      <c r="DI23" s="408">
        <v>173.0</v>
      </c>
      <c r="DJ23" s="406">
        <v>147.0</v>
      </c>
      <c r="DK23" s="397">
        <f t="shared" si="40"/>
        <v>320</v>
      </c>
      <c r="DL23" s="398">
        <f t="shared" ref="DL23:DM23" si="216">SUM(CT23+CW23+CZ23+DC23+DF23+DI23)</f>
        <v>560</v>
      </c>
      <c r="DM23" s="399">
        <f t="shared" si="216"/>
        <v>441</v>
      </c>
      <c r="DN23" s="384">
        <f t="shared" si="42"/>
        <v>1001</v>
      </c>
      <c r="DO23" s="400">
        <f t="shared" ref="DO23:DP23" si="217">SUM(CQ23-DL23)</f>
        <v>0</v>
      </c>
      <c r="DP23" s="400">
        <f t="shared" si="217"/>
        <v>0</v>
      </c>
      <c r="DQ23" s="401">
        <f t="shared" si="44"/>
        <v>1001</v>
      </c>
      <c r="DR23" s="390">
        <f t="shared" si="45"/>
        <v>1001</v>
      </c>
      <c r="DS23" s="402">
        <f t="shared" si="163"/>
        <v>0</v>
      </c>
      <c r="DT23" s="402">
        <f t="shared" si="164"/>
        <v>0</v>
      </c>
      <c r="DU23" s="403">
        <f t="shared" ref="DU23:DV23" si="218">SUM(CN23-CQ23)</f>
        <v>0</v>
      </c>
      <c r="DV23" s="403">
        <f t="shared" si="218"/>
        <v>0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</row>
    <row r="24" ht="19.5" customHeight="1">
      <c r="A24" s="186">
        <v>22.0</v>
      </c>
      <c r="B24" s="230" t="s">
        <v>79</v>
      </c>
      <c r="C24" s="189">
        <v>1544.0</v>
      </c>
      <c r="D24" s="190" t="s">
        <v>57</v>
      </c>
      <c r="E24" s="191" t="s">
        <v>58</v>
      </c>
      <c r="F24" s="404">
        <v>2.0</v>
      </c>
      <c r="G24" s="405">
        <v>50.0</v>
      </c>
      <c r="H24" s="406">
        <v>39.0</v>
      </c>
      <c r="I24" s="384">
        <f t="shared" si="9"/>
        <v>89</v>
      </c>
      <c r="J24" s="404">
        <v>2.0</v>
      </c>
      <c r="K24" s="405">
        <f>24+27</f>
        <v>51</v>
      </c>
      <c r="L24" s="406">
        <f>17+21</f>
        <v>38</v>
      </c>
      <c r="M24" s="384">
        <f t="shared" si="10"/>
        <v>89</v>
      </c>
      <c r="N24" s="404">
        <v>2.0</v>
      </c>
      <c r="O24" s="405">
        <v>49.0</v>
      </c>
      <c r="P24" s="406">
        <v>44.0</v>
      </c>
      <c r="Q24" s="384">
        <f t="shared" si="11"/>
        <v>93</v>
      </c>
      <c r="R24" s="404">
        <v>2.0</v>
      </c>
      <c r="S24" s="405">
        <v>51.0</v>
      </c>
      <c r="T24" s="406">
        <v>38.0</v>
      </c>
      <c r="U24" s="384">
        <f t="shared" si="12"/>
        <v>89</v>
      </c>
      <c r="V24" s="404">
        <v>2.0</v>
      </c>
      <c r="W24" s="405">
        <v>47.0</v>
      </c>
      <c r="X24" s="406">
        <f>16+21</f>
        <v>37</v>
      </c>
      <c r="Y24" s="384">
        <f t="shared" si="13"/>
        <v>84</v>
      </c>
      <c r="Z24" s="387">
        <f t="shared" ref="Z24:AA24" si="219">SUM(G24,K24,O24,S24,W24)</f>
        <v>248</v>
      </c>
      <c r="AA24" s="387">
        <f t="shared" si="219"/>
        <v>196</v>
      </c>
      <c r="AB24" s="384">
        <f t="shared" si="15"/>
        <v>444</v>
      </c>
      <c r="AC24" s="404">
        <v>2.0</v>
      </c>
      <c r="AD24" s="405">
        <v>39.0</v>
      </c>
      <c r="AE24" s="406">
        <v>51.0</v>
      </c>
      <c r="AF24" s="384">
        <f t="shared" si="16"/>
        <v>90</v>
      </c>
      <c r="AG24" s="404">
        <v>2.0</v>
      </c>
      <c r="AH24" s="405">
        <v>44.0</v>
      </c>
      <c r="AI24" s="406">
        <v>43.0</v>
      </c>
      <c r="AJ24" s="384">
        <f t="shared" si="17"/>
        <v>87</v>
      </c>
      <c r="AK24" s="404">
        <v>2.0</v>
      </c>
      <c r="AL24" s="405">
        <f>27+24</f>
        <v>51</v>
      </c>
      <c r="AM24" s="406">
        <f>14+17</f>
        <v>31</v>
      </c>
      <c r="AN24" s="384">
        <f t="shared" si="18"/>
        <v>82</v>
      </c>
      <c r="AO24" s="387">
        <f t="shared" ref="AO24:AP24" si="220">SUM(AD24,AH24,AL24)</f>
        <v>134</v>
      </c>
      <c r="AP24" s="388">
        <f t="shared" si="220"/>
        <v>125</v>
      </c>
      <c r="AQ24" s="384">
        <f t="shared" si="20"/>
        <v>259</v>
      </c>
      <c r="AR24" s="404">
        <v>2.0</v>
      </c>
      <c r="AS24" s="405">
        <f>21+26</f>
        <v>47</v>
      </c>
      <c r="AT24" s="406">
        <f>18+15</f>
        <v>33</v>
      </c>
      <c r="AU24" s="384">
        <f t="shared" si="21"/>
        <v>80</v>
      </c>
      <c r="AV24" s="404">
        <v>2.0</v>
      </c>
      <c r="AW24" s="405">
        <f>28+24</f>
        <v>52</v>
      </c>
      <c r="AX24" s="406">
        <v>49.0</v>
      </c>
      <c r="AY24" s="384">
        <f t="shared" si="22"/>
        <v>101</v>
      </c>
      <c r="AZ24" s="387">
        <f t="shared" ref="AZ24:BA24" si="221">SUM(AS24,AW24)</f>
        <v>99</v>
      </c>
      <c r="BA24" s="388">
        <f t="shared" si="221"/>
        <v>82</v>
      </c>
      <c r="BB24" s="384">
        <f t="shared" si="24"/>
        <v>181</v>
      </c>
      <c r="BC24" s="404">
        <v>1.0</v>
      </c>
      <c r="BD24" s="406">
        <v>38.0</v>
      </c>
      <c r="BE24" s="404">
        <v>1.0</v>
      </c>
      <c r="BF24" s="406">
        <v>33.0</v>
      </c>
      <c r="BG24" s="404">
        <v>0.0</v>
      </c>
      <c r="BH24" s="406">
        <v>0.0</v>
      </c>
      <c r="BI24" s="389">
        <f t="shared" si="25"/>
        <v>71</v>
      </c>
      <c r="BJ24" s="405">
        <v>35.0</v>
      </c>
      <c r="BK24" s="406">
        <f>19+17</f>
        <v>36</v>
      </c>
      <c r="BL24" s="389">
        <f t="shared" si="26"/>
        <v>71</v>
      </c>
      <c r="BM24" s="404">
        <v>1.0</v>
      </c>
      <c r="BN24" s="406">
        <v>30.0</v>
      </c>
      <c r="BO24" s="404">
        <v>1.0</v>
      </c>
      <c r="BP24" s="406">
        <v>29.0</v>
      </c>
      <c r="BQ24" s="404">
        <v>0.0</v>
      </c>
      <c r="BR24" s="406">
        <v>0.0</v>
      </c>
      <c r="BS24" s="389">
        <f t="shared" si="27"/>
        <v>59</v>
      </c>
      <c r="BT24" s="405">
        <v>34.0</v>
      </c>
      <c r="BU24" s="406">
        <v>25.0</v>
      </c>
      <c r="BV24" s="389">
        <f t="shared" si="28"/>
        <v>59</v>
      </c>
      <c r="BW24" s="390">
        <f t="shared" ref="BW24:BX24" si="222">SUM(BJ24,BT24)</f>
        <v>69</v>
      </c>
      <c r="BX24" s="388">
        <f t="shared" si="222"/>
        <v>61</v>
      </c>
      <c r="BY24" s="384">
        <f t="shared" si="30"/>
        <v>130</v>
      </c>
      <c r="BZ24" s="407">
        <v>296.0</v>
      </c>
      <c r="CA24" s="406">
        <v>231.0</v>
      </c>
      <c r="CB24" s="407">
        <v>67.0</v>
      </c>
      <c r="CC24" s="406">
        <v>66.0</v>
      </c>
      <c r="CD24" s="407">
        <v>64.0</v>
      </c>
      <c r="CE24" s="406">
        <v>42.0</v>
      </c>
      <c r="CF24" s="407">
        <v>1.0</v>
      </c>
      <c r="CG24" s="406">
        <v>2.0</v>
      </c>
      <c r="CH24" s="407">
        <v>73.0</v>
      </c>
      <c r="CI24" s="406">
        <v>73.0</v>
      </c>
      <c r="CJ24" s="407">
        <v>41.0</v>
      </c>
      <c r="CK24" s="406">
        <v>46.0</v>
      </c>
      <c r="CL24" s="407">
        <v>8.0</v>
      </c>
      <c r="CM24" s="406">
        <v>4.0</v>
      </c>
      <c r="CN24" s="392">
        <f t="shared" ref="CN24:CO24" si="223">SUM(BZ24,CB24,CD24,CF24,CH24,CJ24,CL24)</f>
        <v>550</v>
      </c>
      <c r="CO24" s="392">
        <f t="shared" si="223"/>
        <v>464</v>
      </c>
      <c r="CP24" s="393">
        <f t="shared" si="32"/>
        <v>1014</v>
      </c>
      <c r="CQ24" s="392">
        <f t="shared" ref="CQ24:CR24" si="224">SUM(Z24,AO24,AZ24,BW24)</f>
        <v>550</v>
      </c>
      <c r="CR24" s="392">
        <f t="shared" si="224"/>
        <v>464</v>
      </c>
      <c r="CS24" s="394">
        <f t="shared" si="34"/>
        <v>1014</v>
      </c>
      <c r="CT24" s="439">
        <v>18.0</v>
      </c>
      <c r="CU24" s="423">
        <v>14.0</v>
      </c>
      <c r="CV24" s="397">
        <f t="shared" si="35"/>
        <v>32</v>
      </c>
      <c r="CW24" s="422">
        <v>7.0</v>
      </c>
      <c r="CX24" s="423">
        <v>3.0</v>
      </c>
      <c r="CY24" s="397">
        <f t="shared" si="36"/>
        <v>10</v>
      </c>
      <c r="CZ24" s="422">
        <v>22.0</v>
      </c>
      <c r="DA24" s="423">
        <v>24.0</v>
      </c>
      <c r="DB24" s="397">
        <f t="shared" si="37"/>
        <v>46</v>
      </c>
      <c r="DC24" s="422">
        <v>8.0</v>
      </c>
      <c r="DD24" s="423">
        <v>5.0</v>
      </c>
      <c r="DE24" s="397">
        <f t="shared" si="38"/>
        <v>13</v>
      </c>
      <c r="DF24" s="422">
        <v>95.0</v>
      </c>
      <c r="DG24" s="423">
        <v>97.0</v>
      </c>
      <c r="DH24" s="397">
        <f t="shared" si="39"/>
        <v>192</v>
      </c>
      <c r="DI24" s="422">
        <v>400.0</v>
      </c>
      <c r="DJ24" s="423">
        <v>321.0</v>
      </c>
      <c r="DK24" s="397">
        <f t="shared" si="40"/>
        <v>721</v>
      </c>
      <c r="DL24" s="398">
        <f t="shared" ref="DL24:DM24" si="225">SUM(CT24+CW24+CZ24+DC24+DF24+DI24)</f>
        <v>550</v>
      </c>
      <c r="DM24" s="399">
        <f t="shared" si="225"/>
        <v>464</v>
      </c>
      <c r="DN24" s="384">
        <f t="shared" si="42"/>
        <v>1014</v>
      </c>
      <c r="DO24" s="400">
        <f t="shared" ref="DO24:DP24" si="226">SUM(CQ24-DL24)</f>
        <v>0</v>
      </c>
      <c r="DP24" s="400">
        <f t="shared" si="226"/>
        <v>0</v>
      </c>
      <c r="DQ24" s="401">
        <f t="shared" si="44"/>
        <v>1014</v>
      </c>
      <c r="DR24" s="390">
        <f t="shared" si="45"/>
        <v>1014</v>
      </c>
      <c r="DS24" s="402">
        <f t="shared" si="163"/>
        <v>0</v>
      </c>
      <c r="DT24" s="402">
        <f t="shared" si="164"/>
        <v>0</v>
      </c>
      <c r="DU24" s="403">
        <f t="shared" ref="DU24:DV24" si="227">SUM(CN24-CQ24)</f>
        <v>0</v>
      </c>
      <c r="DV24" s="403">
        <f t="shared" si="227"/>
        <v>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</row>
    <row r="25" ht="19.5" customHeight="1">
      <c r="A25" s="186">
        <v>23.0</v>
      </c>
      <c r="B25" s="230" t="s">
        <v>80</v>
      </c>
      <c r="C25" s="189">
        <v>1568.0</v>
      </c>
      <c r="D25" s="190" t="s">
        <v>57</v>
      </c>
      <c r="E25" s="191" t="s">
        <v>58</v>
      </c>
      <c r="F25" s="404">
        <v>2.0</v>
      </c>
      <c r="G25" s="405">
        <v>48.0</v>
      </c>
      <c r="H25" s="406">
        <v>40.0</v>
      </c>
      <c r="I25" s="384">
        <f t="shared" si="9"/>
        <v>88</v>
      </c>
      <c r="J25" s="404">
        <v>2.0</v>
      </c>
      <c r="K25" s="405">
        <v>45.0</v>
      </c>
      <c r="L25" s="406">
        <v>39.0</v>
      </c>
      <c r="M25" s="384">
        <f t="shared" si="10"/>
        <v>84</v>
      </c>
      <c r="N25" s="404">
        <v>2.0</v>
      </c>
      <c r="O25" s="405">
        <v>43.0</v>
      </c>
      <c r="P25" s="406">
        <v>40.0</v>
      </c>
      <c r="Q25" s="384">
        <f t="shared" si="11"/>
        <v>83</v>
      </c>
      <c r="R25" s="404">
        <v>2.0</v>
      </c>
      <c r="S25" s="405">
        <v>45.0</v>
      </c>
      <c r="T25" s="406">
        <v>39.0</v>
      </c>
      <c r="U25" s="384">
        <f t="shared" si="12"/>
        <v>84</v>
      </c>
      <c r="V25" s="404">
        <v>2.0</v>
      </c>
      <c r="W25" s="405">
        <v>52.0</v>
      </c>
      <c r="X25" s="406">
        <v>31.0</v>
      </c>
      <c r="Y25" s="384">
        <f t="shared" si="13"/>
        <v>83</v>
      </c>
      <c r="Z25" s="387">
        <f t="shared" ref="Z25:AA25" si="228">SUM(G25,K25,O25,S25,W25)</f>
        <v>233</v>
      </c>
      <c r="AA25" s="387">
        <f t="shared" si="228"/>
        <v>189</v>
      </c>
      <c r="AB25" s="384">
        <f t="shared" si="15"/>
        <v>422</v>
      </c>
      <c r="AC25" s="404">
        <v>2.0</v>
      </c>
      <c r="AD25" s="405">
        <v>44.0</v>
      </c>
      <c r="AE25" s="406">
        <v>40.0</v>
      </c>
      <c r="AF25" s="384">
        <f t="shared" si="16"/>
        <v>84</v>
      </c>
      <c r="AG25" s="404">
        <v>2.0</v>
      </c>
      <c r="AH25" s="405">
        <v>40.0</v>
      </c>
      <c r="AI25" s="406">
        <v>44.0</v>
      </c>
      <c r="AJ25" s="384">
        <f t="shared" si="17"/>
        <v>84</v>
      </c>
      <c r="AK25" s="404">
        <v>2.0</v>
      </c>
      <c r="AL25" s="405">
        <v>52.0</v>
      </c>
      <c r="AM25" s="406">
        <v>29.0</v>
      </c>
      <c r="AN25" s="384">
        <f t="shared" si="18"/>
        <v>81</v>
      </c>
      <c r="AO25" s="387">
        <f t="shared" ref="AO25:AP25" si="229">SUM(AD25,AH25,AL25)</f>
        <v>136</v>
      </c>
      <c r="AP25" s="388">
        <f t="shared" si="229"/>
        <v>113</v>
      </c>
      <c r="AQ25" s="384">
        <f t="shared" si="20"/>
        <v>249</v>
      </c>
      <c r="AR25" s="404">
        <v>2.0</v>
      </c>
      <c r="AS25" s="405">
        <v>52.0</v>
      </c>
      <c r="AT25" s="406">
        <v>38.0</v>
      </c>
      <c r="AU25" s="384">
        <f t="shared" si="21"/>
        <v>90</v>
      </c>
      <c r="AV25" s="404">
        <v>2.0</v>
      </c>
      <c r="AW25" s="405">
        <v>51.0</v>
      </c>
      <c r="AX25" s="406">
        <v>41.0</v>
      </c>
      <c r="AY25" s="384">
        <f t="shared" si="22"/>
        <v>92</v>
      </c>
      <c r="AZ25" s="387">
        <f t="shared" ref="AZ25:BA25" si="230">SUM(AS25,AW25)</f>
        <v>103</v>
      </c>
      <c r="BA25" s="388">
        <f t="shared" si="230"/>
        <v>79</v>
      </c>
      <c r="BB25" s="384">
        <f t="shared" si="24"/>
        <v>182</v>
      </c>
      <c r="BC25" s="404">
        <v>1.0</v>
      </c>
      <c r="BD25" s="406">
        <v>47.0</v>
      </c>
      <c r="BE25" s="404">
        <v>1.0</v>
      </c>
      <c r="BF25" s="406">
        <v>41.0</v>
      </c>
      <c r="BG25" s="404">
        <v>0.0</v>
      </c>
      <c r="BH25" s="406">
        <v>0.0</v>
      </c>
      <c r="BI25" s="389">
        <f t="shared" si="25"/>
        <v>88</v>
      </c>
      <c r="BJ25" s="405">
        <v>51.0</v>
      </c>
      <c r="BK25" s="406">
        <v>37.0</v>
      </c>
      <c r="BL25" s="389">
        <f t="shared" si="26"/>
        <v>88</v>
      </c>
      <c r="BM25" s="404">
        <v>1.0</v>
      </c>
      <c r="BN25" s="406">
        <v>40.0</v>
      </c>
      <c r="BO25" s="404">
        <v>1.0</v>
      </c>
      <c r="BP25" s="406">
        <v>34.0</v>
      </c>
      <c r="BQ25" s="404">
        <v>0.0</v>
      </c>
      <c r="BR25" s="406">
        <v>0.0</v>
      </c>
      <c r="BS25" s="389">
        <f t="shared" si="27"/>
        <v>74</v>
      </c>
      <c r="BT25" s="405">
        <v>38.0</v>
      </c>
      <c r="BU25" s="406">
        <v>36.0</v>
      </c>
      <c r="BV25" s="389">
        <f t="shared" si="28"/>
        <v>74</v>
      </c>
      <c r="BW25" s="390">
        <f t="shared" ref="BW25:BX25" si="231">SUM(BJ25,BT25)</f>
        <v>89</v>
      </c>
      <c r="BX25" s="388">
        <f t="shared" si="231"/>
        <v>73</v>
      </c>
      <c r="BY25" s="384">
        <f t="shared" si="30"/>
        <v>162</v>
      </c>
      <c r="BZ25" s="407">
        <v>316.0</v>
      </c>
      <c r="CA25" s="406">
        <v>254.0</v>
      </c>
      <c r="CB25" s="407">
        <v>58.0</v>
      </c>
      <c r="CC25" s="406">
        <v>50.0</v>
      </c>
      <c r="CD25" s="407">
        <v>26.0</v>
      </c>
      <c r="CE25" s="406">
        <v>21.0</v>
      </c>
      <c r="CF25" s="407">
        <v>4.0</v>
      </c>
      <c r="CG25" s="406">
        <v>0.0</v>
      </c>
      <c r="CH25" s="407">
        <v>100.0</v>
      </c>
      <c r="CI25" s="406">
        <v>61.0</v>
      </c>
      <c r="CJ25" s="407">
        <v>40.0</v>
      </c>
      <c r="CK25" s="406">
        <v>52.0</v>
      </c>
      <c r="CL25" s="407">
        <v>17.0</v>
      </c>
      <c r="CM25" s="406">
        <v>16.0</v>
      </c>
      <c r="CN25" s="392">
        <f t="shared" ref="CN25:CO25" si="232">SUM(BZ25,CB25,CD25,CF25,CH25,CJ25,CL25)</f>
        <v>561</v>
      </c>
      <c r="CO25" s="392">
        <f t="shared" si="232"/>
        <v>454</v>
      </c>
      <c r="CP25" s="393">
        <f t="shared" si="32"/>
        <v>1015</v>
      </c>
      <c r="CQ25" s="392">
        <f t="shared" ref="CQ25:CR25" si="233">SUM(Z25,AO25,AZ25,BW25)</f>
        <v>561</v>
      </c>
      <c r="CR25" s="392">
        <f t="shared" si="233"/>
        <v>454</v>
      </c>
      <c r="CS25" s="394">
        <f t="shared" si="34"/>
        <v>1015</v>
      </c>
      <c r="CT25" s="408">
        <v>344.0</v>
      </c>
      <c r="CU25" s="406">
        <v>272.0</v>
      </c>
      <c r="CV25" s="397">
        <f t="shared" si="35"/>
        <v>616</v>
      </c>
      <c r="CW25" s="408">
        <v>11.0</v>
      </c>
      <c r="CX25" s="406">
        <v>12.0</v>
      </c>
      <c r="CY25" s="397">
        <f t="shared" si="36"/>
        <v>23</v>
      </c>
      <c r="CZ25" s="408">
        <v>1.0</v>
      </c>
      <c r="DA25" s="406">
        <v>3.0</v>
      </c>
      <c r="DB25" s="397">
        <f t="shared" si="37"/>
        <v>4</v>
      </c>
      <c r="DC25" s="408">
        <v>45.0</v>
      </c>
      <c r="DD25" s="406">
        <v>31.0</v>
      </c>
      <c r="DE25" s="397">
        <f t="shared" si="38"/>
        <v>76</v>
      </c>
      <c r="DF25" s="408">
        <v>4.0</v>
      </c>
      <c r="DG25" s="406">
        <v>5.0</v>
      </c>
      <c r="DH25" s="397">
        <f t="shared" si="39"/>
        <v>9</v>
      </c>
      <c r="DI25" s="408">
        <v>156.0</v>
      </c>
      <c r="DJ25" s="406">
        <v>131.0</v>
      </c>
      <c r="DK25" s="397">
        <f t="shared" si="40"/>
        <v>287</v>
      </c>
      <c r="DL25" s="398">
        <f t="shared" ref="DL25:DM25" si="234">SUM(CT25+CW25+CZ25+DC25+DF25+DI25)</f>
        <v>561</v>
      </c>
      <c r="DM25" s="399">
        <f t="shared" si="234"/>
        <v>454</v>
      </c>
      <c r="DN25" s="384">
        <f t="shared" si="42"/>
        <v>1015</v>
      </c>
      <c r="DO25" s="400">
        <f t="shared" ref="DO25:DP25" si="235">SUM(CQ25-DL25)</f>
        <v>0</v>
      </c>
      <c r="DP25" s="400">
        <f t="shared" si="235"/>
        <v>0</v>
      </c>
      <c r="DQ25" s="401">
        <f t="shared" si="44"/>
        <v>1015</v>
      </c>
      <c r="DR25" s="390">
        <f t="shared" si="45"/>
        <v>1015</v>
      </c>
      <c r="DS25" s="402">
        <f t="shared" si="163"/>
        <v>0</v>
      </c>
      <c r="DT25" s="402">
        <f t="shared" si="164"/>
        <v>0</v>
      </c>
      <c r="DU25" s="403">
        <f t="shared" ref="DU25:DV25" si="236">SUM(CN25-CQ25)</f>
        <v>0</v>
      </c>
      <c r="DV25" s="403">
        <f t="shared" si="236"/>
        <v>0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</row>
    <row r="26" ht="19.5" customHeight="1">
      <c r="A26" s="186">
        <v>24.0</v>
      </c>
      <c r="B26" s="230" t="s">
        <v>81</v>
      </c>
      <c r="C26" s="189">
        <v>1571.0</v>
      </c>
      <c r="D26" s="190" t="s">
        <v>57</v>
      </c>
      <c r="E26" s="191" t="s">
        <v>58</v>
      </c>
      <c r="F26" s="404">
        <v>1.0</v>
      </c>
      <c r="G26" s="405">
        <v>27.0</v>
      </c>
      <c r="H26" s="406">
        <v>23.0</v>
      </c>
      <c r="I26" s="384">
        <f t="shared" si="9"/>
        <v>50</v>
      </c>
      <c r="J26" s="404">
        <v>1.0</v>
      </c>
      <c r="K26" s="405">
        <v>24.0</v>
      </c>
      <c r="L26" s="406">
        <v>24.0</v>
      </c>
      <c r="M26" s="384">
        <f t="shared" si="10"/>
        <v>48</v>
      </c>
      <c r="N26" s="404">
        <v>1.0</v>
      </c>
      <c r="O26" s="405">
        <v>22.0</v>
      </c>
      <c r="P26" s="406">
        <v>21.0</v>
      </c>
      <c r="Q26" s="384">
        <f t="shared" si="11"/>
        <v>43</v>
      </c>
      <c r="R26" s="404">
        <v>1.0</v>
      </c>
      <c r="S26" s="405">
        <v>29.0</v>
      </c>
      <c r="T26" s="406">
        <v>13.0</v>
      </c>
      <c r="U26" s="384">
        <f t="shared" si="12"/>
        <v>42</v>
      </c>
      <c r="V26" s="404">
        <v>1.0</v>
      </c>
      <c r="W26" s="405">
        <v>20.0</v>
      </c>
      <c r="X26" s="406">
        <v>20.0</v>
      </c>
      <c r="Y26" s="384">
        <f t="shared" si="13"/>
        <v>40</v>
      </c>
      <c r="Z26" s="387">
        <f t="shared" ref="Z26:AA26" si="237">SUM(G26,K26,O26,S26,W26)</f>
        <v>122</v>
      </c>
      <c r="AA26" s="387">
        <f t="shared" si="237"/>
        <v>101</v>
      </c>
      <c r="AB26" s="384">
        <f t="shared" si="15"/>
        <v>223</v>
      </c>
      <c r="AC26" s="404">
        <v>1.0</v>
      </c>
      <c r="AD26" s="405">
        <v>19.0</v>
      </c>
      <c r="AE26" s="406">
        <v>22.0</v>
      </c>
      <c r="AF26" s="384">
        <f t="shared" si="16"/>
        <v>41</v>
      </c>
      <c r="AG26" s="404">
        <v>1.0</v>
      </c>
      <c r="AH26" s="405">
        <v>26.0</v>
      </c>
      <c r="AI26" s="406">
        <v>19.0</v>
      </c>
      <c r="AJ26" s="384">
        <f t="shared" si="17"/>
        <v>45</v>
      </c>
      <c r="AK26" s="404">
        <v>1.0</v>
      </c>
      <c r="AL26" s="405">
        <v>22.0</v>
      </c>
      <c r="AM26" s="406">
        <v>20.0</v>
      </c>
      <c r="AN26" s="384">
        <f t="shared" si="18"/>
        <v>42</v>
      </c>
      <c r="AO26" s="387">
        <f t="shared" ref="AO26:AP26" si="238">SUM(AD26,AH26,AL26)</f>
        <v>67</v>
      </c>
      <c r="AP26" s="388">
        <f t="shared" si="238"/>
        <v>61</v>
      </c>
      <c r="AQ26" s="384">
        <f t="shared" si="20"/>
        <v>128</v>
      </c>
      <c r="AR26" s="404">
        <v>1.0</v>
      </c>
      <c r="AS26" s="405">
        <v>29.0</v>
      </c>
      <c r="AT26" s="406">
        <v>15.0</v>
      </c>
      <c r="AU26" s="384">
        <f t="shared" si="21"/>
        <v>44</v>
      </c>
      <c r="AV26" s="404">
        <v>1.0</v>
      </c>
      <c r="AW26" s="405">
        <v>24.0</v>
      </c>
      <c r="AX26" s="406">
        <v>19.0</v>
      </c>
      <c r="AY26" s="384">
        <f t="shared" si="22"/>
        <v>43</v>
      </c>
      <c r="AZ26" s="387">
        <f t="shared" ref="AZ26:BA26" si="239">SUM(AS26,AW26)</f>
        <v>53</v>
      </c>
      <c r="BA26" s="388">
        <f t="shared" si="239"/>
        <v>34</v>
      </c>
      <c r="BB26" s="384">
        <f t="shared" si="24"/>
        <v>87</v>
      </c>
      <c r="BC26" s="404">
        <v>1.0</v>
      </c>
      <c r="BD26" s="406">
        <v>41.0</v>
      </c>
      <c r="BE26" s="404">
        <v>0.0</v>
      </c>
      <c r="BF26" s="406">
        <v>0.0</v>
      </c>
      <c r="BG26" s="404">
        <v>0.0</v>
      </c>
      <c r="BH26" s="406">
        <v>0.0</v>
      </c>
      <c r="BI26" s="389">
        <f t="shared" si="25"/>
        <v>41</v>
      </c>
      <c r="BJ26" s="405">
        <v>16.0</v>
      </c>
      <c r="BK26" s="406">
        <v>25.0</v>
      </c>
      <c r="BL26" s="389">
        <f t="shared" si="26"/>
        <v>41</v>
      </c>
      <c r="BM26" s="404">
        <v>1.0</v>
      </c>
      <c r="BN26" s="406">
        <v>41.0</v>
      </c>
      <c r="BO26" s="404">
        <v>0.0</v>
      </c>
      <c r="BP26" s="406">
        <v>0.0</v>
      </c>
      <c r="BQ26" s="404">
        <v>0.0</v>
      </c>
      <c r="BR26" s="406">
        <v>0.0</v>
      </c>
      <c r="BS26" s="389">
        <f t="shared" si="27"/>
        <v>41</v>
      </c>
      <c r="BT26" s="405">
        <v>21.0</v>
      </c>
      <c r="BU26" s="406">
        <v>20.0</v>
      </c>
      <c r="BV26" s="389">
        <f t="shared" si="28"/>
        <v>41</v>
      </c>
      <c r="BW26" s="390">
        <f t="shared" ref="BW26:BX26" si="240">SUM(BJ26,BT26)</f>
        <v>37</v>
      </c>
      <c r="BX26" s="388">
        <f t="shared" si="240"/>
        <v>45</v>
      </c>
      <c r="BY26" s="384">
        <f t="shared" si="30"/>
        <v>82</v>
      </c>
      <c r="BZ26" s="407">
        <v>119.0</v>
      </c>
      <c r="CA26" s="406">
        <v>117.0</v>
      </c>
      <c r="CB26" s="407">
        <v>38.0</v>
      </c>
      <c r="CC26" s="406">
        <v>33.0</v>
      </c>
      <c r="CD26" s="407">
        <v>55.0</v>
      </c>
      <c r="CE26" s="406">
        <v>32.0</v>
      </c>
      <c r="CF26" s="407">
        <v>1.0</v>
      </c>
      <c r="CG26" s="406">
        <v>1.0</v>
      </c>
      <c r="CH26" s="407">
        <v>58.0</v>
      </c>
      <c r="CI26" s="406">
        <v>53.0</v>
      </c>
      <c r="CJ26" s="407">
        <v>6.0</v>
      </c>
      <c r="CK26" s="406">
        <v>3.0</v>
      </c>
      <c r="CL26" s="407">
        <v>2.0</v>
      </c>
      <c r="CM26" s="406">
        <v>2.0</v>
      </c>
      <c r="CN26" s="392">
        <f t="shared" ref="CN26:CO26" si="241">SUM(BZ26,CB26,CD26,CF26,CH26,CJ26,CL26)</f>
        <v>279</v>
      </c>
      <c r="CO26" s="392">
        <f t="shared" si="241"/>
        <v>241</v>
      </c>
      <c r="CP26" s="393">
        <f t="shared" si="32"/>
        <v>520</v>
      </c>
      <c r="CQ26" s="392">
        <f t="shared" ref="CQ26:CR26" si="242">SUM(Z26,AO26,AZ26,BW26)</f>
        <v>279</v>
      </c>
      <c r="CR26" s="392">
        <f t="shared" si="242"/>
        <v>241</v>
      </c>
      <c r="CS26" s="394">
        <f t="shared" si="34"/>
        <v>520</v>
      </c>
      <c r="CT26" s="408">
        <v>173.0</v>
      </c>
      <c r="CU26" s="406">
        <v>149.0</v>
      </c>
      <c r="CV26" s="397">
        <f t="shared" si="35"/>
        <v>322</v>
      </c>
      <c r="CW26" s="408">
        <v>19.0</v>
      </c>
      <c r="CX26" s="406">
        <v>15.0</v>
      </c>
      <c r="CY26" s="397">
        <f t="shared" si="36"/>
        <v>34</v>
      </c>
      <c r="CZ26" s="408">
        <v>7.0</v>
      </c>
      <c r="DA26" s="406">
        <v>6.0</v>
      </c>
      <c r="DB26" s="397">
        <f t="shared" si="37"/>
        <v>13</v>
      </c>
      <c r="DC26" s="408">
        <v>20.0</v>
      </c>
      <c r="DD26" s="406">
        <v>20.0</v>
      </c>
      <c r="DE26" s="397">
        <f t="shared" si="38"/>
        <v>40</v>
      </c>
      <c r="DF26" s="408">
        <v>4.0</v>
      </c>
      <c r="DG26" s="406">
        <v>9.0</v>
      </c>
      <c r="DH26" s="397">
        <f t="shared" si="39"/>
        <v>13</v>
      </c>
      <c r="DI26" s="408">
        <v>56.0</v>
      </c>
      <c r="DJ26" s="406">
        <v>42.0</v>
      </c>
      <c r="DK26" s="397">
        <f t="shared" si="40"/>
        <v>98</v>
      </c>
      <c r="DL26" s="398">
        <f t="shared" ref="DL26:DM26" si="243">SUM(CT26+CW26+CZ26+DC26+DF26+DI26)</f>
        <v>279</v>
      </c>
      <c r="DM26" s="399">
        <f t="shared" si="243"/>
        <v>241</v>
      </c>
      <c r="DN26" s="384">
        <f t="shared" si="42"/>
        <v>520</v>
      </c>
      <c r="DO26" s="400">
        <f t="shared" ref="DO26:DP26" si="244">SUM(CQ26-DL26)</f>
        <v>0</v>
      </c>
      <c r="DP26" s="400">
        <f t="shared" si="244"/>
        <v>0</v>
      </c>
      <c r="DQ26" s="401">
        <f t="shared" si="44"/>
        <v>520</v>
      </c>
      <c r="DR26" s="390">
        <f t="shared" si="45"/>
        <v>520</v>
      </c>
      <c r="DS26" s="402">
        <f t="shared" si="163"/>
        <v>0</v>
      </c>
      <c r="DT26" s="402">
        <f t="shared" si="164"/>
        <v>0</v>
      </c>
      <c r="DU26" s="403">
        <f t="shared" ref="DU26:DV26" si="245">SUM(CN26-CQ26)</f>
        <v>0</v>
      </c>
      <c r="DV26" s="403">
        <f t="shared" si="245"/>
        <v>0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</row>
    <row r="27" ht="19.5" customHeight="1">
      <c r="A27" s="186">
        <v>25.0</v>
      </c>
      <c r="B27" s="230" t="s">
        <v>82</v>
      </c>
      <c r="C27" s="189">
        <v>1573.0</v>
      </c>
      <c r="D27" s="190" t="s">
        <v>57</v>
      </c>
      <c r="E27" s="191" t="s">
        <v>58</v>
      </c>
      <c r="F27" s="404">
        <v>2.0</v>
      </c>
      <c r="G27" s="405">
        <v>52.0</v>
      </c>
      <c r="H27" s="406">
        <v>43.0</v>
      </c>
      <c r="I27" s="384">
        <f t="shared" si="9"/>
        <v>95</v>
      </c>
      <c r="J27" s="404">
        <v>2.0</v>
      </c>
      <c r="K27" s="405">
        <v>55.0</v>
      </c>
      <c r="L27" s="406">
        <v>42.0</v>
      </c>
      <c r="M27" s="384">
        <f t="shared" si="10"/>
        <v>97</v>
      </c>
      <c r="N27" s="404">
        <v>2.0</v>
      </c>
      <c r="O27" s="405">
        <v>51.0</v>
      </c>
      <c r="P27" s="406">
        <v>43.0</v>
      </c>
      <c r="Q27" s="384">
        <f t="shared" si="11"/>
        <v>94</v>
      </c>
      <c r="R27" s="404">
        <v>2.0</v>
      </c>
      <c r="S27" s="405">
        <v>43.0</v>
      </c>
      <c r="T27" s="406">
        <v>52.0</v>
      </c>
      <c r="U27" s="384">
        <f t="shared" si="12"/>
        <v>95</v>
      </c>
      <c r="V27" s="404">
        <v>2.0</v>
      </c>
      <c r="W27" s="405">
        <v>49.0</v>
      </c>
      <c r="X27" s="406">
        <v>48.0</v>
      </c>
      <c r="Y27" s="384">
        <f t="shared" si="13"/>
        <v>97</v>
      </c>
      <c r="Z27" s="387">
        <f t="shared" ref="Z27:AA27" si="246">SUM(G27,K27,O27,S27,W27)</f>
        <v>250</v>
      </c>
      <c r="AA27" s="387">
        <f t="shared" si="246"/>
        <v>228</v>
      </c>
      <c r="AB27" s="384">
        <f t="shared" si="15"/>
        <v>478</v>
      </c>
      <c r="AC27" s="404">
        <v>2.0</v>
      </c>
      <c r="AD27" s="405">
        <v>49.0</v>
      </c>
      <c r="AE27" s="406">
        <v>46.0</v>
      </c>
      <c r="AF27" s="384">
        <f t="shared" si="16"/>
        <v>95</v>
      </c>
      <c r="AG27" s="404">
        <v>2.0</v>
      </c>
      <c r="AH27" s="405">
        <v>46.0</v>
      </c>
      <c r="AI27" s="406">
        <v>50.0</v>
      </c>
      <c r="AJ27" s="384">
        <f t="shared" si="17"/>
        <v>96</v>
      </c>
      <c r="AK27" s="404">
        <v>2.0</v>
      </c>
      <c r="AL27" s="405">
        <v>39.0</v>
      </c>
      <c r="AM27" s="406">
        <v>50.0</v>
      </c>
      <c r="AN27" s="384">
        <f t="shared" si="18"/>
        <v>89</v>
      </c>
      <c r="AO27" s="387">
        <f t="shared" ref="AO27:AP27" si="247">SUM(AD27,AH27,AL27)</f>
        <v>134</v>
      </c>
      <c r="AP27" s="388">
        <f t="shared" si="247"/>
        <v>146</v>
      </c>
      <c r="AQ27" s="384">
        <f t="shared" si="20"/>
        <v>280</v>
      </c>
      <c r="AR27" s="404">
        <v>2.0</v>
      </c>
      <c r="AS27" s="405">
        <v>50.0</v>
      </c>
      <c r="AT27" s="406">
        <v>40.0</v>
      </c>
      <c r="AU27" s="384">
        <f t="shared" si="21"/>
        <v>90</v>
      </c>
      <c r="AV27" s="404">
        <v>2.0</v>
      </c>
      <c r="AW27" s="405">
        <v>37.0</v>
      </c>
      <c r="AX27" s="406">
        <v>46.0</v>
      </c>
      <c r="AY27" s="384">
        <f t="shared" si="22"/>
        <v>83</v>
      </c>
      <c r="AZ27" s="387">
        <f t="shared" ref="AZ27:BA27" si="248">SUM(AS27,AW27)</f>
        <v>87</v>
      </c>
      <c r="BA27" s="388">
        <f t="shared" si="248"/>
        <v>86</v>
      </c>
      <c r="BB27" s="384">
        <f t="shared" si="24"/>
        <v>173</v>
      </c>
      <c r="BC27" s="404">
        <v>1.0</v>
      </c>
      <c r="BD27" s="406">
        <v>41.0</v>
      </c>
      <c r="BE27" s="404">
        <v>1.0</v>
      </c>
      <c r="BF27" s="406">
        <v>41.0</v>
      </c>
      <c r="BG27" s="404">
        <v>0.0</v>
      </c>
      <c r="BH27" s="406">
        <v>0.0</v>
      </c>
      <c r="BI27" s="389">
        <f t="shared" si="25"/>
        <v>82</v>
      </c>
      <c r="BJ27" s="405">
        <v>44.0</v>
      </c>
      <c r="BK27" s="406">
        <v>38.0</v>
      </c>
      <c r="BL27" s="389">
        <f t="shared" si="26"/>
        <v>82</v>
      </c>
      <c r="BM27" s="404">
        <v>1.0</v>
      </c>
      <c r="BN27" s="406">
        <v>36.0</v>
      </c>
      <c r="BO27" s="404">
        <v>1.0</v>
      </c>
      <c r="BP27" s="406">
        <v>33.0</v>
      </c>
      <c r="BQ27" s="404">
        <v>0.0</v>
      </c>
      <c r="BR27" s="406">
        <v>0.0</v>
      </c>
      <c r="BS27" s="389">
        <f t="shared" si="27"/>
        <v>69</v>
      </c>
      <c r="BT27" s="405">
        <v>34.0</v>
      </c>
      <c r="BU27" s="406">
        <v>35.0</v>
      </c>
      <c r="BV27" s="389">
        <f t="shared" si="28"/>
        <v>69</v>
      </c>
      <c r="BW27" s="390">
        <f t="shared" ref="BW27:BX27" si="249">SUM(BJ27,BT27)</f>
        <v>78</v>
      </c>
      <c r="BX27" s="388">
        <f t="shared" si="249"/>
        <v>73</v>
      </c>
      <c r="BY27" s="384">
        <f t="shared" si="30"/>
        <v>151</v>
      </c>
      <c r="BZ27" s="407">
        <v>222.0</v>
      </c>
      <c r="CA27" s="406">
        <v>205.0</v>
      </c>
      <c r="CB27" s="407">
        <v>65.0</v>
      </c>
      <c r="CC27" s="406">
        <v>65.0</v>
      </c>
      <c r="CD27" s="407">
        <v>91.0</v>
      </c>
      <c r="CE27" s="406">
        <v>80.0</v>
      </c>
      <c r="CF27" s="407">
        <v>4.0</v>
      </c>
      <c r="CG27" s="406">
        <v>2.0</v>
      </c>
      <c r="CH27" s="407">
        <v>151.0</v>
      </c>
      <c r="CI27" s="406">
        <v>162.0</v>
      </c>
      <c r="CJ27" s="407">
        <v>11.0</v>
      </c>
      <c r="CK27" s="406">
        <v>14.0</v>
      </c>
      <c r="CL27" s="407">
        <v>5.0</v>
      </c>
      <c r="CM27" s="406">
        <v>5.0</v>
      </c>
      <c r="CN27" s="392">
        <f t="shared" ref="CN27:CO27" si="250">SUM(BZ27,CB27,CD27,CF27,CH27,CJ27,CL27)</f>
        <v>549</v>
      </c>
      <c r="CO27" s="392">
        <f t="shared" si="250"/>
        <v>533</v>
      </c>
      <c r="CP27" s="393">
        <f t="shared" si="32"/>
        <v>1082</v>
      </c>
      <c r="CQ27" s="392">
        <f t="shared" ref="CQ27:CR27" si="251">SUM(Z27,AO27,AZ27,BW27)</f>
        <v>549</v>
      </c>
      <c r="CR27" s="392">
        <f t="shared" si="251"/>
        <v>533</v>
      </c>
      <c r="CS27" s="394">
        <f t="shared" si="34"/>
        <v>1082</v>
      </c>
      <c r="CT27" s="408">
        <v>169.0</v>
      </c>
      <c r="CU27" s="406">
        <v>164.0</v>
      </c>
      <c r="CV27" s="397">
        <f t="shared" si="35"/>
        <v>333</v>
      </c>
      <c r="CW27" s="408">
        <v>81.0</v>
      </c>
      <c r="CX27" s="406">
        <v>78.0</v>
      </c>
      <c r="CY27" s="397">
        <f t="shared" si="36"/>
        <v>159</v>
      </c>
      <c r="CZ27" s="408">
        <v>24.0</v>
      </c>
      <c r="DA27" s="406">
        <v>24.0</v>
      </c>
      <c r="DB27" s="397">
        <f t="shared" si="37"/>
        <v>48</v>
      </c>
      <c r="DC27" s="408">
        <v>66.0</v>
      </c>
      <c r="DD27" s="406">
        <v>67.0</v>
      </c>
      <c r="DE27" s="397">
        <f t="shared" si="38"/>
        <v>133</v>
      </c>
      <c r="DF27" s="408">
        <v>47.0</v>
      </c>
      <c r="DG27" s="406">
        <v>49.0</v>
      </c>
      <c r="DH27" s="397">
        <f t="shared" si="39"/>
        <v>96</v>
      </c>
      <c r="DI27" s="408">
        <v>162.0</v>
      </c>
      <c r="DJ27" s="406">
        <v>151.0</v>
      </c>
      <c r="DK27" s="397">
        <f t="shared" si="40"/>
        <v>313</v>
      </c>
      <c r="DL27" s="398">
        <f t="shared" ref="DL27:DM27" si="252">SUM(CT27+CW27+CZ27+DC27+DF27+DI27)</f>
        <v>549</v>
      </c>
      <c r="DM27" s="399">
        <f t="shared" si="252"/>
        <v>533</v>
      </c>
      <c r="DN27" s="384">
        <f t="shared" si="42"/>
        <v>1082</v>
      </c>
      <c r="DO27" s="400">
        <f t="shared" ref="DO27:DP27" si="253">SUM(CQ27-DL27)</f>
        <v>0</v>
      </c>
      <c r="DP27" s="400">
        <f t="shared" si="253"/>
        <v>0</v>
      </c>
      <c r="DQ27" s="401">
        <f t="shared" si="44"/>
        <v>1082</v>
      </c>
      <c r="DR27" s="390">
        <f t="shared" si="45"/>
        <v>1082</v>
      </c>
      <c r="DS27" s="402">
        <f t="shared" si="163"/>
        <v>0</v>
      </c>
      <c r="DT27" s="402">
        <f t="shared" si="164"/>
        <v>0</v>
      </c>
      <c r="DU27" s="403">
        <f t="shared" ref="DU27:DV27" si="254">SUM(CN27-CQ27)</f>
        <v>0</v>
      </c>
      <c r="DV27" s="403">
        <f t="shared" si="254"/>
        <v>0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</row>
    <row r="28" ht="19.5" customHeight="1">
      <c r="A28" s="186">
        <v>26.0</v>
      </c>
      <c r="B28" s="230" t="s">
        <v>83</v>
      </c>
      <c r="C28" s="189">
        <v>1574.0</v>
      </c>
      <c r="D28" s="190" t="s">
        <v>57</v>
      </c>
      <c r="E28" s="191" t="s">
        <v>58</v>
      </c>
      <c r="F28" s="440">
        <v>3.0</v>
      </c>
      <c r="G28" s="441">
        <v>72.0</v>
      </c>
      <c r="H28" s="442">
        <v>61.0</v>
      </c>
      <c r="I28" s="384">
        <f t="shared" si="9"/>
        <v>133</v>
      </c>
      <c r="J28" s="443">
        <v>3.0</v>
      </c>
      <c r="K28" s="441">
        <v>68.0</v>
      </c>
      <c r="L28" s="442">
        <v>67.0</v>
      </c>
      <c r="M28" s="384">
        <f t="shared" si="10"/>
        <v>135</v>
      </c>
      <c r="N28" s="266">
        <v>3.0</v>
      </c>
      <c r="O28" s="444">
        <v>69.0</v>
      </c>
      <c r="P28" s="445">
        <v>65.0</v>
      </c>
      <c r="Q28" s="384">
        <f t="shared" si="11"/>
        <v>134</v>
      </c>
      <c r="R28" s="446">
        <v>3.0</v>
      </c>
      <c r="S28" s="444">
        <v>65.0</v>
      </c>
      <c r="T28" s="445">
        <v>58.0</v>
      </c>
      <c r="U28" s="384">
        <f t="shared" si="12"/>
        <v>123</v>
      </c>
      <c r="V28" s="446">
        <v>3.0</v>
      </c>
      <c r="W28" s="444">
        <v>72.0</v>
      </c>
      <c r="X28" s="445">
        <v>58.0</v>
      </c>
      <c r="Y28" s="384">
        <f t="shared" si="13"/>
        <v>130</v>
      </c>
      <c r="Z28" s="387">
        <f t="shared" ref="Z28:AA28" si="255">SUM(G28,K28,O28,S28,W28)</f>
        <v>346</v>
      </c>
      <c r="AA28" s="387">
        <f t="shared" si="255"/>
        <v>309</v>
      </c>
      <c r="AB28" s="384">
        <f t="shared" si="15"/>
        <v>655</v>
      </c>
      <c r="AC28" s="266">
        <v>3.0</v>
      </c>
      <c r="AD28" s="444">
        <v>82.0</v>
      </c>
      <c r="AE28" s="445">
        <v>40.0</v>
      </c>
      <c r="AF28" s="384">
        <f t="shared" si="16"/>
        <v>122</v>
      </c>
      <c r="AG28" s="266">
        <v>3.0</v>
      </c>
      <c r="AH28" s="444">
        <v>67.0</v>
      </c>
      <c r="AI28" s="445">
        <v>59.0</v>
      </c>
      <c r="AJ28" s="384">
        <f t="shared" si="17"/>
        <v>126</v>
      </c>
      <c r="AK28" s="446">
        <v>3.0</v>
      </c>
      <c r="AL28" s="444">
        <v>60.0</v>
      </c>
      <c r="AM28" s="445">
        <v>65.0</v>
      </c>
      <c r="AN28" s="384">
        <f t="shared" si="18"/>
        <v>125</v>
      </c>
      <c r="AO28" s="387">
        <f t="shared" ref="AO28:AP28" si="256">SUM(AD28,AH28,AL28)</f>
        <v>209</v>
      </c>
      <c r="AP28" s="388">
        <f t="shared" si="256"/>
        <v>164</v>
      </c>
      <c r="AQ28" s="384">
        <f t="shared" si="20"/>
        <v>373</v>
      </c>
      <c r="AR28" s="266">
        <v>3.0</v>
      </c>
      <c r="AS28" s="444">
        <v>71.0</v>
      </c>
      <c r="AT28" s="445">
        <v>62.0</v>
      </c>
      <c r="AU28" s="384">
        <f t="shared" si="21"/>
        <v>133</v>
      </c>
      <c r="AV28" s="266">
        <v>3.0</v>
      </c>
      <c r="AW28" s="444">
        <v>79.0</v>
      </c>
      <c r="AX28" s="445">
        <v>54.0</v>
      </c>
      <c r="AY28" s="384">
        <f t="shared" si="22"/>
        <v>133</v>
      </c>
      <c r="AZ28" s="447">
        <v>150.0</v>
      </c>
      <c r="BA28" s="448">
        <v>116.0</v>
      </c>
      <c r="BB28" s="384">
        <f t="shared" si="24"/>
        <v>266</v>
      </c>
      <c r="BC28" s="443">
        <v>1.0</v>
      </c>
      <c r="BD28" s="442">
        <v>43.0</v>
      </c>
      <c r="BE28" s="443">
        <v>1.0</v>
      </c>
      <c r="BF28" s="442">
        <v>41.0</v>
      </c>
      <c r="BG28" s="443">
        <v>1.0</v>
      </c>
      <c r="BH28" s="442">
        <v>46.0</v>
      </c>
      <c r="BI28" s="389">
        <f t="shared" si="25"/>
        <v>130</v>
      </c>
      <c r="BJ28" s="441">
        <v>68.0</v>
      </c>
      <c r="BK28" s="442">
        <v>62.0</v>
      </c>
      <c r="BL28" s="389">
        <f t="shared" si="26"/>
        <v>130</v>
      </c>
      <c r="BM28" s="266">
        <v>1.0</v>
      </c>
      <c r="BN28" s="445">
        <v>48.0</v>
      </c>
      <c r="BO28" s="446">
        <v>1.0</v>
      </c>
      <c r="BP28" s="445">
        <v>37.0</v>
      </c>
      <c r="BQ28" s="446">
        <v>1.0</v>
      </c>
      <c r="BR28" s="445">
        <v>36.0</v>
      </c>
      <c r="BS28" s="389">
        <f t="shared" si="27"/>
        <v>121</v>
      </c>
      <c r="BT28" s="444">
        <v>65.0</v>
      </c>
      <c r="BU28" s="445">
        <v>56.0</v>
      </c>
      <c r="BV28" s="389">
        <f t="shared" si="28"/>
        <v>121</v>
      </c>
      <c r="BW28" s="390">
        <f t="shared" ref="BW28:BX28" si="257">SUM(BJ28,BT28)</f>
        <v>133</v>
      </c>
      <c r="BX28" s="388">
        <f t="shared" si="257"/>
        <v>118</v>
      </c>
      <c r="BY28" s="384">
        <f t="shared" si="30"/>
        <v>251</v>
      </c>
      <c r="BZ28" s="449">
        <v>317.0</v>
      </c>
      <c r="CA28" s="442">
        <v>288.0</v>
      </c>
      <c r="CB28" s="449">
        <v>128.0</v>
      </c>
      <c r="CC28" s="442">
        <v>96.0</v>
      </c>
      <c r="CD28" s="449">
        <v>80.0</v>
      </c>
      <c r="CE28" s="442">
        <v>75.0</v>
      </c>
      <c r="CF28" s="449">
        <v>4.0</v>
      </c>
      <c r="CG28" s="442">
        <v>2.0</v>
      </c>
      <c r="CH28" s="449">
        <v>266.0</v>
      </c>
      <c r="CI28" s="442">
        <v>217.0</v>
      </c>
      <c r="CJ28" s="449">
        <v>28.0</v>
      </c>
      <c r="CK28" s="442">
        <v>21.0</v>
      </c>
      <c r="CL28" s="449">
        <v>15.0</v>
      </c>
      <c r="CM28" s="442">
        <v>8.0</v>
      </c>
      <c r="CN28" s="392">
        <f t="shared" ref="CN28:CO28" si="258">SUM(BZ28,CB28,CD28,CF28,CH28,CJ28,CL28)</f>
        <v>838</v>
      </c>
      <c r="CO28" s="392">
        <f t="shared" si="258"/>
        <v>707</v>
      </c>
      <c r="CP28" s="393">
        <f t="shared" si="32"/>
        <v>1545</v>
      </c>
      <c r="CQ28" s="392">
        <f t="shared" ref="CQ28:CR28" si="259">SUM(Z28,AO28,AZ28,BW28)</f>
        <v>838</v>
      </c>
      <c r="CR28" s="392">
        <f t="shared" si="259"/>
        <v>707</v>
      </c>
      <c r="CS28" s="394">
        <f t="shared" si="34"/>
        <v>1545</v>
      </c>
      <c r="CT28" s="439">
        <v>465.0</v>
      </c>
      <c r="CU28" s="423">
        <v>387.0</v>
      </c>
      <c r="CV28" s="397">
        <f t="shared" si="35"/>
        <v>852</v>
      </c>
      <c r="CW28" s="422">
        <v>57.0</v>
      </c>
      <c r="CX28" s="423">
        <v>45.0</v>
      </c>
      <c r="CY28" s="397">
        <f t="shared" si="36"/>
        <v>102</v>
      </c>
      <c r="CZ28" s="422">
        <v>3.0</v>
      </c>
      <c r="DA28" s="423">
        <v>0.0</v>
      </c>
      <c r="DB28" s="397">
        <f t="shared" si="37"/>
        <v>3</v>
      </c>
      <c r="DC28" s="422">
        <v>35.0</v>
      </c>
      <c r="DD28" s="423">
        <v>34.0</v>
      </c>
      <c r="DE28" s="397">
        <f t="shared" si="38"/>
        <v>69</v>
      </c>
      <c r="DF28" s="422">
        <v>6.0</v>
      </c>
      <c r="DG28" s="423">
        <v>4.0</v>
      </c>
      <c r="DH28" s="397">
        <f t="shared" si="39"/>
        <v>10</v>
      </c>
      <c r="DI28" s="422">
        <v>272.0</v>
      </c>
      <c r="DJ28" s="423">
        <v>237.0</v>
      </c>
      <c r="DK28" s="397">
        <f t="shared" si="40"/>
        <v>509</v>
      </c>
      <c r="DL28" s="398">
        <f t="shared" ref="DL28:DM28" si="260">SUM(CT28+CW28+CZ28+DC28+DF28+DI28)</f>
        <v>838</v>
      </c>
      <c r="DM28" s="399">
        <f t="shared" si="260"/>
        <v>707</v>
      </c>
      <c r="DN28" s="384">
        <f t="shared" si="42"/>
        <v>1545</v>
      </c>
      <c r="DO28" s="400">
        <f t="shared" ref="DO28:DP28" si="261">SUM(CQ28-DL28)</f>
        <v>0</v>
      </c>
      <c r="DP28" s="400">
        <f t="shared" si="261"/>
        <v>0</v>
      </c>
      <c r="DQ28" s="401">
        <f t="shared" si="44"/>
        <v>1545</v>
      </c>
      <c r="DR28" s="390">
        <f t="shared" si="45"/>
        <v>1545</v>
      </c>
      <c r="DS28" s="402">
        <f t="shared" si="163"/>
        <v>0</v>
      </c>
      <c r="DT28" s="402">
        <f t="shared" si="164"/>
        <v>0</v>
      </c>
      <c r="DU28" s="403">
        <f t="shared" ref="DU28:DV28" si="262">SUM(CN28-CQ28)</f>
        <v>0</v>
      </c>
      <c r="DV28" s="403">
        <f t="shared" si="262"/>
        <v>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</row>
    <row r="29" ht="19.5" customHeight="1">
      <c r="A29" s="186">
        <v>27.0</v>
      </c>
      <c r="B29" s="230" t="s">
        <v>84</v>
      </c>
      <c r="C29" s="189">
        <v>2313.0</v>
      </c>
      <c r="D29" s="190" t="s">
        <v>57</v>
      </c>
      <c r="E29" s="191" t="s">
        <v>58</v>
      </c>
      <c r="F29" s="404">
        <v>1.0</v>
      </c>
      <c r="G29" s="405">
        <v>20.0</v>
      </c>
      <c r="H29" s="406">
        <v>23.0</v>
      </c>
      <c r="I29" s="384">
        <f t="shared" si="9"/>
        <v>43</v>
      </c>
      <c r="J29" s="404">
        <v>1.0</v>
      </c>
      <c r="K29" s="405">
        <v>18.0</v>
      </c>
      <c r="L29" s="406">
        <v>25.0</v>
      </c>
      <c r="M29" s="384">
        <f t="shared" si="10"/>
        <v>43</v>
      </c>
      <c r="N29" s="404">
        <v>1.0</v>
      </c>
      <c r="O29" s="405">
        <v>21.0</v>
      </c>
      <c r="P29" s="406">
        <v>19.0</v>
      </c>
      <c r="Q29" s="384">
        <f t="shared" si="11"/>
        <v>40</v>
      </c>
      <c r="R29" s="404">
        <v>1.0</v>
      </c>
      <c r="S29" s="405">
        <v>24.0</v>
      </c>
      <c r="T29" s="406">
        <v>18.0</v>
      </c>
      <c r="U29" s="384">
        <f t="shared" si="12"/>
        <v>42</v>
      </c>
      <c r="V29" s="404">
        <v>1.0</v>
      </c>
      <c r="W29" s="405">
        <v>20.0</v>
      </c>
      <c r="X29" s="406">
        <v>21.0</v>
      </c>
      <c r="Y29" s="384">
        <f t="shared" si="13"/>
        <v>41</v>
      </c>
      <c r="Z29" s="387">
        <f t="shared" ref="Z29:AA29" si="263">SUM(G29,K29,O29,S29,W29)</f>
        <v>103</v>
      </c>
      <c r="AA29" s="387">
        <f t="shared" si="263"/>
        <v>106</v>
      </c>
      <c r="AB29" s="384">
        <f t="shared" si="15"/>
        <v>209</v>
      </c>
      <c r="AC29" s="404">
        <v>1.0</v>
      </c>
      <c r="AD29" s="405">
        <v>27.0</v>
      </c>
      <c r="AE29" s="406">
        <v>13.0</v>
      </c>
      <c r="AF29" s="384">
        <f t="shared" si="16"/>
        <v>40</v>
      </c>
      <c r="AG29" s="404">
        <v>1.0</v>
      </c>
      <c r="AH29" s="405">
        <v>26.0</v>
      </c>
      <c r="AI29" s="406">
        <v>16.0</v>
      </c>
      <c r="AJ29" s="384">
        <f t="shared" si="17"/>
        <v>42</v>
      </c>
      <c r="AK29" s="404">
        <v>1.0</v>
      </c>
      <c r="AL29" s="405">
        <v>21.0</v>
      </c>
      <c r="AM29" s="406">
        <v>21.0</v>
      </c>
      <c r="AN29" s="384">
        <f t="shared" si="18"/>
        <v>42</v>
      </c>
      <c r="AO29" s="387">
        <f t="shared" ref="AO29:AP29" si="264">SUM(AD29,AH29,AL29)</f>
        <v>74</v>
      </c>
      <c r="AP29" s="388">
        <f t="shared" si="264"/>
        <v>50</v>
      </c>
      <c r="AQ29" s="384">
        <f t="shared" si="20"/>
        <v>124</v>
      </c>
      <c r="AR29" s="404">
        <v>1.0</v>
      </c>
      <c r="AS29" s="405">
        <v>20.0</v>
      </c>
      <c r="AT29" s="406">
        <v>16.0</v>
      </c>
      <c r="AU29" s="384">
        <f t="shared" si="21"/>
        <v>36</v>
      </c>
      <c r="AV29" s="404">
        <v>1.0</v>
      </c>
      <c r="AW29" s="405">
        <v>16.0</v>
      </c>
      <c r="AX29" s="406">
        <v>22.0</v>
      </c>
      <c r="AY29" s="384">
        <f t="shared" si="22"/>
        <v>38</v>
      </c>
      <c r="AZ29" s="387">
        <f t="shared" ref="AZ29:BA29" si="265">SUM(AS29,AW29)</f>
        <v>36</v>
      </c>
      <c r="BA29" s="388">
        <f t="shared" si="265"/>
        <v>38</v>
      </c>
      <c r="BB29" s="384">
        <f t="shared" si="24"/>
        <v>74</v>
      </c>
      <c r="BC29" s="404">
        <v>0.0</v>
      </c>
      <c r="BD29" s="406">
        <v>0.0</v>
      </c>
      <c r="BE29" s="404">
        <v>0.0</v>
      </c>
      <c r="BF29" s="406">
        <v>0.0</v>
      </c>
      <c r="BG29" s="404">
        <v>0.0</v>
      </c>
      <c r="BH29" s="406">
        <v>0.0</v>
      </c>
      <c r="BI29" s="389">
        <f t="shared" si="25"/>
        <v>0</v>
      </c>
      <c r="BJ29" s="405">
        <v>0.0</v>
      </c>
      <c r="BK29" s="406">
        <v>0.0</v>
      </c>
      <c r="BL29" s="389">
        <f t="shared" si="26"/>
        <v>0</v>
      </c>
      <c r="BM29" s="404">
        <v>0.0</v>
      </c>
      <c r="BN29" s="406">
        <v>0.0</v>
      </c>
      <c r="BO29" s="404">
        <v>0.0</v>
      </c>
      <c r="BP29" s="406">
        <v>0.0</v>
      </c>
      <c r="BQ29" s="404">
        <v>0.0</v>
      </c>
      <c r="BR29" s="406">
        <v>0.0</v>
      </c>
      <c r="BS29" s="389">
        <f t="shared" si="27"/>
        <v>0</v>
      </c>
      <c r="BT29" s="405">
        <v>0.0</v>
      </c>
      <c r="BU29" s="406">
        <v>0.0</v>
      </c>
      <c r="BV29" s="389">
        <f t="shared" si="28"/>
        <v>0</v>
      </c>
      <c r="BW29" s="390">
        <f t="shared" ref="BW29:BX29" si="266">SUM(BJ29,BT29)</f>
        <v>0</v>
      </c>
      <c r="BX29" s="388">
        <f t="shared" si="266"/>
        <v>0</v>
      </c>
      <c r="BY29" s="384">
        <f t="shared" si="30"/>
        <v>0</v>
      </c>
      <c r="BZ29" s="407">
        <v>63.0</v>
      </c>
      <c r="CA29" s="406">
        <v>58.0</v>
      </c>
      <c r="CB29" s="407">
        <v>23.0</v>
      </c>
      <c r="CC29" s="406">
        <v>21.0</v>
      </c>
      <c r="CD29" s="407">
        <v>69.0</v>
      </c>
      <c r="CE29" s="406">
        <v>56.0</v>
      </c>
      <c r="CF29" s="407">
        <v>0.0</v>
      </c>
      <c r="CG29" s="406">
        <v>0.0</v>
      </c>
      <c r="CH29" s="407">
        <v>53.0</v>
      </c>
      <c r="CI29" s="406">
        <v>57.0</v>
      </c>
      <c r="CJ29" s="407">
        <v>5.0</v>
      </c>
      <c r="CK29" s="406">
        <v>2.0</v>
      </c>
      <c r="CL29" s="407">
        <v>0.0</v>
      </c>
      <c r="CM29" s="406">
        <v>0.0</v>
      </c>
      <c r="CN29" s="392">
        <f t="shared" ref="CN29:CO29" si="267">SUM(BZ29,CB29,CD29,CF29,CH29,CJ29,CL29)</f>
        <v>213</v>
      </c>
      <c r="CO29" s="392">
        <f t="shared" si="267"/>
        <v>194</v>
      </c>
      <c r="CP29" s="393">
        <f t="shared" si="32"/>
        <v>407</v>
      </c>
      <c r="CQ29" s="392">
        <f t="shared" ref="CQ29:CR29" si="268">SUM(Z29,AO29,AZ29,BW29)</f>
        <v>213</v>
      </c>
      <c r="CR29" s="392">
        <f t="shared" si="268"/>
        <v>194</v>
      </c>
      <c r="CS29" s="394">
        <f t="shared" si="34"/>
        <v>407</v>
      </c>
      <c r="CT29" s="408">
        <v>3.0</v>
      </c>
      <c r="CU29" s="406">
        <v>5.0</v>
      </c>
      <c r="CV29" s="397">
        <f t="shared" si="35"/>
        <v>8</v>
      </c>
      <c r="CW29" s="408">
        <v>5.0</v>
      </c>
      <c r="CX29" s="409">
        <v>7.0</v>
      </c>
      <c r="CY29" s="397">
        <f t="shared" si="36"/>
        <v>12</v>
      </c>
      <c r="CZ29" s="408">
        <v>138.0</v>
      </c>
      <c r="DA29" s="409">
        <v>131.0</v>
      </c>
      <c r="DB29" s="397">
        <f t="shared" si="37"/>
        <v>269</v>
      </c>
      <c r="DC29" s="408">
        <v>43.0</v>
      </c>
      <c r="DD29" s="409">
        <v>35.0</v>
      </c>
      <c r="DE29" s="397">
        <f t="shared" si="38"/>
        <v>78</v>
      </c>
      <c r="DF29" s="408">
        <v>24.0</v>
      </c>
      <c r="DG29" s="409">
        <v>16.0</v>
      </c>
      <c r="DH29" s="397">
        <f t="shared" si="39"/>
        <v>40</v>
      </c>
      <c r="DI29" s="408">
        <v>0.0</v>
      </c>
      <c r="DJ29" s="406">
        <v>0.0</v>
      </c>
      <c r="DK29" s="397">
        <f t="shared" si="40"/>
        <v>0</v>
      </c>
      <c r="DL29" s="398">
        <f t="shared" ref="DL29:DM29" si="269">SUM(CT29+CW29+CZ29+DC29+DF29+DI29)</f>
        <v>213</v>
      </c>
      <c r="DM29" s="399">
        <f t="shared" si="269"/>
        <v>194</v>
      </c>
      <c r="DN29" s="384">
        <f t="shared" si="42"/>
        <v>407</v>
      </c>
      <c r="DO29" s="400">
        <f t="shared" ref="DO29:DP29" si="270">SUM(CQ29-DL29)</f>
        <v>0</v>
      </c>
      <c r="DP29" s="400">
        <f t="shared" si="270"/>
        <v>0</v>
      </c>
      <c r="DQ29" s="401">
        <f t="shared" si="44"/>
        <v>407</v>
      </c>
      <c r="DR29" s="390">
        <f t="shared" si="45"/>
        <v>407</v>
      </c>
      <c r="DS29" s="402">
        <f t="shared" si="163"/>
        <v>0</v>
      </c>
      <c r="DT29" s="402">
        <f t="shared" si="164"/>
        <v>0</v>
      </c>
      <c r="DU29" s="403">
        <f t="shared" ref="DU29:DV29" si="271">SUM(CN29-CQ29)</f>
        <v>0</v>
      </c>
      <c r="DV29" s="403">
        <f t="shared" si="271"/>
        <v>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</row>
    <row r="30" ht="19.5" customHeight="1">
      <c r="A30" s="186">
        <v>28.0</v>
      </c>
      <c r="B30" s="230" t="s">
        <v>85</v>
      </c>
      <c r="C30" s="189">
        <v>1566.0</v>
      </c>
      <c r="D30" s="190" t="s">
        <v>57</v>
      </c>
      <c r="E30" s="191" t="s">
        <v>58</v>
      </c>
      <c r="F30" s="404">
        <v>2.0</v>
      </c>
      <c r="G30" s="405">
        <v>47.0</v>
      </c>
      <c r="H30" s="406">
        <v>39.0</v>
      </c>
      <c r="I30" s="384">
        <f t="shared" si="9"/>
        <v>86</v>
      </c>
      <c r="J30" s="404">
        <v>2.0</v>
      </c>
      <c r="K30" s="405">
        <v>47.0</v>
      </c>
      <c r="L30" s="406">
        <v>40.0</v>
      </c>
      <c r="M30" s="384">
        <f t="shared" si="10"/>
        <v>87</v>
      </c>
      <c r="N30" s="404">
        <v>2.0</v>
      </c>
      <c r="O30" s="405">
        <v>48.0</v>
      </c>
      <c r="P30" s="406">
        <v>32.0</v>
      </c>
      <c r="Q30" s="384">
        <f t="shared" si="11"/>
        <v>80</v>
      </c>
      <c r="R30" s="404">
        <v>2.0</v>
      </c>
      <c r="S30" s="405">
        <v>46.0</v>
      </c>
      <c r="T30" s="406">
        <v>33.0</v>
      </c>
      <c r="U30" s="384">
        <f t="shared" si="12"/>
        <v>79</v>
      </c>
      <c r="V30" s="404">
        <v>2.0</v>
      </c>
      <c r="W30" s="405">
        <v>35.0</v>
      </c>
      <c r="X30" s="406">
        <v>47.0</v>
      </c>
      <c r="Y30" s="384">
        <f t="shared" si="13"/>
        <v>82</v>
      </c>
      <c r="Z30" s="387">
        <f t="shared" ref="Z30:AA30" si="272">SUM(G30,K30,O30,S30,W30)</f>
        <v>223</v>
      </c>
      <c r="AA30" s="387">
        <f t="shared" si="272"/>
        <v>191</v>
      </c>
      <c r="AB30" s="384">
        <f t="shared" si="15"/>
        <v>414</v>
      </c>
      <c r="AC30" s="404">
        <v>2.0</v>
      </c>
      <c r="AD30" s="405">
        <v>44.0</v>
      </c>
      <c r="AE30" s="406">
        <v>38.0</v>
      </c>
      <c r="AF30" s="384">
        <f t="shared" si="16"/>
        <v>82</v>
      </c>
      <c r="AG30" s="404">
        <v>2.0</v>
      </c>
      <c r="AH30" s="405">
        <v>54.0</v>
      </c>
      <c r="AI30" s="406">
        <v>26.0</v>
      </c>
      <c r="AJ30" s="384">
        <f t="shared" si="17"/>
        <v>80</v>
      </c>
      <c r="AK30" s="404">
        <v>2.0</v>
      </c>
      <c r="AL30" s="405">
        <v>43.0</v>
      </c>
      <c r="AM30" s="406">
        <v>36.0</v>
      </c>
      <c r="AN30" s="384">
        <f t="shared" si="18"/>
        <v>79</v>
      </c>
      <c r="AO30" s="387">
        <f t="shared" ref="AO30:AP30" si="273">SUM(AD30,AH30,AL30)</f>
        <v>141</v>
      </c>
      <c r="AP30" s="388">
        <f t="shared" si="273"/>
        <v>100</v>
      </c>
      <c r="AQ30" s="384">
        <f t="shared" si="20"/>
        <v>241</v>
      </c>
      <c r="AR30" s="404">
        <v>1.0</v>
      </c>
      <c r="AS30" s="405">
        <v>28.0</v>
      </c>
      <c r="AT30" s="406">
        <v>20.0</v>
      </c>
      <c r="AU30" s="384">
        <f t="shared" si="21"/>
        <v>48</v>
      </c>
      <c r="AV30" s="404">
        <v>1.0</v>
      </c>
      <c r="AW30" s="405">
        <v>26.0</v>
      </c>
      <c r="AX30" s="406">
        <v>19.0</v>
      </c>
      <c r="AY30" s="384">
        <f t="shared" si="22"/>
        <v>45</v>
      </c>
      <c r="AZ30" s="387">
        <f t="shared" ref="AZ30:BA30" si="274">SUM(AS30,AW30)</f>
        <v>54</v>
      </c>
      <c r="BA30" s="388">
        <f t="shared" si="274"/>
        <v>39</v>
      </c>
      <c r="BB30" s="384">
        <f t="shared" si="24"/>
        <v>93</v>
      </c>
      <c r="BC30" s="404">
        <v>1.0</v>
      </c>
      <c r="BD30" s="406">
        <v>39.0</v>
      </c>
      <c r="BE30" s="404">
        <v>0.0</v>
      </c>
      <c r="BF30" s="406">
        <v>0.0</v>
      </c>
      <c r="BG30" s="404">
        <v>0.0</v>
      </c>
      <c r="BH30" s="406">
        <v>0.0</v>
      </c>
      <c r="BI30" s="389">
        <f t="shared" si="25"/>
        <v>39</v>
      </c>
      <c r="BJ30" s="405">
        <v>26.0</v>
      </c>
      <c r="BK30" s="406">
        <v>13.0</v>
      </c>
      <c r="BL30" s="389">
        <f t="shared" si="26"/>
        <v>39</v>
      </c>
      <c r="BM30" s="404">
        <v>1.0</v>
      </c>
      <c r="BN30" s="406">
        <v>34.0</v>
      </c>
      <c r="BO30" s="404">
        <v>0.0</v>
      </c>
      <c r="BP30" s="406">
        <v>0.0</v>
      </c>
      <c r="BQ30" s="404">
        <v>0.0</v>
      </c>
      <c r="BR30" s="406">
        <v>0.0</v>
      </c>
      <c r="BS30" s="389">
        <f t="shared" si="27"/>
        <v>34</v>
      </c>
      <c r="BT30" s="405">
        <v>24.0</v>
      </c>
      <c r="BU30" s="406">
        <v>10.0</v>
      </c>
      <c r="BV30" s="389">
        <f t="shared" si="28"/>
        <v>34</v>
      </c>
      <c r="BW30" s="390">
        <f t="shared" ref="BW30:BX30" si="275">SUM(BJ30,BT30)</f>
        <v>50</v>
      </c>
      <c r="BX30" s="388">
        <f t="shared" si="275"/>
        <v>23</v>
      </c>
      <c r="BY30" s="384">
        <f t="shared" si="30"/>
        <v>73</v>
      </c>
      <c r="BZ30" s="407">
        <v>199.0</v>
      </c>
      <c r="CA30" s="406">
        <v>139.0</v>
      </c>
      <c r="CB30" s="407">
        <v>30.0</v>
      </c>
      <c r="CC30" s="406">
        <v>24.0</v>
      </c>
      <c r="CD30" s="407">
        <v>101.0</v>
      </c>
      <c r="CE30" s="406">
        <v>84.0</v>
      </c>
      <c r="CF30" s="407">
        <v>0.0</v>
      </c>
      <c r="CG30" s="406">
        <v>0.0</v>
      </c>
      <c r="CH30" s="407">
        <v>98.0</v>
      </c>
      <c r="CI30" s="406">
        <v>84.0</v>
      </c>
      <c r="CJ30" s="407">
        <v>20.0</v>
      </c>
      <c r="CK30" s="406">
        <v>8.0</v>
      </c>
      <c r="CL30" s="407">
        <v>20.0</v>
      </c>
      <c r="CM30" s="406">
        <v>14.0</v>
      </c>
      <c r="CN30" s="392">
        <f t="shared" ref="CN30:CO30" si="276">SUM(BZ30,CB30,CD30,CF30,CH30,CJ30,CL30)</f>
        <v>468</v>
      </c>
      <c r="CO30" s="392">
        <f t="shared" si="276"/>
        <v>353</v>
      </c>
      <c r="CP30" s="393">
        <f t="shared" si="32"/>
        <v>821</v>
      </c>
      <c r="CQ30" s="392">
        <f t="shared" ref="CQ30:CR30" si="277">SUM(Z30,AO30,AZ30,BW30)</f>
        <v>468</v>
      </c>
      <c r="CR30" s="392">
        <f t="shared" si="277"/>
        <v>353</v>
      </c>
      <c r="CS30" s="394">
        <f t="shared" si="34"/>
        <v>821</v>
      </c>
      <c r="CT30" s="408">
        <v>10.0</v>
      </c>
      <c r="CU30" s="409">
        <v>7.0</v>
      </c>
      <c r="CV30" s="397">
        <f t="shared" si="35"/>
        <v>17</v>
      </c>
      <c r="CW30" s="408">
        <v>4.0</v>
      </c>
      <c r="CX30" s="409">
        <v>1.0</v>
      </c>
      <c r="CY30" s="397">
        <f t="shared" si="36"/>
        <v>5</v>
      </c>
      <c r="CZ30" s="408">
        <v>141.0</v>
      </c>
      <c r="DA30" s="409">
        <v>113.0</v>
      </c>
      <c r="DB30" s="397">
        <f t="shared" si="37"/>
        <v>254</v>
      </c>
      <c r="DC30" s="408">
        <v>85.0</v>
      </c>
      <c r="DD30" s="409">
        <v>71.0</v>
      </c>
      <c r="DE30" s="397">
        <f t="shared" si="38"/>
        <v>156</v>
      </c>
      <c r="DF30" s="408">
        <v>228.0</v>
      </c>
      <c r="DG30" s="409">
        <v>161.0</v>
      </c>
      <c r="DH30" s="397">
        <f t="shared" si="39"/>
        <v>389</v>
      </c>
      <c r="DI30" s="408">
        <v>0.0</v>
      </c>
      <c r="DJ30" s="406">
        <v>0.0</v>
      </c>
      <c r="DK30" s="397">
        <f t="shared" si="40"/>
        <v>0</v>
      </c>
      <c r="DL30" s="398">
        <f t="shared" ref="DL30:DM30" si="278">SUM(CT30+CW30+CZ30+DC30+DF30+DI30)</f>
        <v>468</v>
      </c>
      <c r="DM30" s="399">
        <f t="shared" si="278"/>
        <v>353</v>
      </c>
      <c r="DN30" s="384">
        <f t="shared" si="42"/>
        <v>821</v>
      </c>
      <c r="DO30" s="400">
        <f t="shared" ref="DO30:DP30" si="279">SUM(CQ30-DL30)</f>
        <v>0</v>
      </c>
      <c r="DP30" s="400">
        <f t="shared" si="279"/>
        <v>0</v>
      </c>
      <c r="DQ30" s="401">
        <f t="shared" si="44"/>
        <v>821</v>
      </c>
      <c r="DR30" s="390">
        <f t="shared" si="45"/>
        <v>821</v>
      </c>
      <c r="DS30" s="402">
        <f t="shared" si="163"/>
        <v>0</v>
      </c>
      <c r="DT30" s="402">
        <f t="shared" si="164"/>
        <v>0</v>
      </c>
      <c r="DU30" s="403">
        <f t="shared" ref="DU30:DV30" si="280">SUM(CN30-CQ30)</f>
        <v>0</v>
      </c>
      <c r="DV30" s="403">
        <f t="shared" si="280"/>
        <v>0</v>
      </c>
      <c r="DW30" s="44"/>
      <c r="DX30" s="44"/>
      <c r="DY30" s="44">
        <f>COUNT(DR24:DR27)</f>
        <v>4</v>
      </c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</row>
    <row r="31" ht="19.5" customHeight="1">
      <c r="A31" s="186">
        <v>29.0</v>
      </c>
      <c r="B31" s="230" t="s">
        <v>86</v>
      </c>
      <c r="C31" s="189">
        <v>2351.0</v>
      </c>
      <c r="D31" s="190" t="s">
        <v>57</v>
      </c>
      <c r="E31" s="191" t="s">
        <v>58</v>
      </c>
      <c r="F31" s="133">
        <v>1.0</v>
      </c>
      <c r="G31" s="134">
        <v>18.0</v>
      </c>
      <c r="H31" s="135">
        <v>20.0</v>
      </c>
      <c r="I31" s="384">
        <f t="shared" si="9"/>
        <v>38</v>
      </c>
      <c r="J31" s="136">
        <v>1.0</v>
      </c>
      <c r="K31" s="139">
        <v>18.0</v>
      </c>
      <c r="L31" s="140">
        <v>22.0</v>
      </c>
      <c r="M31" s="384">
        <f t="shared" si="10"/>
        <v>40</v>
      </c>
      <c r="N31" s="136">
        <v>1.0</v>
      </c>
      <c r="O31" s="134">
        <v>27.0</v>
      </c>
      <c r="P31" s="135">
        <v>17.0</v>
      </c>
      <c r="Q31" s="384">
        <f t="shared" si="11"/>
        <v>44</v>
      </c>
      <c r="R31" s="136">
        <v>1.0</v>
      </c>
      <c r="S31" s="134">
        <v>18.0</v>
      </c>
      <c r="T31" s="135">
        <v>21.0</v>
      </c>
      <c r="U31" s="384">
        <f t="shared" si="12"/>
        <v>39</v>
      </c>
      <c r="V31" s="136">
        <v>1.0</v>
      </c>
      <c r="W31" s="134">
        <v>18.0</v>
      </c>
      <c r="X31" s="135">
        <v>23.0</v>
      </c>
      <c r="Y31" s="384">
        <f t="shared" si="13"/>
        <v>41</v>
      </c>
      <c r="Z31" s="387">
        <f t="shared" ref="Z31:AA31" si="281">SUM(G31,K31,O31,S31,W31)</f>
        <v>99</v>
      </c>
      <c r="AA31" s="387">
        <f t="shared" si="281"/>
        <v>103</v>
      </c>
      <c r="AB31" s="384">
        <f t="shared" si="15"/>
        <v>202</v>
      </c>
      <c r="AC31" s="136">
        <v>1.0</v>
      </c>
      <c r="AD31" s="134">
        <v>21.0</v>
      </c>
      <c r="AE31" s="135">
        <v>17.0</v>
      </c>
      <c r="AF31" s="384">
        <f t="shared" si="16"/>
        <v>38</v>
      </c>
      <c r="AG31" s="136">
        <v>1.0</v>
      </c>
      <c r="AH31" s="139">
        <v>23.0</v>
      </c>
      <c r="AI31" s="140">
        <v>15.0</v>
      </c>
      <c r="AJ31" s="384">
        <f t="shared" si="17"/>
        <v>38</v>
      </c>
      <c r="AK31" s="136">
        <v>1.0</v>
      </c>
      <c r="AL31" s="134">
        <v>23.0</v>
      </c>
      <c r="AM31" s="135">
        <v>14.0</v>
      </c>
      <c r="AN31" s="384">
        <f t="shared" si="18"/>
        <v>37</v>
      </c>
      <c r="AO31" s="387">
        <f t="shared" ref="AO31:AP31" si="282">SUM(AD31,AH31,AL31)</f>
        <v>67</v>
      </c>
      <c r="AP31" s="388">
        <f t="shared" si="282"/>
        <v>46</v>
      </c>
      <c r="AQ31" s="384">
        <f t="shared" si="20"/>
        <v>113</v>
      </c>
      <c r="AR31" s="450">
        <v>0.0</v>
      </c>
      <c r="AS31" s="451">
        <v>0.0</v>
      </c>
      <c r="AT31" s="452">
        <v>0.0</v>
      </c>
      <c r="AU31" s="384">
        <f t="shared" si="21"/>
        <v>0</v>
      </c>
      <c r="AV31" s="450">
        <v>0.0</v>
      </c>
      <c r="AW31" s="451">
        <v>0.0</v>
      </c>
      <c r="AX31" s="452">
        <v>0.0</v>
      </c>
      <c r="AY31" s="384">
        <f t="shared" si="22"/>
        <v>0</v>
      </c>
      <c r="AZ31" s="30">
        <f t="shared" ref="AZ31:BA31" si="283">SUM(AS31,AW31)</f>
        <v>0</v>
      </c>
      <c r="BA31" s="31">
        <f t="shared" si="283"/>
        <v>0</v>
      </c>
      <c r="BB31" s="384">
        <f t="shared" si="24"/>
        <v>0</v>
      </c>
      <c r="BC31" s="450">
        <v>0.0</v>
      </c>
      <c r="BD31" s="452">
        <v>0.0</v>
      </c>
      <c r="BE31" s="450">
        <v>0.0</v>
      </c>
      <c r="BF31" s="452">
        <v>0.0</v>
      </c>
      <c r="BG31" s="450">
        <v>0.0</v>
      </c>
      <c r="BH31" s="452">
        <v>0.0</v>
      </c>
      <c r="BI31" s="389">
        <f t="shared" si="25"/>
        <v>0</v>
      </c>
      <c r="BJ31" s="451">
        <v>0.0</v>
      </c>
      <c r="BK31" s="452">
        <v>0.0</v>
      </c>
      <c r="BL31" s="389">
        <f t="shared" si="26"/>
        <v>0</v>
      </c>
      <c r="BM31" s="450">
        <v>0.0</v>
      </c>
      <c r="BN31" s="452">
        <v>0.0</v>
      </c>
      <c r="BO31" s="450">
        <v>0.0</v>
      </c>
      <c r="BP31" s="452">
        <v>0.0</v>
      </c>
      <c r="BQ31" s="450">
        <v>0.0</v>
      </c>
      <c r="BR31" s="452">
        <v>0.0</v>
      </c>
      <c r="BS31" s="389">
        <f t="shared" si="27"/>
        <v>0</v>
      </c>
      <c r="BT31" s="451">
        <v>0.0</v>
      </c>
      <c r="BU31" s="452">
        <v>0.0</v>
      </c>
      <c r="BV31" s="389">
        <f t="shared" si="28"/>
        <v>0</v>
      </c>
      <c r="BW31" s="390">
        <f t="shared" ref="BW31:BX31" si="284">SUM(BJ31,BT31)</f>
        <v>0</v>
      </c>
      <c r="BX31" s="388">
        <f t="shared" si="284"/>
        <v>0</v>
      </c>
      <c r="BY31" s="384">
        <f t="shared" si="30"/>
        <v>0</v>
      </c>
      <c r="BZ31" s="149">
        <v>40.0</v>
      </c>
      <c r="CA31" s="135">
        <v>36.0</v>
      </c>
      <c r="CB31" s="149">
        <v>25.0</v>
      </c>
      <c r="CC31" s="135">
        <v>21.0</v>
      </c>
      <c r="CD31" s="149">
        <v>64.0</v>
      </c>
      <c r="CE31" s="135">
        <v>65.0</v>
      </c>
      <c r="CF31" s="150">
        <v>0.0</v>
      </c>
      <c r="CG31" s="140">
        <v>0.0</v>
      </c>
      <c r="CH31" s="149">
        <v>32.0</v>
      </c>
      <c r="CI31" s="135">
        <v>25.0</v>
      </c>
      <c r="CJ31" s="149">
        <v>5.0</v>
      </c>
      <c r="CK31" s="135">
        <v>2.0</v>
      </c>
      <c r="CL31" s="150">
        <v>0.0</v>
      </c>
      <c r="CM31" s="140">
        <v>0.0</v>
      </c>
      <c r="CN31" s="392">
        <f t="shared" ref="CN31:CO31" si="285">SUM(BZ31,CB31,CD31,CF31,CH31,CJ31,CL31)</f>
        <v>166</v>
      </c>
      <c r="CO31" s="392">
        <f t="shared" si="285"/>
        <v>149</v>
      </c>
      <c r="CP31" s="393">
        <f t="shared" si="32"/>
        <v>315</v>
      </c>
      <c r="CQ31" s="392">
        <f t="shared" ref="CQ31:CR31" si="286">SUM(Z31,AO31,AZ31,BW31)</f>
        <v>166</v>
      </c>
      <c r="CR31" s="392">
        <f t="shared" si="286"/>
        <v>149</v>
      </c>
      <c r="CS31" s="394">
        <f t="shared" si="34"/>
        <v>315</v>
      </c>
      <c r="CT31" s="152">
        <v>5.0</v>
      </c>
      <c r="CU31" s="153">
        <v>3.0</v>
      </c>
      <c r="CV31" s="397">
        <f t="shared" si="35"/>
        <v>8</v>
      </c>
      <c r="CW31" s="154">
        <v>0.0</v>
      </c>
      <c r="CX31" s="155">
        <v>0.0</v>
      </c>
      <c r="CY31" s="397">
        <f t="shared" si="36"/>
        <v>0</v>
      </c>
      <c r="CZ31" s="152">
        <v>88.0</v>
      </c>
      <c r="DA31" s="153">
        <v>88.0</v>
      </c>
      <c r="DB31" s="397">
        <f t="shared" si="37"/>
        <v>176</v>
      </c>
      <c r="DC31" s="152">
        <v>28.0</v>
      </c>
      <c r="DD31" s="153">
        <v>25.0</v>
      </c>
      <c r="DE31" s="397">
        <f t="shared" si="38"/>
        <v>53</v>
      </c>
      <c r="DF31" s="152">
        <v>45.0</v>
      </c>
      <c r="DG31" s="153">
        <v>33.0</v>
      </c>
      <c r="DH31" s="397">
        <f t="shared" si="39"/>
        <v>78</v>
      </c>
      <c r="DI31" s="152">
        <v>0.0</v>
      </c>
      <c r="DJ31" s="153">
        <v>0.0</v>
      </c>
      <c r="DK31" s="397">
        <f t="shared" si="40"/>
        <v>0</v>
      </c>
      <c r="DL31" s="398">
        <f t="shared" ref="DL31:DM31" si="287">SUM(CT31+CW31+CZ31+DC31+DF31+DI31)</f>
        <v>166</v>
      </c>
      <c r="DM31" s="399">
        <f t="shared" si="287"/>
        <v>149</v>
      </c>
      <c r="DN31" s="384">
        <f t="shared" si="42"/>
        <v>315</v>
      </c>
      <c r="DO31" s="400">
        <f t="shared" ref="DO31:DP31" si="288">SUM(CQ31-DL31)</f>
        <v>0</v>
      </c>
      <c r="DP31" s="400">
        <f t="shared" si="288"/>
        <v>0</v>
      </c>
      <c r="DQ31" s="401">
        <f t="shared" si="44"/>
        <v>315</v>
      </c>
      <c r="DR31" s="390">
        <f t="shared" si="45"/>
        <v>315</v>
      </c>
      <c r="DS31" s="402">
        <f t="shared" si="163"/>
        <v>0</v>
      </c>
      <c r="DT31" s="402">
        <f t="shared" si="164"/>
        <v>0</v>
      </c>
      <c r="DU31" s="403">
        <f t="shared" ref="DU31:DV31" si="289">SUM(CN31-CQ31)</f>
        <v>0</v>
      </c>
      <c r="DV31" s="403">
        <f t="shared" si="289"/>
        <v>0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</row>
    <row r="32" ht="19.5" customHeight="1">
      <c r="A32" s="186">
        <v>30.0</v>
      </c>
      <c r="B32" s="230" t="s">
        <v>87</v>
      </c>
      <c r="C32" s="189">
        <v>2352.0</v>
      </c>
      <c r="D32" s="190" t="s">
        <v>57</v>
      </c>
      <c r="E32" s="191" t="s">
        <v>58</v>
      </c>
      <c r="F32" s="404">
        <v>2.0</v>
      </c>
      <c r="G32" s="405">
        <v>39.0</v>
      </c>
      <c r="H32" s="406">
        <v>25.0</v>
      </c>
      <c r="I32" s="384">
        <f t="shared" si="9"/>
        <v>64</v>
      </c>
      <c r="J32" s="410">
        <v>2.0</v>
      </c>
      <c r="K32" s="424">
        <v>39.0</v>
      </c>
      <c r="L32" s="310">
        <v>41.0</v>
      </c>
      <c r="M32" s="384">
        <f t="shared" si="10"/>
        <v>80</v>
      </c>
      <c r="N32" s="410">
        <v>2.0</v>
      </c>
      <c r="O32" s="424">
        <v>38.0</v>
      </c>
      <c r="P32" s="310">
        <v>45.0</v>
      </c>
      <c r="Q32" s="384">
        <f t="shared" si="11"/>
        <v>83</v>
      </c>
      <c r="R32" s="410">
        <v>2.0</v>
      </c>
      <c r="S32" s="424">
        <v>46.0</v>
      </c>
      <c r="T32" s="310">
        <v>36.0</v>
      </c>
      <c r="U32" s="384">
        <f t="shared" si="12"/>
        <v>82</v>
      </c>
      <c r="V32" s="410">
        <v>2.0</v>
      </c>
      <c r="W32" s="424">
        <v>46.0</v>
      </c>
      <c r="X32" s="310">
        <v>34.0</v>
      </c>
      <c r="Y32" s="384">
        <f t="shared" si="13"/>
        <v>80</v>
      </c>
      <c r="Z32" s="387">
        <f t="shared" ref="Z32:AA32" si="290">SUM(G32,K32,O32,S32,W32)</f>
        <v>208</v>
      </c>
      <c r="AA32" s="387">
        <f t="shared" si="290"/>
        <v>181</v>
      </c>
      <c r="AB32" s="384">
        <f t="shared" si="15"/>
        <v>389</v>
      </c>
      <c r="AC32" s="410">
        <v>2.0</v>
      </c>
      <c r="AD32" s="424">
        <v>41.0</v>
      </c>
      <c r="AE32" s="310">
        <v>26.0</v>
      </c>
      <c r="AF32" s="384">
        <f t="shared" si="16"/>
        <v>67</v>
      </c>
      <c r="AG32" s="410">
        <v>2.0</v>
      </c>
      <c r="AH32" s="424">
        <v>33.0</v>
      </c>
      <c r="AI32" s="310">
        <v>33.0</v>
      </c>
      <c r="AJ32" s="384">
        <f t="shared" si="17"/>
        <v>66</v>
      </c>
      <c r="AK32" s="410">
        <v>2.0</v>
      </c>
      <c r="AL32" s="424">
        <v>44.0</v>
      </c>
      <c r="AM32" s="310">
        <v>25.0</v>
      </c>
      <c r="AN32" s="384">
        <f t="shared" si="18"/>
        <v>69</v>
      </c>
      <c r="AO32" s="387">
        <f t="shared" ref="AO32:AP32" si="291">SUM(AD32,AH32,AL32)</f>
        <v>118</v>
      </c>
      <c r="AP32" s="388">
        <f t="shared" si="291"/>
        <v>84</v>
      </c>
      <c r="AQ32" s="384">
        <f t="shared" si="20"/>
        <v>202</v>
      </c>
      <c r="AR32" s="404">
        <v>0.0</v>
      </c>
      <c r="AS32" s="405">
        <v>0.0</v>
      </c>
      <c r="AT32" s="406">
        <v>0.0</v>
      </c>
      <c r="AU32" s="384">
        <f t="shared" si="21"/>
        <v>0</v>
      </c>
      <c r="AV32" s="404">
        <v>0.0</v>
      </c>
      <c r="AW32" s="405">
        <v>0.0</v>
      </c>
      <c r="AX32" s="406">
        <v>0.0</v>
      </c>
      <c r="AY32" s="384">
        <f t="shared" si="22"/>
        <v>0</v>
      </c>
      <c r="AZ32" s="387">
        <f t="shared" ref="AZ32:BA32" si="292">SUM(AS32,AW32)</f>
        <v>0</v>
      </c>
      <c r="BA32" s="388">
        <f t="shared" si="292"/>
        <v>0</v>
      </c>
      <c r="BB32" s="384">
        <f t="shared" si="24"/>
        <v>0</v>
      </c>
      <c r="BC32" s="404">
        <v>0.0</v>
      </c>
      <c r="BD32" s="406">
        <v>0.0</v>
      </c>
      <c r="BE32" s="404">
        <v>0.0</v>
      </c>
      <c r="BF32" s="406">
        <v>0.0</v>
      </c>
      <c r="BG32" s="404">
        <v>0.0</v>
      </c>
      <c r="BH32" s="406">
        <v>0.0</v>
      </c>
      <c r="BI32" s="389">
        <f t="shared" si="25"/>
        <v>0</v>
      </c>
      <c r="BJ32" s="405">
        <v>0.0</v>
      </c>
      <c r="BK32" s="406">
        <v>0.0</v>
      </c>
      <c r="BL32" s="389">
        <f t="shared" si="26"/>
        <v>0</v>
      </c>
      <c r="BM32" s="404">
        <v>0.0</v>
      </c>
      <c r="BN32" s="406">
        <v>0.0</v>
      </c>
      <c r="BO32" s="404">
        <v>0.0</v>
      </c>
      <c r="BP32" s="406">
        <v>0.0</v>
      </c>
      <c r="BQ32" s="404">
        <v>0.0</v>
      </c>
      <c r="BR32" s="406">
        <v>0.0</v>
      </c>
      <c r="BS32" s="389">
        <f t="shared" si="27"/>
        <v>0</v>
      </c>
      <c r="BT32" s="405">
        <v>0.0</v>
      </c>
      <c r="BU32" s="406">
        <v>0.0</v>
      </c>
      <c r="BV32" s="389">
        <f t="shared" si="28"/>
        <v>0</v>
      </c>
      <c r="BW32" s="390">
        <f t="shared" ref="BW32:BX32" si="293">SUM(BJ32,BT32)</f>
        <v>0</v>
      </c>
      <c r="BX32" s="388">
        <f t="shared" si="293"/>
        <v>0</v>
      </c>
      <c r="BY32" s="384">
        <f t="shared" si="30"/>
        <v>0</v>
      </c>
      <c r="BZ32" s="311">
        <v>144.0</v>
      </c>
      <c r="CA32" s="310">
        <v>114.0</v>
      </c>
      <c r="CB32" s="312">
        <v>18.0</v>
      </c>
      <c r="CC32" s="310">
        <v>18.0</v>
      </c>
      <c r="CD32" s="312">
        <v>80.0</v>
      </c>
      <c r="CE32" s="310">
        <v>73.0</v>
      </c>
      <c r="CF32" s="312">
        <v>1.0</v>
      </c>
      <c r="CG32" s="310">
        <v>2.0</v>
      </c>
      <c r="CH32" s="312">
        <v>66.0</v>
      </c>
      <c r="CI32" s="310">
        <v>43.0</v>
      </c>
      <c r="CJ32" s="312">
        <v>15.0</v>
      </c>
      <c r="CK32" s="310">
        <v>13.0</v>
      </c>
      <c r="CL32" s="312">
        <v>2.0</v>
      </c>
      <c r="CM32" s="310">
        <v>2.0</v>
      </c>
      <c r="CN32" s="392">
        <f t="shared" ref="CN32:CO32" si="294">SUM(BZ32,CB32,CD32,CF32,CH32,CJ32,CL32)</f>
        <v>326</v>
      </c>
      <c r="CO32" s="392">
        <f t="shared" si="294"/>
        <v>265</v>
      </c>
      <c r="CP32" s="393">
        <f t="shared" si="32"/>
        <v>591</v>
      </c>
      <c r="CQ32" s="392">
        <f t="shared" ref="CQ32:CR32" si="295">SUM(Z32,AO32,AZ32,BW32)</f>
        <v>326</v>
      </c>
      <c r="CR32" s="392">
        <f t="shared" si="295"/>
        <v>265</v>
      </c>
      <c r="CS32" s="394">
        <f t="shared" si="34"/>
        <v>591</v>
      </c>
      <c r="CT32" s="408">
        <v>5.0</v>
      </c>
      <c r="CU32" s="409">
        <v>2.0</v>
      </c>
      <c r="CV32" s="397">
        <f t="shared" si="35"/>
        <v>7</v>
      </c>
      <c r="CW32" s="408">
        <v>3.0</v>
      </c>
      <c r="CX32" s="409">
        <v>3.0</v>
      </c>
      <c r="CY32" s="397">
        <f t="shared" si="36"/>
        <v>6</v>
      </c>
      <c r="CZ32" s="408">
        <v>141.0</v>
      </c>
      <c r="DA32" s="409">
        <v>127.0</v>
      </c>
      <c r="DB32" s="397">
        <f t="shared" si="37"/>
        <v>268</v>
      </c>
      <c r="DC32" s="408">
        <v>6.0</v>
      </c>
      <c r="DD32" s="409">
        <v>4.0</v>
      </c>
      <c r="DE32" s="397">
        <f t="shared" si="38"/>
        <v>10</v>
      </c>
      <c r="DF32" s="408">
        <v>171.0</v>
      </c>
      <c r="DG32" s="409">
        <v>129.0</v>
      </c>
      <c r="DH32" s="397">
        <f t="shared" si="39"/>
        <v>300</v>
      </c>
      <c r="DI32" s="408">
        <v>0.0</v>
      </c>
      <c r="DJ32" s="409">
        <v>0.0</v>
      </c>
      <c r="DK32" s="397">
        <f t="shared" si="40"/>
        <v>0</v>
      </c>
      <c r="DL32" s="398">
        <f t="shared" ref="DL32:DM32" si="296">SUM(CT32+CW32+CZ32+DC32+DF32+DI32)</f>
        <v>326</v>
      </c>
      <c r="DM32" s="399">
        <f t="shared" si="296"/>
        <v>265</v>
      </c>
      <c r="DN32" s="384">
        <f t="shared" si="42"/>
        <v>591</v>
      </c>
      <c r="DO32" s="400">
        <f t="shared" ref="DO32:DP32" si="297">SUM(CQ32-DL32)</f>
        <v>0</v>
      </c>
      <c r="DP32" s="400">
        <f t="shared" si="297"/>
        <v>0</v>
      </c>
      <c r="DQ32" s="401">
        <f t="shared" si="44"/>
        <v>591</v>
      </c>
      <c r="DR32" s="390">
        <f t="shared" si="45"/>
        <v>591</v>
      </c>
      <c r="DS32" s="402">
        <f t="shared" si="163"/>
        <v>0</v>
      </c>
      <c r="DT32" s="402">
        <f t="shared" si="164"/>
        <v>0</v>
      </c>
      <c r="DU32" s="403">
        <f t="shared" ref="DU32:DV32" si="298">SUM(CN32-CQ32)</f>
        <v>0</v>
      </c>
      <c r="DV32" s="403">
        <f t="shared" si="298"/>
        <v>0</v>
      </c>
      <c r="DW32" s="159" t="s">
        <v>88</v>
      </c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</row>
    <row r="33" ht="19.5" customHeight="1">
      <c r="A33" s="186">
        <v>31.0</v>
      </c>
      <c r="B33" s="230" t="s">
        <v>89</v>
      </c>
      <c r="C33" s="189">
        <v>2357.0</v>
      </c>
      <c r="D33" s="190" t="s">
        <v>57</v>
      </c>
      <c r="E33" s="191" t="s">
        <v>58</v>
      </c>
      <c r="F33" s="410">
        <v>1.0</v>
      </c>
      <c r="G33" s="424">
        <v>28.0</v>
      </c>
      <c r="H33" s="310">
        <v>19.0</v>
      </c>
      <c r="I33" s="384">
        <f t="shared" si="9"/>
        <v>47</v>
      </c>
      <c r="J33" s="425">
        <v>1.0</v>
      </c>
      <c r="K33" s="424">
        <v>29.0</v>
      </c>
      <c r="L33" s="310">
        <v>22.0</v>
      </c>
      <c r="M33" s="384">
        <f t="shared" si="10"/>
        <v>51</v>
      </c>
      <c r="N33" s="425">
        <v>1.0</v>
      </c>
      <c r="O33" s="424">
        <v>32.0</v>
      </c>
      <c r="P33" s="310">
        <v>23.0</v>
      </c>
      <c r="Q33" s="384">
        <f t="shared" si="11"/>
        <v>55</v>
      </c>
      <c r="R33" s="425">
        <v>1.0</v>
      </c>
      <c r="S33" s="424">
        <v>31.0</v>
      </c>
      <c r="T33" s="310">
        <v>28.0</v>
      </c>
      <c r="U33" s="384">
        <f t="shared" si="12"/>
        <v>59</v>
      </c>
      <c r="V33" s="425">
        <v>1.0</v>
      </c>
      <c r="W33" s="424">
        <v>33.0</v>
      </c>
      <c r="X33" s="310">
        <v>20.0</v>
      </c>
      <c r="Y33" s="384">
        <f t="shared" si="13"/>
        <v>53</v>
      </c>
      <c r="Z33" s="387">
        <f t="shared" ref="Z33:AA33" si="299">SUM(G33,K33,O33,S33,W33)</f>
        <v>153</v>
      </c>
      <c r="AA33" s="387">
        <f t="shared" si="299"/>
        <v>112</v>
      </c>
      <c r="AB33" s="384">
        <f t="shared" si="15"/>
        <v>265</v>
      </c>
      <c r="AC33" s="425">
        <v>1.0</v>
      </c>
      <c r="AD33" s="424">
        <v>18.0</v>
      </c>
      <c r="AE33" s="310">
        <v>27.0</v>
      </c>
      <c r="AF33" s="384">
        <f t="shared" si="16"/>
        <v>45</v>
      </c>
      <c r="AG33" s="425">
        <v>1.0</v>
      </c>
      <c r="AH33" s="424">
        <v>22.0</v>
      </c>
      <c r="AI33" s="310">
        <v>26.0</v>
      </c>
      <c r="AJ33" s="384">
        <f t="shared" si="17"/>
        <v>48</v>
      </c>
      <c r="AK33" s="425">
        <v>1.0</v>
      </c>
      <c r="AL33" s="424">
        <v>19.0</v>
      </c>
      <c r="AM33" s="310">
        <v>24.0</v>
      </c>
      <c r="AN33" s="384">
        <f t="shared" si="18"/>
        <v>43</v>
      </c>
      <c r="AO33" s="387">
        <f t="shared" ref="AO33:AP33" si="300">SUM(AD33,AH33,AL33)</f>
        <v>59</v>
      </c>
      <c r="AP33" s="388">
        <f t="shared" si="300"/>
        <v>77</v>
      </c>
      <c r="AQ33" s="384">
        <f t="shared" si="20"/>
        <v>136</v>
      </c>
      <c r="AR33" s="425">
        <v>0.0</v>
      </c>
      <c r="AS33" s="424">
        <v>0.0</v>
      </c>
      <c r="AT33" s="314">
        <v>0.0</v>
      </c>
      <c r="AU33" s="384">
        <f t="shared" si="21"/>
        <v>0</v>
      </c>
      <c r="AV33" s="425">
        <v>0.0</v>
      </c>
      <c r="AW33" s="424">
        <v>0.0</v>
      </c>
      <c r="AX33" s="310">
        <v>0.0</v>
      </c>
      <c r="AY33" s="384">
        <f t="shared" si="22"/>
        <v>0</v>
      </c>
      <c r="AZ33" s="387">
        <f t="shared" ref="AZ33:BA33" si="301">SUM(AS33,AW33)</f>
        <v>0</v>
      </c>
      <c r="BA33" s="388">
        <f t="shared" si="301"/>
        <v>0</v>
      </c>
      <c r="BB33" s="384">
        <f t="shared" si="24"/>
        <v>0</v>
      </c>
      <c r="BC33" s="425">
        <v>0.0</v>
      </c>
      <c r="BD33" s="310">
        <v>0.0</v>
      </c>
      <c r="BE33" s="425">
        <v>0.0</v>
      </c>
      <c r="BF33" s="310">
        <v>0.0</v>
      </c>
      <c r="BG33" s="425">
        <v>0.0</v>
      </c>
      <c r="BH33" s="310">
        <v>0.0</v>
      </c>
      <c r="BI33" s="389">
        <f t="shared" si="25"/>
        <v>0</v>
      </c>
      <c r="BJ33" s="424">
        <v>0.0</v>
      </c>
      <c r="BK33" s="310">
        <v>0.0</v>
      </c>
      <c r="BL33" s="389">
        <f t="shared" si="26"/>
        <v>0</v>
      </c>
      <c r="BM33" s="425">
        <v>0.0</v>
      </c>
      <c r="BN33" s="310">
        <v>0.0</v>
      </c>
      <c r="BO33" s="425">
        <v>0.0</v>
      </c>
      <c r="BP33" s="310">
        <v>0.0</v>
      </c>
      <c r="BQ33" s="425">
        <v>0.0</v>
      </c>
      <c r="BR33" s="310">
        <v>0.0</v>
      </c>
      <c r="BS33" s="389">
        <f t="shared" si="27"/>
        <v>0</v>
      </c>
      <c r="BT33" s="424">
        <v>0.0</v>
      </c>
      <c r="BU33" s="310">
        <v>0.0</v>
      </c>
      <c r="BV33" s="389">
        <f t="shared" si="28"/>
        <v>0</v>
      </c>
      <c r="BW33" s="390">
        <f t="shared" ref="BW33:BX33" si="302">SUM(BJ33,BT33)</f>
        <v>0</v>
      </c>
      <c r="BX33" s="388">
        <f t="shared" si="302"/>
        <v>0</v>
      </c>
      <c r="BY33" s="384">
        <f t="shared" si="30"/>
        <v>0</v>
      </c>
      <c r="BZ33" s="312">
        <v>44.0</v>
      </c>
      <c r="CA33" s="310">
        <v>49.0</v>
      </c>
      <c r="CB33" s="312">
        <v>45.0</v>
      </c>
      <c r="CC33" s="310">
        <v>48.0</v>
      </c>
      <c r="CD33" s="312">
        <v>36.0</v>
      </c>
      <c r="CE33" s="310">
        <v>21.0</v>
      </c>
      <c r="CF33" s="312">
        <v>2.0</v>
      </c>
      <c r="CG33" s="310">
        <v>0.0</v>
      </c>
      <c r="CH33" s="312">
        <v>82.0</v>
      </c>
      <c r="CI33" s="310">
        <v>68.0</v>
      </c>
      <c r="CJ33" s="312">
        <v>1.0</v>
      </c>
      <c r="CK33" s="310">
        <v>1.0</v>
      </c>
      <c r="CL33" s="312">
        <v>2.0</v>
      </c>
      <c r="CM33" s="310">
        <v>2.0</v>
      </c>
      <c r="CN33" s="392">
        <f t="shared" ref="CN33:CO33" si="303">SUM(BZ33,CB33,CD33,CF33,CH33,CJ33,CL33)</f>
        <v>212</v>
      </c>
      <c r="CO33" s="392">
        <f t="shared" si="303"/>
        <v>189</v>
      </c>
      <c r="CP33" s="393">
        <f t="shared" si="32"/>
        <v>401</v>
      </c>
      <c r="CQ33" s="392">
        <f t="shared" ref="CQ33:CR33" si="304">SUM(Z33,AO33,AZ33,BW33)</f>
        <v>212</v>
      </c>
      <c r="CR33" s="392">
        <f t="shared" si="304"/>
        <v>189</v>
      </c>
      <c r="CS33" s="394">
        <f t="shared" si="34"/>
        <v>401</v>
      </c>
      <c r="CT33" s="437">
        <v>52.0</v>
      </c>
      <c r="CU33" s="314">
        <v>37.0</v>
      </c>
      <c r="CV33" s="397">
        <f t="shared" si="35"/>
        <v>89</v>
      </c>
      <c r="CW33" s="437">
        <v>9.0</v>
      </c>
      <c r="CX33" s="314">
        <v>9.0</v>
      </c>
      <c r="CY33" s="397">
        <f t="shared" si="36"/>
        <v>18</v>
      </c>
      <c r="CZ33" s="437">
        <v>131.0</v>
      </c>
      <c r="DA33" s="314">
        <v>122.0</v>
      </c>
      <c r="DB33" s="397">
        <f t="shared" si="37"/>
        <v>253</v>
      </c>
      <c r="DC33" s="437">
        <v>2.0</v>
      </c>
      <c r="DD33" s="314">
        <v>5.0</v>
      </c>
      <c r="DE33" s="397">
        <f t="shared" si="38"/>
        <v>7</v>
      </c>
      <c r="DF33" s="437">
        <v>18.0</v>
      </c>
      <c r="DG33" s="314">
        <v>16.0</v>
      </c>
      <c r="DH33" s="397">
        <f t="shared" si="39"/>
        <v>34</v>
      </c>
      <c r="DI33" s="437">
        <v>0.0</v>
      </c>
      <c r="DJ33" s="314">
        <v>0.0</v>
      </c>
      <c r="DK33" s="397">
        <f t="shared" si="40"/>
        <v>0</v>
      </c>
      <c r="DL33" s="398">
        <f t="shared" ref="DL33:DM33" si="305">SUM(CT33+CW33+CZ33+DC33+DF33+DI33)</f>
        <v>212</v>
      </c>
      <c r="DM33" s="399">
        <f t="shared" si="305"/>
        <v>189</v>
      </c>
      <c r="DN33" s="384">
        <f t="shared" si="42"/>
        <v>401</v>
      </c>
      <c r="DO33" s="400">
        <f t="shared" ref="DO33:DP33" si="306">SUM(CQ33-DL33)</f>
        <v>0</v>
      </c>
      <c r="DP33" s="400">
        <f t="shared" si="306"/>
        <v>0</v>
      </c>
      <c r="DQ33" s="401">
        <f t="shared" si="44"/>
        <v>401</v>
      </c>
      <c r="DR33" s="390">
        <f t="shared" si="45"/>
        <v>401</v>
      </c>
      <c r="DS33" s="402">
        <f t="shared" si="163"/>
        <v>0</v>
      </c>
      <c r="DT33" s="402">
        <f t="shared" si="164"/>
        <v>0</v>
      </c>
      <c r="DU33" s="403">
        <f t="shared" ref="DU33:DV33" si="307">SUM(CN33-CQ33)</f>
        <v>0</v>
      </c>
      <c r="DV33" s="403">
        <f t="shared" si="307"/>
        <v>0</v>
      </c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</row>
    <row r="34" ht="19.5" customHeight="1">
      <c r="A34" s="186">
        <v>32.0</v>
      </c>
      <c r="B34" s="230" t="s">
        <v>90</v>
      </c>
      <c r="C34" s="189">
        <v>2369.0</v>
      </c>
      <c r="D34" s="190" t="s">
        <v>57</v>
      </c>
      <c r="E34" s="191" t="s">
        <v>58</v>
      </c>
      <c r="F34" s="404">
        <v>1.0</v>
      </c>
      <c r="G34" s="405">
        <v>19.0</v>
      </c>
      <c r="H34" s="406">
        <v>28.0</v>
      </c>
      <c r="I34" s="384">
        <f t="shared" si="9"/>
        <v>47</v>
      </c>
      <c r="J34" s="404">
        <v>1.0</v>
      </c>
      <c r="K34" s="405">
        <v>29.0</v>
      </c>
      <c r="L34" s="406">
        <v>18.0</v>
      </c>
      <c r="M34" s="384">
        <f t="shared" si="10"/>
        <v>47</v>
      </c>
      <c r="N34" s="404">
        <v>1.0</v>
      </c>
      <c r="O34" s="405">
        <v>21.0</v>
      </c>
      <c r="P34" s="406">
        <v>26.0</v>
      </c>
      <c r="Q34" s="384">
        <f t="shared" si="11"/>
        <v>47</v>
      </c>
      <c r="R34" s="404">
        <v>1.0</v>
      </c>
      <c r="S34" s="405">
        <v>31.0</v>
      </c>
      <c r="T34" s="406">
        <v>22.0</v>
      </c>
      <c r="U34" s="384">
        <f t="shared" si="12"/>
        <v>53</v>
      </c>
      <c r="V34" s="404">
        <v>1.0</v>
      </c>
      <c r="W34" s="405">
        <v>28.0</v>
      </c>
      <c r="X34" s="406">
        <v>21.0</v>
      </c>
      <c r="Y34" s="384">
        <f t="shared" si="13"/>
        <v>49</v>
      </c>
      <c r="Z34" s="387">
        <f t="shared" ref="Z34:AA34" si="308">SUM(G34,K34,O34,S34,W34)</f>
        <v>128</v>
      </c>
      <c r="AA34" s="387">
        <f t="shared" si="308"/>
        <v>115</v>
      </c>
      <c r="AB34" s="384">
        <f t="shared" si="15"/>
        <v>243</v>
      </c>
      <c r="AC34" s="404">
        <v>1.0</v>
      </c>
      <c r="AD34" s="405">
        <v>30.0</v>
      </c>
      <c r="AE34" s="406">
        <v>21.0</v>
      </c>
      <c r="AF34" s="384">
        <f t="shared" si="16"/>
        <v>51</v>
      </c>
      <c r="AG34" s="404">
        <v>1.0</v>
      </c>
      <c r="AH34" s="405">
        <v>24.0</v>
      </c>
      <c r="AI34" s="406">
        <v>23.0</v>
      </c>
      <c r="AJ34" s="384">
        <f t="shared" si="17"/>
        <v>47</v>
      </c>
      <c r="AK34" s="404">
        <v>1.0</v>
      </c>
      <c r="AL34" s="405">
        <v>22.0</v>
      </c>
      <c r="AM34" s="406">
        <v>18.0</v>
      </c>
      <c r="AN34" s="384">
        <f t="shared" si="18"/>
        <v>40</v>
      </c>
      <c r="AO34" s="387">
        <f t="shared" ref="AO34:AP34" si="309">SUM(AD34,AH34,AL34)</f>
        <v>76</v>
      </c>
      <c r="AP34" s="388">
        <f t="shared" si="309"/>
        <v>62</v>
      </c>
      <c r="AQ34" s="384">
        <f t="shared" si="20"/>
        <v>138</v>
      </c>
      <c r="AR34" s="404">
        <v>0.0</v>
      </c>
      <c r="AS34" s="405">
        <v>0.0</v>
      </c>
      <c r="AT34" s="406">
        <v>0.0</v>
      </c>
      <c r="AU34" s="384">
        <f t="shared" si="21"/>
        <v>0</v>
      </c>
      <c r="AV34" s="404">
        <v>0.0</v>
      </c>
      <c r="AW34" s="405">
        <v>0.0</v>
      </c>
      <c r="AX34" s="406">
        <v>0.0</v>
      </c>
      <c r="AY34" s="384">
        <f t="shared" si="22"/>
        <v>0</v>
      </c>
      <c r="AZ34" s="387">
        <f t="shared" ref="AZ34:BA34" si="310">SUM(AS34,AW34)</f>
        <v>0</v>
      </c>
      <c r="BA34" s="388">
        <f t="shared" si="310"/>
        <v>0</v>
      </c>
      <c r="BB34" s="384">
        <f t="shared" si="24"/>
        <v>0</v>
      </c>
      <c r="BC34" s="404">
        <v>0.0</v>
      </c>
      <c r="BD34" s="406">
        <v>0.0</v>
      </c>
      <c r="BE34" s="404">
        <v>0.0</v>
      </c>
      <c r="BF34" s="406">
        <v>0.0</v>
      </c>
      <c r="BG34" s="404">
        <v>0.0</v>
      </c>
      <c r="BH34" s="406">
        <v>0.0</v>
      </c>
      <c r="BI34" s="389">
        <f t="shared" si="25"/>
        <v>0</v>
      </c>
      <c r="BJ34" s="405">
        <v>0.0</v>
      </c>
      <c r="BK34" s="406">
        <v>0.0</v>
      </c>
      <c r="BL34" s="389">
        <f t="shared" si="26"/>
        <v>0</v>
      </c>
      <c r="BM34" s="404">
        <v>0.0</v>
      </c>
      <c r="BN34" s="406">
        <v>0.0</v>
      </c>
      <c r="BO34" s="404">
        <v>0.0</v>
      </c>
      <c r="BP34" s="406">
        <v>0.0</v>
      </c>
      <c r="BQ34" s="404">
        <v>0.0</v>
      </c>
      <c r="BR34" s="406">
        <v>0.0</v>
      </c>
      <c r="BS34" s="389">
        <f t="shared" si="27"/>
        <v>0</v>
      </c>
      <c r="BT34" s="405">
        <v>0.0</v>
      </c>
      <c r="BU34" s="406">
        <v>0.0</v>
      </c>
      <c r="BV34" s="389">
        <f t="shared" si="28"/>
        <v>0</v>
      </c>
      <c r="BW34" s="390">
        <f t="shared" ref="BW34:BX34" si="311">SUM(BJ34,BT34)</f>
        <v>0</v>
      </c>
      <c r="BX34" s="388">
        <f t="shared" si="311"/>
        <v>0</v>
      </c>
      <c r="BY34" s="384">
        <f t="shared" si="30"/>
        <v>0</v>
      </c>
      <c r="BZ34" s="407">
        <v>56.0</v>
      </c>
      <c r="CA34" s="406">
        <v>57.0</v>
      </c>
      <c r="CB34" s="407">
        <v>40.0</v>
      </c>
      <c r="CC34" s="406">
        <v>25.0</v>
      </c>
      <c r="CD34" s="407">
        <v>26.0</v>
      </c>
      <c r="CE34" s="406">
        <v>25.0</v>
      </c>
      <c r="CF34" s="407">
        <v>0.0</v>
      </c>
      <c r="CG34" s="406">
        <v>0.0</v>
      </c>
      <c r="CH34" s="407">
        <v>76.0</v>
      </c>
      <c r="CI34" s="406">
        <v>68.0</v>
      </c>
      <c r="CJ34" s="407">
        <v>6.0</v>
      </c>
      <c r="CK34" s="406">
        <v>2.0</v>
      </c>
      <c r="CL34" s="407">
        <v>0.0</v>
      </c>
      <c r="CM34" s="406">
        <v>0.0</v>
      </c>
      <c r="CN34" s="392">
        <f t="shared" ref="CN34:CO34" si="312">SUM(BZ34,CB34,CD34,CF34,CH34,CJ34,CL34)</f>
        <v>204</v>
      </c>
      <c r="CO34" s="392">
        <f t="shared" si="312"/>
        <v>177</v>
      </c>
      <c r="CP34" s="393">
        <f t="shared" si="32"/>
        <v>381</v>
      </c>
      <c r="CQ34" s="392">
        <f t="shared" ref="CQ34:CR34" si="313">SUM(Z34,AO34,AZ34,BW34)</f>
        <v>204</v>
      </c>
      <c r="CR34" s="392">
        <f t="shared" si="313"/>
        <v>177</v>
      </c>
      <c r="CS34" s="394">
        <f t="shared" si="34"/>
        <v>381</v>
      </c>
      <c r="CT34" s="408">
        <v>8.0</v>
      </c>
      <c r="CU34" s="409">
        <v>8.0</v>
      </c>
      <c r="CV34" s="397">
        <f t="shared" si="35"/>
        <v>16</v>
      </c>
      <c r="CW34" s="408">
        <v>5.0</v>
      </c>
      <c r="CX34" s="409">
        <v>4.0</v>
      </c>
      <c r="CY34" s="397">
        <f t="shared" si="36"/>
        <v>9</v>
      </c>
      <c r="CZ34" s="408">
        <v>123.0</v>
      </c>
      <c r="DA34" s="409">
        <v>115.0</v>
      </c>
      <c r="DB34" s="397">
        <f t="shared" si="37"/>
        <v>238</v>
      </c>
      <c r="DC34" s="408">
        <v>42.0</v>
      </c>
      <c r="DD34" s="409">
        <v>28.0</v>
      </c>
      <c r="DE34" s="397">
        <f t="shared" si="38"/>
        <v>70</v>
      </c>
      <c r="DF34" s="408">
        <v>26.0</v>
      </c>
      <c r="DG34" s="409">
        <v>22.0</v>
      </c>
      <c r="DH34" s="397">
        <f t="shared" si="39"/>
        <v>48</v>
      </c>
      <c r="DI34" s="408">
        <v>0.0</v>
      </c>
      <c r="DJ34" s="409">
        <v>0.0</v>
      </c>
      <c r="DK34" s="397">
        <f t="shared" si="40"/>
        <v>0</v>
      </c>
      <c r="DL34" s="398">
        <f t="shared" ref="DL34:DM34" si="314">SUM(CT34+CW34+CZ34+DC34+DF34+DI34)</f>
        <v>204</v>
      </c>
      <c r="DM34" s="399">
        <f t="shared" si="314"/>
        <v>177</v>
      </c>
      <c r="DN34" s="384">
        <f t="shared" si="42"/>
        <v>381</v>
      </c>
      <c r="DO34" s="400">
        <f t="shared" ref="DO34:DP34" si="315">SUM(CQ34-DL34)</f>
        <v>0</v>
      </c>
      <c r="DP34" s="400">
        <f t="shared" si="315"/>
        <v>0</v>
      </c>
      <c r="DQ34" s="401">
        <f t="shared" si="44"/>
        <v>381</v>
      </c>
      <c r="DR34" s="390">
        <f t="shared" si="45"/>
        <v>381</v>
      </c>
      <c r="DS34" s="402">
        <f t="shared" si="163"/>
        <v>0</v>
      </c>
      <c r="DT34" s="402">
        <f t="shared" si="164"/>
        <v>0</v>
      </c>
      <c r="DU34" s="403">
        <f t="shared" ref="DU34:DV34" si="316">SUM(CN34-CQ34)</f>
        <v>0</v>
      </c>
      <c r="DV34" s="403">
        <f t="shared" si="316"/>
        <v>0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</row>
    <row r="35" ht="19.5" customHeight="1">
      <c r="A35" s="186">
        <v>33.0</v>
      </c>
      <c r="B35" s="230" t="s">
        <v>91</v>
      </c>
      <c r="C35" s="189">
        <v>2364.0</v>
      </c>
      <c r="D35" s="190" t="s">
        <v>57</v>
      </c>
      <c r="E35" s="191" t="s">
        <v>58</v>
      </c>
      <c r="F35" s="404">
        <v>1.0</v>
      </c>
      <c r="G35" s="405">
        <v>22.0</v>
      </c>
      <c r="H35" s="406">
        <v>26.0</v>
      </c>
      <c r="I35" s="384">
        <f t="shared" si="9"/>
        <v>48</v>
      </c>
      <c r="J35" s="404">
        <v>1.0</v>
      </c>
      <c r="K35" s="405">
        <v>28.0</v>
      </c>
      <c r="L35" s="406">
        <v>19.0</v>
      </c>
      <c r="M35" s="384">
        <f t="shared" si="10"/>
        <v>47</v>
      </c>
      <c r="N35" s="404">
        <v>1.0</v>
      </c>
      <c r="O35" s="405">
        <v>27.0</v>
      </c>
      <c r="P35" s="406">
        <v>16.0</v>
      </c>
      <c r="Q35" s="384">
        <f t="shared" si="11"/>
        <v>43</v>
      </c>
      <c r="R35" s="404">
        <v>1.0</v>
      </c>
      <c r="S35" s="405">
        <v>28.0</v>
      </c>
      <c r="T35" s="406">
        <v>19.0</v>
      </c>
      <c r="U35" s="384">
        <f t="shared" si="12"/>
        <v>47</v>
      </c>
      <c r="V35" s="404">
        <v>1.0</v>
      </c>
      <c r="W35" s="405">
        <v>26.0</v>
      </c>
      <c r="X35" s="406">
        <v>18.0</v>
      </c>
      <c r="Y35" s="384">
        <f t="shared" si="13"/>
        <v>44</v>
      </c>
      <c r="Z35" s="387">
        <f t="shared" ref="Z35:AA35" si="317">SUM(G35,K35,O35,S35,W35)</f>
        <v>131</v>
      </c>
      <c r="AA35" s="387">
        <f t="shared" si="317"/>
        <v>98</v>
      </c>
      <c r="AB35" s="384">
        <f t="shared" si="15"/>
        <v>229</v>
      </c>
      <c r="AC35" s="404">
        <v>1.0</v>
      </c>
      <c r="AD35" s="405">
        <v>18.0</v>
      </c>
      <c r="AE35" s="406">
        <v>23.0</v>
      </c>
      <c r="AF35" s="384">
        <f t="shared" si="16"/>
        <v>41</v>
      </c>
      <c r="AG35" s="404">
        <v>1.0</v>
      </c>
      <c r="AH35" s="405">
        <v>19.0</v>
      </c>
      <c r="AI35" s="406">
        <v>25.0</v>
      </c>
      <c r="AJ35" s="384">
        <f t="shared" si="17"/>
        <v>44</v>
      </c>
      <c r="AK35" s="404">
        <v>1.0</v>
      </c>
      <c r="AL35" s="405">
        <v>25.0</v>
      </c>
      <c r="AM35" s="406">
        <v>20.0</v>
      </c>
      <c r="AN35" s="384">
        <f t="shared" si="18"/>
        <v>45</v>
      </c>
      <c r="AO35" s="387">
        <f t="shared" ref="AO35:AP35" si="318">SUM(AD35,AH35,AL35)</f>
        <v>62</v>
      </c>
      <c r="AP35" s="388">
        <f t="shared" si="318"/>
        <v>68</v>
      </c>
      <c r="AQ35" s="384">
        <f t="shared" si="20"/>
        <v>130</v>
      </c>
      <c r="AR35" s="404">
        <v>0.0</v>
      </c>
      <c r="AS35" s="405">
        <v>0.0</v>
      </c>
      <c r="AT35" s="406">
        <v>0.0</v>
      </c>
      <c r="AU35" s="384">
        <f t="shared" si="21"/>
        <v>0</v>
      </c>
      <c r="AV35" s="404">
        <v>0.0</v>
      </c>
      <c r="AW35" s="405">
        <v>0.0</v>
      </c>
      <c r="AX35" s="406">
        <v>0.0</v>
      </c>
      <c r="AY35" s="384">
        <f t="shared" si="22"/>
        <v>0</v>
      </c>
      <c r="AZ35" s="387">
        <f t="shared" ref="AZ35:BA35" si="319">SUM(AS35,AW35)</f>
        <v>0</v>
      </c>
      <c r="BA35" s="388">
        <f t="shared" si="319"/>
        <v>0</v>
      </c>
      <c r="BB35" s="384">
        <f t="shared" si="24"/>
        <v>0</v>
      </c>
      <c r="BC35" s="404">
        <v>0.0</v>
      </c>
      <c r="BD35" s="406">
        <v>0.0</v>
      </c>
      <c r="BE35" s="404">
        <v>0.0</v>
      </c>
      <c r="BF35" s="406">
        <v>0.0</v>
      </c>
      <c r="BG35" s="404">
        <v>0.0</v>
      </c>
      <c r="BH35" s="406">
        <v>0.0</v>
      </c>
      <c r="BI35" s="389">
        <f t="shared" si="25"/>
        <v>0</v>
      </c>
      <c r="BJ35" s="405">
        <v>0.0</v>
      </c>
      <c r="BK35" s="406">
        <v>0.0</v>
      </c>
      <c r="BL35" s="389">
        <f t="shared" si="26"/>
        <v>0</v>
      </c>
      <c r="BM35" s="404">
        <v>0.0</v>
      </c>
      <c r="BN35" s="406">
        <v>0.0</v>
      </c>
      <c r="BO35" s="404">
        <v>0.0</v>
      </c>
      <c r="BP35" s="406">
        <v>0.0</v>
      </c>
      <c r="BQ35" s="404">
        <v>0.0</v>
      </c>
      <c r="BR35" s="406">
        <v>0.0</v>
      </c>
      <c r="BS35" s="389">
        <f t="shared" si="27"/>
        <v>0</v>
      </c>
      <c r="BT35" s="405">
        <v>0.0</v>
      </c>
      <c r="BU35" s="406">
        <v>0.0</v>
      </c>
      <c r="BV35" s="389">
        <f t="shared" si="28"/>
        <v>0</v>
      </c>
      <c r="BW35" s="390">
        <f t="shared" ref="BW35:BX35" si="320">SUM(BJ35,BT35)</f>
        <v>0</v>
      </c>
      <c r="BX35" s="388">
        <f t="shared" si="320"/>
        <v>0</v>
      </c>
      <c r="BY35" s="384">
        <f t="shared" si="30"/>
        <v>0</v>
      </c>
      <c r="BZ35" s="407">
        <v>14.0</v>
      </c>
      <c r="CA35" s="406">
        <v>10.0</v>
      </c>
      <c r="CB35" s="407">
        <v>28.0</v>
      </c>
      <c r="CC35" s="406">
        <v>23.0</v>
      </c>
      <c r="CD35" s="407">
        <v>27.0</v>
      </c>
      <c r="CE35" s="406">
        <v>22.0</v>
      </c>
      <c r="CF35" s="407">
        <v>0.0</v>
      </c>
      <c r="CG35" s="406">
        <v>0.0</v>
      </c>
      <c r="CH35" s="407">
        <v>124.0</v>
      </c>
      <c r="CI35" s="406">
        <v>111.0</v>
      </c>
      <c r="CJ35" s="407">
        <v>0.0</v>
      </c>
      <c r="CK35" s="406">
        <v>0.0</v>
      </c>
      <c r="CL35" s="407">
        <v>0.0</v>
      </c>
      <c r="CM35" s="406">
        <v>0.0</v>
      </c>
      <c r="CN35" s="392">
        <f t="shared" ref="CN35:CO35" si="321">SUM(BZ35,CB35,CD35,CF35,CH35,CJ35,CL35)</f>
        <v>193</v>
      </c>
      <c r="CO35" s="392">
        <f t="shared" si="321"/>
        <v>166</v>
      </c>
      <c r="CP35" s="393">
        <f t="shared" si="32"/>
        <v>359</v>
      </c>
      <c r="CQ35" s="392">
        <f t="shared" ref="CQ35:CR35" si="322">SUM(Z35,AO35,AZ35,BW35)</f>
        <v>193</v>
      </c>
      <c r="CR35" s="392">
        <f t="shared" si="322"/>
        <v>166</v>
      </c>
      <c r="CS35" s="394">
        <f t="shared" si="34"/>
        <v>359</v>
      </c>
      <c r="CT35" s="408">
        <v>13.0</v>
      </c>
      <c r="CU35" s="409">
        <v>9.0</v>
      </c>
      <c r="CV35" s="397">
        <f t="shared" si="35"/>
        <v>22</v>
      </c>
      <c r="CW35" s="408">
        <v>7.0</v>
      </c>
      <c r="CX35" s="409">
        <v>5.0</v>
      </c>
      <c r="CY35" s="397">
        <f t="shared" si="36"/>
        <v>12</v>
      </c>
      <c r="CZ35" s="408">
        <v>107.0</v>
      </c>
      <c r="DA35" s="409">
        <v>86.0</v>
      </c>
      <c r="DB35" s="397">
        <f t="shared" si="37"/>
        <v>193</v>
      </c>
      <c r="DC35" s="408">
        <v>54.0</v>
      </c>
      <c r="DD35" s="409">
        <v>51.0</v>
      </c>
      <c r="DE35" s="397">
        <f t="shared" si="38"/>
        <v>105</v>
      </c>
      <c r="DF35" s="408">
        <v>12.0</v>
      </c>
      <c r="DG35" s="409">
        <v>15.0</v>
      </c>
      <c r="DH35" s="397">
        <f t="shared" si="39"/>
        <v>27</v>
      </c>
      <c r="DI35" s="408">
        <v>0.0</v>
      </c>
      <c r="DJ35" s="409">
        <v>0.0</v>
      </c>
      <c r="DK35" s="397">
        <f t="shared" si="40"/>
        <v>0</v>
      </c>
      <c r="DL35" s="398">
        <f t="shared" ref="DL35:DM35" si="323">SUM(CT35+CW35+CZ35+DC35+DF35+DI35)</f>
        <v>193</v>
      </c>
      <c r="DM35" s="399">
        <f t="shared" si="323"/>
        <v>166</v>
      </c>
      <c r="DN35" s="384">
        <f t="shared" si="42"/>
        <v>359</v>
      </c>
      <c r="DO35" s="400">
        <f t="shared" ref="DO35:DP35" si="324">SUM(CQ35-DL35)</f>
        <v>0</v>
      </c>
      <c r="DP35" s="400">
        <f t="shared" si="324"/>
        <v>0</v>
      </c>
      <c r="DQ35" s="401">
        <f t="shared" si="44"/>
        <v>359</v>
      </c>
      <c r="DR35" s="390">
        <f t="shared" si="45"/>
        <v>359</v>
      </c>
      <c r="DS35" s="402">
        <f t="shared" si="163"/>
        <v>0</v>
      </c>
      <c r="DT35" s="402">
        <f t="shared" si="164"/>
        <v>0</v>
      </c>
      <c r="DU35" s="403">
        <f t="shared" ref="DU35:DV35" si="325">SUM(CN35-CQ35)</f>
        <v>0</v>
      </c>
      <c r="DV35" s="403">
        <f t="shared" si="325"/>
        <v>0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</row>
    <row r="36" ht="19.5" customHeight="1">
      <c r="A36" s="186">
        <v>34.0</v>
      </c>
      <c r="B36" s="230" t="s">
        <v>92</v>
      </c>
      <c r="C36" s="189">
        <v>2365.0</v>
      </c>
      <c r="D36" s="190" t="s">
        <v>57</v>
      </c>
      <c r="E36" s="191" t="s">
        <v>58</v>
      </c>
      <c r="F36" s="410">
        <v>1.0</v>
      </c>
      <c r="G36" s="424">
        <v>18.0</v>
      </c>
      <c r="H36" s="310">
        <v>24.0</v>
      </c>
      <c r="I36" s="384">
        <f t="shared" si="9"/>
        <v>42</v>
      </c>
      <c r="J36" s="410">
        <v>1.0</v>
      </c>
      <c r="K36" s="424">
        <v>26.0</v>
      </c>
      <c r="L36" s="310">
        <v>18.0</v>
      </c>
      <c r="M36" s="384">
        <f t="shared" si="10"/>
        <v>44</v>
      </c>
      <c r="N36" s="410">
        <v>1.0</v>
      </c>
      <c r="O36" s="424">
        <v>30.0</v>
      </c>
      <c r="P36" s="310">
        <v>24.0</v>
      </c>
      <c r="Q36" s="384">
        <f t="shared" si="11"/>
        <v>54</v>
      </c>
      <c r="R36" s="410">
        <v>1.0</v>
      </c>
      <c r="S36" s="424">
        <v>29.0</v>
      </c>
      <c r="T36" s="310">
        <v>16.0</v>
      </c>
      <c r="U36" s="384">
        <f t="shared" si="12"/>
        <v>45</v>
      </c>
      <c r="V36" s="410">
        <v>1.0</v>
      </c>
      <c r="W36" s="424">
        <v>23.0</v>
      </c>
      <c r="X36" s="310">
        <v>25.0</v>
      </c>
      <c r="Y36" s="384">
        <f t="shared" si="13"/>
        <v>48</v>
      </c>
      <c r="Z36" s="387">
        <f t="shared" ref="Z36:AA36" si="326">SUM(G36,K36,O36,S36,W36)</f>
        <v>126</v>
      </c>
      <c r="AA36" s="387">
        <f t="shared" si="326"/>
        <v>107</v>
      </c>
      <c r="AB36" s="384">
        <f t="shared" si="15"/>
        <v>233</v>
      </c>
      <c r="AC36" s="410">
        <v>1.0</v>
      </c>
      <c r="AD36" s="424">
        <v>32.0</v>
      </c>
      <c r="AE36" s="310">
        <v>13.0</v>
      </c>
      <c r="AF36" s="384">
        <f t="shared" si="16"/>
        <v>45</v>
      </c>
      <c r="AG36" s="410">
        <v>1.0</v>
      </c>
      <c r="AH36" s="424">
        <v>27.0</v>
      </c>
      <c r="AI36" s="310">
        <v>21.0</v>
      </c>
      <c r="AJ36" s="384">
        <f t="shared" si="17"/>
        <v>48</v>
      </c>
      <c r="AK36" s="410">
        <v>1.0</v>
      </c>
      <c r="AL36" s="424">
        <v>19.0</v>
      </c>
      <c r="AM36" s="310">
        <v>23.0</v>
      </c>
      <c r="AN36" s="384">
        <f t="shared" si="18"/>
        <v>42</v>
      </c>
      <c r="AO36" s="387">
        <f t="shared" ref="AO36:AP36" si="327">SUM(AD36,AH36,AL36)</f>
        <v>78</v>
      </c>
      <c r="AP36" s="388">
        <f t="shared" si="327"/>
        <v>57</v>
      </c>
      <c r="AQ36" s="384">
        <f t="shared" si="20"/>
        <v>135</v>
      </c>
      <c r="AR36" s="404">
        <v>0.0</v>
      </c>
      <c r="AS36" s="405">
        <v>0.0</v>
      </c>
      <c r="AT36" s="406">
        <v>0.0</v>
      </c>
      <c r="AU36" s="384">
        <f t="shared" si="21"/>
        <v>0</v>
      </c>
      <c r="AV36" s="404">
        <v>0.0</v>
      </c>
      <c r="AW36" s="405">
        <v>0.0</v>
      </c>
      <c r="AX36" s="406">
        <v>0.0</v>
      </c>
      <c r="AY36" s="384">
        <f t="shared" si="22"/>
        <v>0</v>
      </c>
      <c r="AZ36" s="387">
        <f t="shared" ref="AZ36:BA36" si="328">SUM(AS36,AW36)</f>
        <v>0</v>
      </c>
      <c r="BA36" s="388">
        <f t="shared" si="328"/>
        <v>0</v>
      </c>
      <c r="BB36" s="384">
        <f t="shared" si="24"/>
        <v>0</v>
      </c>
      <c r="BC36" s="410">
        <v>0.0</v>
      </c>
      <c r="BD36" s="310">
        <v>0.0</v>
      </c>
      <c r="BE36" s="425">
        <v>0.0</v>
      </c>
      <c r="BF36" s="310">
        <v>0.0</v>
      </c>
      <c r="BG36" s="425">
        <v>0.0</v>
      </c>
      <c r="BH36" s="310">
        <v>0.0</v>
      </c>
      <c r="BI36" s="389">
        <f t="shared" si="25"/>
        <v>0</v>
      </c>
      <c r="BJ36" s="405">
        <v>0.0</v>
      </c>
      <c r="BK36" s="406">
        <v>0.0</v>
      </c>
      <c r="BL36" s="389">
        <f t="shared" si="26"/>
        <v>0</v>
      </c>
      <c r="BM36" s="410">
        <v>0.0</v>
      </c>
      <c r="BN36" s="310">
        <v>0.0</v>
      </c>
      <c r="BO36" s="425">
        <v>0.0</v>
      </c>
      <c r="BP36" s="310">
        <v>0.0</v>
      </c>
      <c r="BQ36" s="425">
        <v>0.0</v>
      </c>
      <c r="BR36" s="310">
        <v>0.0</v>
      </c>
      <c r="BS36" s="389">
        <f t="shared" si="27"/>
        <v>0</v>
      </c>
      <c r="BT36" s="405">
        <v>0.0</v>
      </c>
      <c r="BU36" s="406">
        <v>0.0</v>
      </c>
      <c r="BV36" s="389">
        <f t="shared" si="28"/>
        <v>0</v>
      </c>
      <c r="BW36" s="390">
        <f t="shared" ref="BW36:BX36" si="329">SUM(BJ36,BT36)</f>
        <v>0</v>
      </c>
      <c r="BX36" s="388">
        <f t="shared" si="329"/>
        <v>0</v>
      </c>
      <c r="BY36" s="384">
        <f t="shared" si="30"/>
        <v>0</v>
      </c>
      <c r="BZ36" s="432">
        <v>19.0</v>
      </c>
      <c r="CA36" s="428">
        <v>26.0</v>
      </c>
      <c r="CB36" s="361">
        <v>33.0</v>
      </c>
      <c r="CC36" s="360">
        <v>23.0</v>
      </c>
      <c r="CD36" s="361">
        <v>21.0</v>
      </c>
      <c r="CE36" s="360">
        <v>23.0</v>
      </c>
      <c r="CF36" s="433">
        <v>2.0</v>
      </c>
      <c r="CG36" s="428">
        <v>2.0</v>
      </c>
      <c r="CH36" s="361">
        <v>126.0</v>
      </c>
      <c r="CI36" s="360">
        <v>84.0</v>
      </c>
      <c r="CJ36" s="433">
        <v>3.0</v>
      </c>
      <c r="CK36" s="428">
        <v>6.0</v>
      </c>
      <c r="CL36" s="433">
        <v>0.0</v>
      </c>
      <c r="CM36" s="428">
        <v>0.0</v>
      </c>
      <c r="CN36" s="392">
        <f t="shared" ref="CN36:CO36" si="330">SUM(BZ36,CB36,CD36,CF36,CH36,CJ36,CL36)</f>
        <v>204</v>
      </c>
      <c r="CO36" s="392">
        <f t="shared" si="330"/>
        <v>164</v>
      </c>
      <c r="CP36" s="393">
        <f t="shared" si="32"/>
        <v>368</v>
      </c>
      <c r="CQ36" s="392">
        <f t="shared" ref="CQ36:CR36" si="331">SUM(Z36,AO36,AZ36,BW36)</f>
        <v>204</v>
      </c>
      <c r="CR36" s="392">
        <f t="shared" si="331"/>
        <v>164</v>
      </c>
      <c r="CS36" s="394">
        <f t="shared" si="34"/>
        <v>368</v>
      </c>
      <c r="CT36" s="313">
        <v>7.0</v>
      </c>
      <c r="CU36" s="314">
        <v>5.0</v>
      </c>
      <c r="CV36" s="397">
        <f t="shared" si="35"/>
        <v>12</v>
      </c>
      <c r="CW36" s="313">
        <v>3.0</v>
      </c>
      <c r="CX36" s="314">
        <v>3.0</v>
      </c>
      <c r="CY36" s="397">
        <f t="shared" si="36"/>
        <v>6</v>
      </c>
      <c r="CZ36" s="313">
        <v>95.0</v>
      </c>
      <c r="DA36" s="314">
        <v>74.0</v>
      </c>
      <c r="DB36" s="397">
        <f t="shared" si="37"/>
        <v>169</v>
      </c>
      <c r="DC36" s="313">
        <v>79.0</v>
      </c>
      <c r="DD36" s="314">
        <v>60.0</v>
      </c>
      <c r="DE36" s="397">
        <f t="shared" si="38"/>
        <v>139</v>
      </c>
      <c r="DF36" s="313">
        <v>20.0</v>
      </c>
      <c r="DG36" s="314">
        <v>22.0</v>
      </c>
      <c r="DH36" s="397">
        <f t="shared" si="39"/>
        <v>42</v>
      </c>
      <c r="DI36" s="408">
        <v>0.0</v>
      </c>
      <c r="DJ36" s="409">
        <v>0.0</v>
      </c>
      <c r="DK36" s="397">
        <f t="shared" si="40"/>
        <v>0</v>
      </c>
      <c r="DL36" s="398">
        <f t="shared" ref="DL36:DM36" si="332">SUM(CT36+CW36+CZ36+DC36+DF36+DI36)</f>
        <v>204</v>
      </c>
      <c r="DM36" s="399">
        <f t="shared" si="332"/>
        <v>164</v>
      </c>
      <c r="DN36" s="384">
        <f t="shared" si="42"/>
        <v>368</v>
      </c>
      <c r="DO36" s="400">
        <f t="shared" ref="DO36:DP36" si="333">SUM(CQ36-DL36)</f>
        <v>0</v>
      </c>
      <c r="DP36" s="400">
        <f t="shared" si="333"/>
        <v>0</v>
      </c>
      <c r="DQ36" s="401">
        <f t="shared" si="44"/>
        <v>368</v>
      </c>
      <c r="DR36" s="390">
        <f t="shared" si="45"/>
        <v>368</v>
      </c>
      <c r="DS36" s="402">
        <f t="shared" si="163"/>
        <v>0</v>
      </c>
      <c r="DT36" s="402">
        <f t="shared" si="164"/>
        <v>0</v>
      </c>
      <c r="DU36" s="403">
        <f t="shared" ref="DU36:DV36" si="334">SUM(CN36-CQ36)</f>
        <v>0</v>
      </c>
      <c r="DV36" s="403">
        <f t="shared" si="334"/>
        <v>0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</row>
    <row r="37" ht="19.5" customHeight="1">
      <c r="A37" s="186">
        <v>35.0</v>
      </c>
      <c r="B37" s="230" t="s">
        <v>93</v>
      </c>
      <c r="C37" s="189">
        <v>2396.0</v>
      </c>
      <c r="D37" s="190" t="s">
        <v>57</v>
      </c>
      <c r="E37" s="191" t="s">
        <v>58</v>
      </c>
      <c r="F37" s="404">
        <v>1.0</v>
      </c>
      <c r="G37" s="405">
        <v>21.0</v>
      </c>
      <c r="H37" s="406">
        <v>19.0</v>
      </c>
      <c r="I37" s="384">
        <f t="shared" si="9"/>
        <v>40</v>
      </c>
      <c r="J37" s="404">
        <v>1.0</v>
      </c>
      <c r="K37" s="405">
        <v>24.0</v>
      </c>
      <c r="L37" s="406">
        <v>17.0</v>
      </c>
      <c r="M37" s="384">
        <f t="shared" si="10"/>
        <v>41</v>
      </c>
      <c r="N37" s="404">
        <v>1.0</v>
      </c>
      <c r="O37" s="405">
        <v>28.0</v>
      </c>
      <c r="P37" s="406">
        <v>13.0</v>
      </c>
      <c r="Q37" s="384">
        <f t="shared" si="11"/>
        <v>41</v>
      </c>
      <c r="R37" s="404">
        <v>1.0</v>
      </c>
      <c r="S37" s="405">
        <v>22.0</v>
      </c>
      <c r="T37" s="406">
        <v>18.0</v>
      </c>
      <c r="U37" s="384">
        <f t="shared" si="12"/>
        <v>40</v>
      </c>
      <c r="V37" s="404">
        <v>1.0</v>
      </c>
      <c r="W37" s="405">
        <v>21.0</v>
      </c>
      <c r="X37" s="406">
        <v>20.0</v>
      </c>
      <c r="Y37" s="384">
        <f t="shared" si="13"/>
        <v>41</v>
      </c>
      <c r="Z37" s="387">
        <f t="shared" ref="Z37:AA37" si="335">SUM(G37,K37,O37,S37,W37)</f>
        <v>116</v>
      </c>
      <c r="AA37" s="387">
        <f t="shared" si="335"/>
        <v>87</v>
      </c>
      <c r="AB37" s="384">
        <f t="shared" si="15"/>
        <v>203</v>
      </c>
      <c r="AC37" s="404">
        <v>1.0</v>
      </c>
      <c r="AD37" s="405">
        <v>16.0</v>
      </c>
      <c r="AE37" s="406">
        <v>26.0</v>
      </c>
      <c r="AF37" s="384">
        <f t="shared" si="16"/>
        <v>42</v>
      </c>
      <c r="AG37" s="404">
        <v>0.0</v>
      </c>
      <c r="AH37" s="405">
        <v>0.0</v>
      </c>
      <c r="AI37" s="406">
        <v>0.0</v>
      </c>
      <c r="AJ37" s="384">
        <f t="shared" si="17"/>
        <v>0</v>
      </c>
      <c r="AK37" s="404">
        <v>0.0</v>
      </c>
      <c r="AL37" s="405">
        <v>0.0</v>
      </c>
      <c r="AM37" s="406">
        <v>0.0</v>
      </c>
      <c r="AN37" s="384">
        <f t="shared" si="18"/>
        <v>0</v>
      </c>
      <c r="AO37" s="387">
        <f t="shared" ref="AO37:AP37" si="336">SUM(AD37,AH37,AL37)</f>
        <v>16</v>
      </c>
      <c r="AP37" s="388">
        <f t="shared" si="336"/>
        <v>26</v>
      </c>
      <c r="AQ37" s="384">
        <f t="shared" si="20"/>
        <v>42</v>
      </c>
      <c r="AR37" s="404">
        <v>0.0</v>
      </c>
      <c r="AS37" s="405">
        <v>0.0</v>
      </c>
      <c r="AT37" s="409">
        <v>0.0</v>
      </c>
      <c r="AU37" s="384">
        <f t="shared" si="21"/>
        <v>0</v>
      </c>
      <c r="AV37" s="404">
        <v>0.0</v>
      </c>
      <c r="AW37" s="405">
        <v>0.0</v>
      </c>
      <c r="AX37" s="406">
        <v>0.0</v>
      </c>
      <c r="AY37" s="384">
        <f t="shared" si="22"/>
        <v>0</v>
      </c>
      <c r="AZ37" s="387">
        <f t="shared" ref="AZ37:BA37" si="337">SUM(AS37,AW37)</f>
        <v>0</v>
      </c>
      <c r="BA37" s="388">
        <f t="shared" si="337"/>
        <v>0</v>
      </c>
      <c r="BB37" s="384">
        <f t="shared" si="24"/>
        <v>0</v>
      </c>
      <c r="BC37" s="404">
        <v>0.0</v>
      </c>
      <c r="BD37" s="406">
        <v>0.0</v>
      </c>
      <c r="BE37" s="404">
        <v>0.0</v>
      </c>
      <c r="BF37" s="406">
        <v>0.0</v>
      </c>
      <c r="BG37" s="404">
        <v>0.0</v>
      </c>
      <c r="BH37" s="406">
        <v>0.0</v>
      </c>
      <c r="BI37" s="389">
        <f t="shared" si="25"/>
        <v>0</v>
      </c>
      <c r="BJ37" s="405">
        <v>0.0</v>
      </c>
      <c r="BK37" s="406">
        <v>0.0</v>
      </c>
      <c r="BL37" s="389">
        <f t="shared" si="26"/>
        <v>0</v>
      </c>
      <c r="BM37" s="404">
        <v>0.0</v>
      </c>
      <c r="BN37" s="406">
        <v>0.0</v>
      </c>
      <c r="BO37" s="404">
        <v>0.0</v>
      </c>
      <c r="BP37" s="406">
        <v>0.0</v>
      </c>
      <c r="BQ37" s="404">
        <v>0.0</v>
      </c>
      <c r="BR37" s="406">
        <v>0.0</v>
      </c>
      <c r="BS37" s="389">
        <f t="shared" si="27"/>
        <v>0</v>
      </c>
      <c r="BT37" s="405">
        <v>0.0</v>
      </c>
      <c r="BU37" s="406">
        <v>0.0</v>
      </c>
      <c r="BV37" s="389">
        <f t="shared" si="28"/>
        <v>0</v>
      </c>
      <c r="BW37" s="390">
        <f t="shared" ref="BW37:BX37" si="338">SUM(BJ37,BT37)</f>
        <v>0</v>
      </c>
      <c r="BX37" s="388">
        <f t="shared" si="338"/>
        <v>0</v>
      </c>
      <c r="BY37" s="384">
        <f t="shared" si="30"/>
        <v>0</v>
      </c>
      <c r="BZ37" s="407">
        <v>31.0</v>
      </c>
      <c r="CA37" s="419">
        <v>37.0</v>
      </c>
      <c r="CB37" s="407">
        <v>26.0</v>
      </c>
      <c r="CC37" s="419">
        <v>19.0</v>
      </c>
      <c r="CD37" s="407">
        <v>20.0</v>
      </c>
      <c r="CE37" s="419">
        <v>10.0</v>
      </c>
      <c r="CF37" s="407">
        <v>0.0</v>
      </c>
      <c r="CG37" s="419">
        <v>0.0</v>
      </c>
      <c r="CH37" s="407">
        <v>54.0</v>
      </c>
      <c r="CI37" s="419">
        <v>42.0</v>
      </c>
      <c r="CJ37" s="407">
        <v>0.0</v>
      </c>
      <c r="CK37" s="419">
        <v>3.0</v>
      </c>
      <c r="CL37" s="407">
        <v>1.0</v>
      </c>
      <c r="CM37" s="419">
        <v>2.0</v>
      </c>
      <c r="CN37" s="392">
        <f t="shared" ref="CN37:CO37" si="339">SUM(BZ37,CB37,CD37,CF37,CH37,CJ37,CL37)</f>
        <v>132</v>
      </c>
      <c r="CO37" s="392">
        <f t="shared" si="339"/>
        <v>113</v>
      </c>
      <c r="CP37" s="393">
        <f t="shared" si="32"/>
        <v>245</v>
      </c>
      <c r="CQ37" s="392">
        <f t="shared" ref="CQ37:CR37" si="340">SUM(Z37,AO37,AZ37,BW37)</f>
        <v>132</v>
      </c>
      <c r="CR37" s="392">
        <f t="shared" si="340"/>
        <v>113</v>
      </c>
      <c r="CS37" s="394">
        <f t="shared" si="34"/>
        <v>245</v>
      </c>
      <c r="CT37" s="419">
        <v>74.0</v>
      </c>
      <c r="CU37" s="419">
        <v>66.0</v>
      </c>
      <c r="CV37" s="397">
        <f t="shared" si="35"/>
        <v>140</v>
      </c>
      <c r="CW37" s="419">
        <v>1.0</v>
      </c>
      <c r="CX37" s="419">
        <v>2.0</v>
      </c>
      <c r="CY37" s="397">
        <f t="shared" si="36"/>
        <v>3</v>
      </c>
      <c r="CZ37" s="419">
        <v>40.0</v>
      </c>
      <c r="DA37" s="419">
        <v>26.0</v>
      </c>
      <c r="DB37" s="397">
        <f t="shared" si="37"/>
        <v>66</v>
      </c>
      <c r="DC37" s="419">
        <v>0.0</v>
      </c>
      <c r="DD37" s="419">
        <v>3.0</v>
      </c>
      <c r="DE37" s="397">
        <f t="shared" si="38"/>
        <v>3</v>
      </c>
      <c r="DF37" s="419">
        <v>17.0</v>
      </c>
      <c r="DG37" s="419">
        <v>16.0</v>
      </c>
      <c r="DH37" s="397">
        <f t="shared" si="39"/>
        <v>33</v>
      </c>
      <c r="DI37" s="408">
        <v>0.0</v>
      </c>
      <c r="DJ37" s="409">
        <v>0.0</v>
      </c>
      <c r="DK37" s="397">
        <f t="shared" si="40"/>
        <v>0</v>
      </c>
      <c r="DL37" s="398">
        <f t="shared" ref="DL37:DM37" si="341">SUM(CT37+CW37+CZ37+DC37+DF37+DI37)</f>
        <v>132</v>
      </c>
      <c r="DM37" s="399">
        <f t="shared" si="341"/>
        <v>113</v>
      </c>
      <c r="DN37" s="384">
        <f t="shared" si="42"/>
        <v>245</v>
      </c>
      <c r="DO37" s="400">
        <f t="shared" ref="DO37:DP37" si="342">SUM(CQ37-DL37)</f>
        <v>0</v>
      </c>
      <c r="DP37" s="400">
        <f t="shared" si="342"/>
        <v>0</v>
      </c>
      <c r="DQ37" s="401">
        <f t="shared" si="44"/>
        <v>245</v>
      </c>
      <c r="DR37" s="390">
        <f t="shared" si="45"/>
        <v>245</v>
      </c>
      <c r="DS37" s="402">
        <f t="shared" si="163"/>
        <v>0</v>
      </c>
      <c r="DT37" s="402">
        <f t="shared" si="164"/>
        <v>0</v>
      </c>
      <c r="DU37" s="403">
        <f t="shared" ref="DU37:DV37" si="343">SUM(CN37-CQ37)</f>
        <v>0</v>
      </c>
      <c r="DV37" s="403">
        <f t="shared" si="343"/>
        <v>0</v>
      </c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</row>
    <row r="38" ht="19.5" customHeight="1">
      <c r="A38" s="186">
        <v>36.0</v>
      </c>
      <c r="B38" s="188" t="s">
        <v>94</v>
      </c>
      <c r="C38" s="189">
        <v>2423.0</v>
      </c>
      <c r="D38" s="190" t="s">
        <v>57</v>
      </c>
      <c r="E38" s="191" t="s">
        <v>58</v>
      </c>
      <c r="F38" s="404">
        <v>1.0</v>
      </c>
      <c r="G38" s="405">
        <v>17.0</v>
      </c>
      <c r="H38" s="406">
        <v>21.0</v>
      </c>
      <c r="I38" s="384">
        <f t="shared" si="9"/>
        <v>38</v>
      </c>
      <c r="J38" s="404">
        <v>1.0</v>
      </c>
      <c r="K38" s="405">
        <v>23.0</v>
      </c>
      <c r="L38" s="406">
        <v>20.0</v>
      </c>
      <c r="M38" s="384">
        <f t="shared" si="10"/>
        <v>43</v>
      </c>
      <c r="N38" s="404">
        <v>1.0</v>
      </c>
      <c r="O38" s="405">
        <v>25.0</v>
      </c>
      <c r="P38" s="406">
        <v>16.0</v>
      </c>
      <c r="Q38" s="384">
        <f t="shared" si="11"/>
        <v>41</v>
      </c>
      <c r="R38" s="404">
        <v>1.0</v>
      </c>
      <c r="S38" s="405">
        <v>16.0</v>
      </c>
      <c r="T38" s="406">
        <v>24.0</v>
      </c>
      <c r="U38" s="384">
        <f t="shared" si="12"/>
        <v>40</v>
      </c>
      <c r="V38" s="404">
        <v>1.0</v>
      </c>
      <c r="W38" s="405">
        <v>19.0</v>
      </c>
      <c r="X38" s="406">
        <v>21.0</v>
      </c>
      <c r="Y38" s="384">
        <f t="shared" si="13"/>
        <v>40</v>
      </c>
      <c r="Z38" s="387">
        <f t="shared" ref="Z38:AA38" si="344">SUM(G38,K38,O38,S38,W38)</f>
        <v>100</v>
      </c>
      <c r="AA38" s="387">
        <f t="shared" si="344"/>
        <v>102</v>
      </c>
      <c r="AB38" s="384">
        <f t="shared" si="15"/>
        <v>202</v>
      </c>
      <c r="AC38" s="404">
        <v>0.0</v>
      </c>
      <c r="AD38" s="405">
        <v>0.0</v>
      </c>
      <c r="AE38" s="406">
        <v>0.0</v>
      </c>
      <c r="AF38" s="384">
        <f t="shared" si="16"/>
        <v>0</v>
      </c>
      <c r="AG38" s="404">
        <v>0.0</v>
      </c>
      <c r="AH38" s="405">
        <v>0.0</v>
      </c>
      <c r="AI38" s="406">
        <v>0.0</v>
      </c>
      <c r="AJ38" s="384">
        <f t="shared" si="17"/>
        <v>0</v>
      </c>
      <c r="AK38" s="404">
        <v>0.0</v>
      </c>
      <c r="AL38" s="405">
        <v>0.0</v>
      </c>
      <c r="AM38" s="406">
        <v>0.0</v>
      </c>
      <c r="AN38" s="384">
        <f t="shared" si="18"/>
        <v>0</v>
      </c>
      <c r="AO38" s="387">
        <f t="shared" ref="AO38:AP38" si="345">SUM(AD38,AH38,AL38)</f>
        <v>0</v>
      </c>
      <c r="AP38" s="388">
        <f t="shared" si="345"/>
        <v>0</v>
      </c>
      <c r="AQ38" s="384">
        <f t="shared" si="20"/>
        <v>0</v>
      </c>
      <c r="AR38" s="404">
        <v>0.0</v>
      </c>
      <c r="AS38" s="405">
        <v>0.0</v>
      </c>
      <c r="AT38" s="409">
        <v>0.0</v>
      </c>
      <c r="AU38" s="384">
        <f t="shared" si="21"/>
        <v>0</v>
      </c>
      <c r="AV38" s="404">
        <v>0.0</v>
      </c>
      <c r="AW38" s="405">
        <v>0.0</v>
      </c>
      <c r="AX38" s="406">
        <v>0.0</v>
      </c>
      <c r="AY38" s="384">
        <f t="shared" si="22"/>
        <v>0</v>
      </c>
      <c r="AZ38" s="387">
        <f t="shared" ref="AZ38:BA38" si="346">SUM(AS38,AW38)</f>
        <v>0</v>
      </c>
      <c r="BA38" s="388">
        <f t="shared" si="346"/>
        <v>0</v>
      </c>
      <c r="BB38" s="384">
        <f t="shared" si="24"/>
        <v>0</v>
      </c>
      <c r="BC38" s="404">
        <v>0.0</v>
      </c>
      <c r="BD38" s="406">
        <v>0.0</v>
      </c>
      <c r="BE38" s="404">
        <v>0.0</v>
      </c>
      <c r="BF38" s="406">
        <v>0.0</v>
      </c>
      <c r="BG38" s="404">
        <v>0.0</v>
      </c>
      <c r="BH38" s="406">
        <v>0.0</v>
      </c>
      <c r="BI38" s="389">
        <f t="shared" si="25"/>
        <v>0</v>
      </c>
      <c r="BJ38" s="405">
        <v>0.0</v>
      </c>
      <c r="BK38" s="406">
        <v>0.0</v>
      </c>
      <c r="BL38" s="389">
        <f t="shared" si="26"/>
        <v>0</v>
      </c>
      <c r="BM38" s="404">
        <v>0.0</v>
      </c>
      <c r="BN38" s="406">
        <v>0.0</v>
      </c>
      <c r="BO38" s="404">
        <v>0.0</v>
      </c>
      <c r="BP38" s="406">
        <v>0.0</v>
      </c>
      <c r="BQ38" s="404">
        <v>0.0</v>
      </c>
      <c r="BR38" s="406">
        <v>0.0</v>
      </c>
      <c r="BS38" s="389">
        <f t="shared" si="27"/>
        <v>0</v>
      </c>
      <c r="BT38" s="405">
        <v>0.0</v>
      </c>
      <c r="BU38" s="406">
        <v>0.0</v>
      </c>
      <c r="BV38" s="389">
        <f t="shared" si="28"/>
        <v>0</v>
      </c>
      <c r="BW38" s="390">
        <f t="shared" ref="BW38:BX38" si="347">SUM(BJ38,BT38)</f>
        <v>0</v>
      </c>
      <c r="BX38" s="388">
        <f t="shared" si="347"/>
        <v>0</v>
      </c>
      <c r="BY38" s="384">
        <f t="shared" si="30"/>
        <v>0</v>
      </c>
      <c r="BZ38" s="407">
        <v>17.0</v>
      </c>
      <c r="CA38" s="406">
        <v>22.0</v>
      </c>
      <c r="CB38" s="407">
        <v>20.0</v>
      </c>
      <c r="CC38" s="406">
        <v>9.0</v>
      </c>
      <c r="CD38" s="407">
        <v>30.0</v>
      </c>
      <c r="CE38" s="406">
        <v>39.0</v>
      </c>
      <c r="CF38" s="407">
        <v>0.0</v>
      </c>
      <c r="CG38" s="406">
        <v>0.0</v>
      </c>
      <c r="CH38" s="407">
        <v>29.0</v>
      </c>
      <c r="CI38" s="406">
        <v>27.0</v>
      </c>
      <c r="CJ38" s="407">
        <v>1.0</v>
      </c>
      <c r="CK38" s="406">
        <v>2.0</v>
      </c>
      <c r="CL38" s="407">
        <v>3.0</v>
      </c>
      <c r="CM38" s="406">
        <v>3.0</v>
      </c>
      <c r="CN38" s="392">
        <f t="shared" ref="CN38:CO38" si="348">SUM(BZ38,CB38,CD38,CF38,CH38,CJ38,CL38)</f>
        <v>100</v>
      </c>
      <c r="CO38" s="392">
        <f t="shared" si="348"/>
        <v>102</v>
      </c>
      <c r="CP38" s="393">
        <f t="shared" si="32"/>
        <v>202</v>
      </c>
      <c r="CQ38" s="392">
        <f t="shared" ref="CQ38:CR38" si="349">SUM(Z38,AO38,AZ38,BW38)</f>
        <v>100</v>
      </c>
      <c r="CR38" s="392">
        <f t="shared" si="349"/>
        <v>102</v>
      </c>
      <c r="CS38" s="394">
        <f t="shared" si="34"/>
        <v>202</v>
      </c>
      <c r="CT38" s="408">
        <v>3.0</v>
      </c>
      <c r="CU38" s="409">
        <v>5.0</v>
      </c>
      <c r="CV38" s="397">
        <f t="shared" si="35"/>
        <v>8</v>
      </c>
      <c r="CW38" s="408">
        <v>1.0</v>
      </c>
      <c r="CX38" s="409">
        <v>2.0</v>
      </c>
      <c r="CY38" s="397">
        <f t="shared" si="36"/>
        <v>3</v>
      </c>
      <c r="CZ38" s="408">
        <v>76.0</v>
      </c>
      <c r="DA38" s="409">
        <v>81.0</v>
      </c>
      <c r="DB38" s="397">
        <f t="shared" si="37"/>
        <v>157</v>
      </c>
      <c r="DC38" s="408">
        <v>4.0</v>
      </c>
      <c r="DD38" s="409">
        <v>3.0</v>
      </c>
      <c r="DE38" s="397">
        <f t="shared" si="38"/>
        <v>7</v>
      </c>
      <c r="DF38" s="408">
        <v>16.0</v>
      </c>
      <c r="DG38" s="409">
        <v>11.0</v>
      </c>
      <c r="DH38" s="397">
        <f t="shared" si="39"/>
        <v>27</v>
      </c>
      <c r="DI38" s="408">
        <v>0.0</v>
      </c>
      <c r="DJ38" s="409">
        <v>0.0</v>
      </c>
      <c r="DK38" s="397">
        <f t="shared" si="40"/>
        <v>0</v>
      </c>
      <c r="DL38" s="398">
        <f t="shared" ref="DL38:DM38" si="350">SUM(CT38+CW38+CZ38+DC38+DF38+DI38)</f>
        <v>100</v>
      </c>
      <c r="DM38" s="399">
        <f t="shared" si="350"/>
        <v>102</v>
      </c>
      <c r="DN38" s="384">
        <f t="shared" si="42"/>
        <v>202</v>
      </c>
      <c r="DO38" s="400">
        <f t="shared" ref="DO38:DP38" si="351">SUM(CQ38-DL38)</f>
        <v>0</v>
      </c>
      <c r="DP38" s="400">
        <f t="shared" si="351"/>
        <v>0</v>
      </c>
      <c r="DQ38" s="401">
        <f t="shared" si="44"/>
        <v>202</v>
      </c>
      <c r="DR38" s="390">
        <f t="shared" si="45"/>
        <v>202</v>
      </c>
      <c r="DS38" s="402">
        <f t="shared" si="163"/>
        <v>0</v>
      </c>
      <c r="DT38" s="402">
        <f t="shared" si="164"/>
        <v>0</v>
      </c>
      <c r="DU38" s="403">
        <f t="shared" ref="DU38:DV38" si="352">SUM(CN38-CQ38)</f>
        <v>0</v>
      </c>
      <c r="DV38" s="403">
        <f t="shared" si="352"/>
        <v>0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</row>
    <row r="39" ht="24.0" customHeight="1">
      <c r="A39" s="316"/>
      <c r="B39" s="317"/>
      <c r="C39" s="316"/>
      <c r="D39" s="316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8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>
        <f>SUM(BB3:BB38)</f>
        <v>5471</v>
      </c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453">
        <f t="shared" ref="CN39:CP39" si="353">SUM(CN3:CN38)</f>
        <v>18452</v>
      </c>
      <c r="CO39" s="453">
        <f t="shared" si="353"/>
        <v>16507</v>
      </c>
      <c r="CP39" s="453">
        <f t="shared" si="353"/>
        <v>34959</v>
      </c>
      <c r="CQ39" s="453"/>
      <c r="CR39" s="453"/>
      <c r="CS39" s="453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453">
        <f t="shared" ref="DL39:DN39" si="354">SUM(DL3:DL38)</f>
        <v>18452</v>
      </c>
      <c r="DM39" s="453">
        <f t="shared" si="354"/>
        <v>16507</v>
      </c>
      <c r="DN39" s="453">
        <f t="shared" si="354"/>
        <v>34959</v>
      </c>
      <c r="DO39" s="318"/>
      <c r="DP39" s="318"/>
      <c r="DQ39" s="453">
        <f t="shared" ref="DQ39:DR39" si="355">SUM(DQ3:DQ38)</f>
        <v>34959</v>
      </c>
      <c r="DR39" s="453">
        <f t="shared" si="355"/>
        <v>34959</v>
      </c>
      <c r="DS39" s="318"/>
      <c r="DT39" s="318"/>
      <c r="DU39" s="318"/>
      <c r="DV39" s="318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</row>
    <row r="40" ht="14.25" customHeight="1">
      <c r="A40" s="170"/>
      <c r="B40" s="170"/>
      <c r="C40" s="170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388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</row>
    <row r="41" ht="14.25" customHeight="1">
      <c r="A41" s="170"/>
      <c r="B41" s="170"/>
      <c r="C41" s="170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</row>
    <row r="42">
      <c r="A42" s="170"/>
      <c r="B42" s="170"/>
      <c r="C42" s="170"/>
      <c r="D42" s="170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</row>
    <row r="43">
      <c r="A43" s="170"/>
      <c r="B43" s="170"/>
      <c r="C43" s="170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</row>
    <row r="44">
      <c r="A44" s="170"/>
      <c r="B44" s="170"/>
      <c r="C44" s="170"/>
      <c r="D44" s="170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</row>
    <row r="45">
      <c r="A45" s="170"/>
      <c r="B45" s="170"/>
      <c r="C45" s="170"/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</row>
    <row r="46">
      <c r="A46" s="170"/>
      <c r="B46" s="170"/>
      <c r="C46" s="170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</row>
    <row r="47">
      <c r="A47" s="170"/>
      <c r="B47" s="170"/>
      <c r="C47" s="170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</row>
    <row r="48">
      <c r="A48" s="170"/>
      <c r="B48" s="170"/>
      <c r="C48" s="170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</row>
    <row r="49">
      <c r="A49" s="170"/>
      <c r="B49" s="170"/>
      <c r="C49" s="170"/>
      <c r="D49" s="170"/>
      <c r="E49" s="171"/>
      <c r="F49" s="172" t="s">
        <v>95</v>
      </c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</row>
    <row r="50">
      <c r="A50" s="170"/>
      <c r="B50" s="170"/>
      <c r="C50" s="170"/>
      <c r="D50" s="173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</row>
    <row r="51">
      <c r="A51" s="170"/>
      <c r="B51" s="170"/>
      <c r="C51" s="170"/>
      <c r="D51" s="173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</row>
    <row r="52">
      <c r="A52" s="170"/>
      <c r="B52" s="170"/>
      <c r="C52" s="170"/>
      <c r="D52" s="173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</row>
    <row r="53">
      <c r="A53" s="170"/>
      <c r="B53" s="170"/>
      <c r="C53" s="170"/>
      <c r="D53" s="173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</row>
    <row r="54">
      <c r="A54" s="170"/>
      <c r="B54" s="170"/>
      <c r="C54" s="170"/>
      <c r="D54" s="173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</row>
    <row r="55">
      <c r="A55" s="170"/>
      <c r="B55" s="170"/>
      <c r="C55" s="170"/>
      <c r="D55" s="173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</row>
    <row r="56">
      <c r="A56" s="170"/>
      <c r="B56" s="170"/>
      <c r="C56" s="170"/>
      <c r="D56" s="173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</row>
    <row r="57">
      <c r="A57" s="170"/>
      <c r="B57" s="170"/>
      <c r="C57" s="170"/>
      <c r="D57" s="173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</row>
    <row r="58">
      <c r="A58" s="170"/>
      <c r="B58" s="170"/>
      <c r="C58" s="170"/>
      <c r="D58" s="173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</row>
    <row r="59">
      <c r="A59" s="170"/>
      <c r="B59" s="170"/>
      <c r="C59" s="170"/>
      <c r="D59" s="173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</row>
    <row r="60">
      <c r="A60" s="170"/>
      <c r="B60" s="170"/>
      <c r="C60" s="170"/>
      <c r="D60" s="173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</row>
    <row r="61">
      <c r="A61" s="170"/>
      <c r="B61" s="170"/>
      <c r="C61" s="170"/>
      <c r="D61" s="173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</row>
    <row r="62">
      <c r="A62" s="170"/>
      <c r="B62" s="170"/>
      <c r="C62" s="170"/>
      <c r="D62" s="173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</row>
    <row r="63">
      <c r="A63" s="170"/>
      <c r="B63" s="170"/>
      <c r="C63" s="170"/>
      <c r="D63" s="170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</row>
    <row r="64">
      <c r="A64" s="170"/>
      <c r="B64" s="170"/>
      <c r="C64" s="170"/>
      <c r="D64" s="170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</row>
    <row r="65">
      <c r="A65" s="170"/>
      <c r="B65" s="170"/>
      <c r="C65" s="170"/>
      <c r="D65" s="170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</row>
    <row r="66">
      <c r="A66" s="170"/>
      <c r="B66" s="170"/>
      <c r="C66" s="170"/>
      <c r="D66" s="170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</row>
    <row r="67">
      <c r="A67" s="170"/>
      <c r="B67" s="170"/>
      <c r="C67" s="170"/>
      <c r="D67" s="170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</row>
    <row r="68">
      <c r="A68" s="170"/>
      <c r="B68" s="170"/>
      <c r="C68" s="170"/>
      <c r="D68" s="170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</row>
    <row r="69">
      <c r="A69" s="170"/>
      <c r="B69" s="170"/>
      <c r="C69" s="170"/>
      <c r="D69" s="170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</row>
    <row r="70">
      <c r="A70" s="170"/>
      <c r="B70" s="170"/>
      <c r="C70" s="170"/>
      <c r="D70" s="170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</row>
    <row r="71">
      <c r="A71" s="170"/>
      <c r="B71" s="170"/>
      <c r="C71" s="170"/>
      <c r="D71" s="170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</row>
    <row r="72">
      <c r="A72" s="170"/>
      <c r="B72" s="170"/>
      <c r="C72" s="170"/>
      <c r="D72" s="170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</row>
    <row r="73">
      <c r="A73" s="170"/>
      <c r="B73" s="170"/>
      <c r="C73" s="170"/>
      <c r="D73" s="170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</row>
    <row r="74">
      <c r="A74" s="170"/>
      <c r="B74" s="170"/>
      <c r="C74" s="170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1"/>
      <c r="DS74" s="171"/>
      <c r="DT74" s="171"/>
      <c r="DU74" s="171"/>
      <c r="DV74" s="171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</row>
    <row r="75">
      <c r="A75" s="170"/>
      <c r="B75" s="170"/>
      <c r="C75" s="170"/>
      <c r="D75" s="170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  <c r="DR75" s="171"/>
      <c r="DS75" s="171"/>
      <c r="DT75" s="171"/>
      <c r="DU75" s="171"/>
      <c r="DV75" s="171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</row>
    <row r="76">
      <c r="A76" s="170"/>
      <c r="B76" s="170"/>
      <c r="C76" s="170"/>
      <c r="D76" s="170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1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</row>
    <row r="77">
      <c r="A77" s="170"/>
      <c r="B77" s="170"/>
      <c r="C77" s="170"/>
      <c r="D77" s="170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1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</row>
    <row r="78">
      <c r="A78" s="170"/>
      <c r="B78" s="170"/>
      <c r="C78" s="170"/>
      <c r="D78" s="170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1"/>
      <c r="DT78" s="171"/>
      <c r="DU78" s="171"/>
      <c r="DV78" s="171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</row>
    <row r="79">
      <c r="A79" s="170"/>
      <c r="B79" s="170"/>
      <c r="C79" s="170"/>
      <c r="D79" s="170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  <c r="DR79" s="171"/>
      <c r="DS79" s="171"/>
      <c r="DT79" s="171"/>
      <c r="DU79" s="171"/>
      <c r="DV79" s="171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</row>
    <row r="80">
      <c r="A80" s="170"/>
      <c r="B80" s="170"/>
      <c r="C80" s="170"/>
      <c r="D80" s="170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1"/>
      <c r="DS80" s="171"/>
      <c r="DT80" s="171"/>
      <c r="DU80" s="171"/>
      <c r="DV80" s="171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</row>
    <row r="81">
      <c r="A81" s="170"/>
      <c r="B81" s="170"/>
      <c r="C81" s="170"/>
      <c r="D81" s="170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1"/>
      <c r="DQ81" s="171"/>
      <c r="DR81" s="171"/>
      <c r="DS81" s="171"/>
      <c r="DT81" s="171"/>
      <c r="DU81" s="171"/>
      <c r="DV81" s="171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</row>
    <row r="82">
      <c r="A82" s="170"/>
      <c r="B82" s="170"/>
      <c r="C82" s="170"/>
      <c r="D82" s="170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  <c r="DR82" s="171"/>
      <c r="DS82" s="171"/>
      <c r="DT82" s="171"/>
      <c r="DU82" s="171"/>
      <c r="DV82" s="171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</row>
    <row r="83">
      <c r="A83" s="170"/>
      <c r="B83" s="170"/>
      <c r="C83" s="170"/>
      <c r="D83" s="170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  <c r="DR83" s="171"/>
      <c r="DS83" s="171"/>
      <c r="DT83" s="171"/>
      <c r="DU83" s="171"/>
      <c r="DV83" s="171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</row>
    <row r="84">
      <c r="A84" s="170"/>
      <c r="B84" s="170"/>
      <c r="C84" s="17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</row>
    <row r="85">
      <c r="A85" s="170"/>
      <c r="B85" s="170"/>
      <c r="C85" s="170"/>
      <c r="D85" s="170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</row>
    <row r="86">
      <c r="A86" s="170"/>
      <c r="B86" s="170"/>
      <c r="C86" s="170"/>
      <c r="D86" s="170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1"/>
      <c r="DT86" s="171"/>
      <c r="DU86" s="171"/>
      <c r="DV86" s="171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</row>
    <row r="87">
      <c r="A87" s="170"/>
      <c r="B87" s="170"/>
      <c r="C87" s="170"/>
      <c r="D87" s="170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</row>
    <row r="88">
      <c r="A88" s="170"/>
      <c r="B88" s="170"/>
      <c r="C88" s="170"/>
      <c r="D88" s="170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</row>
    <row r="89">
      <c r="A89" s="170"/>
      <c r="B89" s="170"/>
      <c r="C89" s="170"/>
      <c r="D89" s="170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</row>
    <row r="90">
      <c r="A90" s="170"/>
      <c r="B90" s="170"/>
      <c r="C90" s="170"/>
      <c r="D90" s="170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</row>
    <row r="91">
      <c r="A91" s="170"/>
      <c r="B91" s="170"/>
      <c r="C91" s="170"/>
      <c r="D91" s="170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1"/>
      <c r="DT91" s="171"/>
      <c r="DU91" s="171"/>
      <c r="DV91" s="171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</row>
    <row r="92">
      <c r="A92" s="170"/>
      <c r="B92" s="170"/>
      <c r="C92" s="170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</row>
    <row r="93">
      <c r="A93" s="170"/>
      <c r="B93" s="170"/>
      <c r="C93" s="170"/>
      <c r="D93" s="170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</row>
    <row r="94">
      <c r="A94" s="170"/>
      <c r="B94" s="170"/>
      <c r="C94" s="170"/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</row>
    <row r="95">
      <c r="A95" s="170"/>
      <c r="B95" s="170"/>
      <c r="C95" s="170"/>
      <c r="D95" s="170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1"/>
      <c r="DQ95" s="171"/>
      <c r="DR95" s="171"/>
      <c r="DS95" s="171"/>
      <c r="DT95" s="171"/>
      <c r="DU95" s="171"/>
      <c r="DV95" s="171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</row>
    <row r="96">
      <c r="A96" s="170"/>
      <c r="B96" s="170"/>
      <c r="C96" s="17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1"/>
      <c r="DS96" s="171"/>
      <c r="DT96" s="171"/>
      <c r="DU96" s="171"/>
      <c r="DV96" s="171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</row>
    <row r="97">
      <c r="A97" s="170"/>
      <c r="B97" s="170"/>
      <c r="C97" s="170"/>
      <c r="D97" s="170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71"/>
      <c r="DJ97" s="171"/>
      <c r="DK97" s="171"/>
      <c r="DL97" s="171"/>
      <c r="DM97" s="171"/>
      <c r="DN97" s="171"/>
      <c r="DO97" s="171"/>
      <c r="DP97" s="171"/>
      <c r="DQ97" s="171"/>
      <c r="DR97" s="171"/>
      <c r="DS97" s="171"/>
      <c r="DT97" s="171"/>
      <c r="DU97" s="171"/>
      <c r="DV97" s="171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</row>
    <row r="98">
      <c r="A98" s="170"/>
      <c r="B98" s="170"/>
      <c r="C98" s="170"/>
      <c r="D98" s="170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  <c r="DE98" s="171"/>
      <c r="DF98" s="171"/>
      <c r="DG98" s="171"/>
      <c r="DH98" s="171"/>
      <c r="DI98" s="171"/>
      <c r="DJ98" s="171"/>
      <c r="DK98" s="171"/>
      <c r="DL98" s="171"/>
      <c r="DM98" s="171"/>
      <c r="DN98" s="171"/>
      <c r="DO98" s="171"/>
      <c r="DP98" s="171"/>
      <c r="DQ98" s="171"/>
      <c r="DR98" s="171"/>
      <c r="DS98" s="171"/>
      <c r="DT98" s="171"/>
      <c r="DU98" s="171"/>
      <c r="DV98" s="171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</row>
    <row r="99">
      <c r="A99" s="170"/>
      <c r="B99" s="170"/>
      <c r="C99" s="170"/>
      <c r="D99" s="170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1"/>
      <c r="DP99" s="171"/>
      <c r="DQ99" s="171"/>
      <c r="DR99" s="171"/>
      <c r="DS99" s="171"/>
      <c r="DT99" s="171"/>
      <c r="DU99" s="171"/>
      <c r="DV99" s="171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</row>
    <row r="100">
      <c r="A100" s="170"/>
      <c r="B100" s="170"/>
      <c r="C100" s="170"/>
      <c r="D100" s="170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1"/>
      <c r="DS100" s="171"/>
      <c r="DT100" s="171"/>
      <c r="DU100" s="171"/>
      <c r="DV100" s="171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</row>
    <row r="101">
      <c r="A101" s="170"/>
      <c r="B101" s="170"/>
      <c r="C101" s="170"/>
      <c r="D101" s="170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1"/>
      <c r="DQ101" s="171"/>
      <c r="DR101" s="171"/>
      <c r="DS101" s="171"/>
      <c r="DT101" s="171"/>
      <c r="DU101" s="171"/>
      <c r="DV101" s="171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</row>
    <row r="102">
      <c r="A102" s="170"/>
      <c r="B102" s="170"/>
      <c r="C102" s="170"/>
      <c r="D102" s="170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</row>
    <row r="103">
      <c r="A103" s="170"/>
      <c r="B103" s="170"/>
      <c r="C103" s="170"/>
      <c r="D103" s="170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</row>
    <row r="104">
      <c r="A104" s="170"/>
      <c r="B104" s="170"/>
      <c r="C104" s="170"/>
      <c r="D104" s="170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71"/>
      <c r="DJ104" s="171"/>
      <c r="DK104" s="171"/>
      <c r="DL104" s="171"/>
      <c r="DM104" s="171"/>
      <c r="DN104" s="171"/>
      <c r="DO104" s="171"/>
      <c r="DP104" s="171"/>
      <c r="DQ104" s="171"/>
      <c r="DR104" s="171"/>
      <c r="DS104" s="171"/>
      <c r="DT104" s="171"/>
      <c r="DU104" s="171"/>
      <c r="DV104" s="171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</row>
    <row r="105">
      <c r="A105" s="170"/>
      <c r="B105" s="170"/>
      <c r="C105" s="170"/>
      <c r="D105" s="170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1"/>
      <c r="DT105" s="171"/>
      <c r="DU105" s="171"/>
      <c r="DV105" s="171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</row>
    <row r="106">
      <c r="A106" s="170"/>
      <c r="B106" s="170"/>
      <c r="C106" s="170"/>
      <c r="D106" s="170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1"/>
      <c r="DT106" s="171"/>
      <c r="DU106" s="171"/>
      <c r="DV106" s="171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</row>
    <row r="107">
      <c r="A107" s="170"/>
      <c r="B107" s="170"/>
      <c r="C107" s="170"/>
      <c r="D107" s="170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171"/>
      <c r="DF107" s="171"/>
      <c r="DG107" s="171"/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</row>
    <row r="108">
      <c r="A108" s="170"/>
      <c r="B108" s="170"/>
      <c r="C108" s="17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1"/>
      <c r="DP108" s="171"/>
      <c r="DQ108" s="171"/>
      <c r="DR108" s="171"/>
      <c r="DS108" s="171"/>
      <c r="DT108" s="171"/>
      <c r="DU108" s="171"/>
      <c r="DV108" s="171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</row>
    <row r="109">
      <c r="A109" s="170"/>
      <c r="B109" s="170"/>
      <c r="C109" s="170"/>
      <c r="D109" s="170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</row>
    <row r="110">
      <c r="A110" s="170"/>
      <c r="B110" s="170"/>
      <c r="C110" s="170"/>
      <c r="D110" s="170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1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</row>
    <row r="111">
      <c r="A111" s="170"/>
      <c r="B111" s="170"/>
      <c r="C111" s="170"/>
      <c r="D111" s="170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</row>
    <row r="112">
      <c r="A112" s="170"/>
      <c r="B112" s="170"/>
      <c r="C112" s="170"/>
      <c r="D112" s="170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</row>
    <row r="113">
      <c r="A113" s="170"/>
      <c r="B113" s="170"/>
      <c r="C113" s="170"/>
      <c r="D113" s="170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</row>
    <row r="114">
      <c r="A114" s="170"/>
      <c r="B114" s="170"/>
      <c r="C114" s="170"/>
      <c r="D114" s="170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</row>
    <row r="115">
      <c r="A115" s="170"/>
      <c r="B115" s="170"/>
      <c r="C115" s="170"/>
      <c r="D115" s="170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</row>
    <row r="116">
      <c r="A116" s="170"/>
      <c r="B116" s="170"/>
      <c r="C116" s="170"/>
      <c r="D116" s="170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</row>
    <row r="117">
      <c r="A117" s="170"/>
      <c r="B117" s="170"/>
      <c r="C117" s="170"/>
      <c r="D117" s="170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</row>
    <row r="118">
      <c r="A118" s="170"/>
      <c r="B118" s="170"/>
      <c r="C118" s="170"/>
      <c r="D118" s="170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</row>
    <row r="119">
      <c r="A119" s="170"/>
      <c r="B119" s="170"/>
      <c r="C119" s="170"/>
      <c r="D119" s="170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</row>
    <row r="120">
      <c r="A120" s="170"/>
      <c r="B120" s="170"/>
      <c r="C120" s="170"/>
      <c r="D120" s="170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</row>
    <row r="121">
      <c r="A121" s="170"/>
      <c r="B121" s="170"/>
      <c r="C121" s="170"/>
      <c r="D121" s="170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</row>
    <row r="122">
      <c r="A122" s="170"/>
      <c r="B122" s="170"/>
      <c r="C122" s="170"/>
      <c r="D122" s="170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</row>
    <row r="123">
      <c r="A123" s="170"/>
      <c r="B123" s="170"/>
      <c r="C123" s="170"/>
      <c r="D123" s="170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</row>
    <row r="124">
      <c r="A124" s="170"/>
      <c r="B124" s="170"/>
      <c r="C124" s="170"/>
      <c r="D124" s="170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71"/>
      <c r="DT124" s="171"/>
      <c r="DU124" s="171"/>
      <c r="DV124" s="171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</row>
    <row r="125">
      <c r="A125" s="170"/>
      <c r="B125" s="170"/>
      <c r="C125" s="170"/>
      <c r="D125" s="170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</row>
    <row r="126">
      <c r="A126" s="170"/>
      <c r="B126" s="170"/>
      <c r="C126" s="170"/>
      <c r="D126" s="170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</row>
    <row r="127">
      <c r="A127" s="170"/>
      <c r="B127" s="170"/>
      <c r="C127" s="170"/>
      <c r="D127" s="170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</row>
    <row r="128">
      <c r="A128" s="170"/>
      <c r="B128" s="170"/>
      <c r="C128" s="170"/>
      <c r="D128" s="170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171"/>
      <c r="BG128" s="171"/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171"/>
      <c r="DS128" s="171"/>
      <c r="DT128" s="171"/>
      <c r="DU128" s="171"/>
      <c r="DV128" s="171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</row>
    <row r="129">
      <c r="A129" s="170"/>
      <c r="B129" s="170"/>
      <c r="C129" s="170"/>
      <c r="D129" s="170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1"/>
      <c r="DT129" s="171"/>
      <c r="DU129" s="171"/>
      <c r="DV129" s="171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</row>
    <row r="130">
      <c r="A130" s="170"/>
      <c r="B130" s="170"/>
      <c r="C130" s="170"/>
      <c r="D130" s="170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</row>
    <row r="131">
      <c r="A131" s="170"/>
      <c r="B131" s="170"/>
      <c r="C131" s="170"/>
      <c r="D131" s="170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</row>
    <row r="132">
      <c r="A132" s="170"/>
      <c r="B132" s="170"/>
      <c r="C132" s="17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1"/>
      <c r="CN132" s="171"/>
      <c r="CO132" s="171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1"/>
      <c r="DP132" s="171"/>
      <c r="DQ132" s="171"/>
      <c r="DR132" s="171"/>
      <c r="DS132" s="171"/>
      <c r="DT132" s="171"/>
      <c r="DU132" s="171"/>
      <c r="DV132" s="171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</row>
    <row r="133">
      <c r="A133" s="170"/>
      <c r="B133" s="170"/>
      <c r="C133" s="170"/>
      <c r="D133" s="170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</row>
    <row r="134">
      <c r="A134" s="170"/>
      <c r="B134" s="170"/>
      <c r="C134" s="170"/>
      <c r="D134" s="170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1"/>
      <c r="DT134" s="171"/>
      <c r="DU134" s="171"/>
      <c r="DV134" s="171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</row>
    <row r="135">
      <c r="A135" s="170"/>
      <c r="B135" s="170"/>
      <c r="C135" s="170"/>
      <c r="D135" s="170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  <c r="DJ135" s="171"/>
      <c r="DK135" s="171"/>
      <c r="DL135" s="171"/>
      <c r="DM135" s="171"/>
      <c r="DN135" s="171"/>
      <c r="DO135" s="171"/>
      <c r="DP135" s="171"/>
      <c r="DQ135" s="171"/>
      <c r="DR135" s="171"/>
      <c r="DS135" s="171"/>
      <c r="DT135" s="171"/>
      <c r="DU135" s="171"/>
      <c r="DV135" s="171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</row>
    <row r="136">
      <c r="A136" s="170"/>
      <c r="B136" s="170"/>
      <c r="C136" s="170"/>
      <c r="D136" s="170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1"/>
      <c r="DQ136" s="171"/>
      <c r="DR136" s="171"/>
      <c r="DS136" s="171"/>
      <c r="DT136" s="171"/>
      <c r="DU136" s="171"/>
      <c r="DV136" s="171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</row>
    <row r="137">
      <c r="A137" s="170"/>
      <c r="B137" s="170"/>
      <c r="C137" s="170"/>
      <c r="D137" s="170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  <c r="BE137" s="171"/>
      <c r="BF137" s="171"/>
      <c r="BG137" s="171"/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1"/>
      <c r="DL137" s="171"/>
      <c r="DM137" s="171"/>
      <c r="DN137" s="171"/>
      <c r="DO137" s="171"/>
      <c r="DP137" s="171"/>
      <c r="DQ137" s="171"/>
      <c r="DR137" s="171"/>
      <c r="DS137" s="171"/>
      <c r="DT137" s="171"/>
      <c r="DU137" s="171"/>
      <c r="DV137" s="171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</row>
    <row r="138">
      <c r="A138" s="170"/>
      <c r="B138" s="170"/>
      <c r="C138" s="170"/>
      <c r="D138" s="170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  <c r="DJ138" s="171"/>
      <c r="DK138" s="171"/>
      <c r="DL138" s="171"/>
      <c r="DM138" s="171"/>
      <c r="DN138" s="171"/>
      <c r="DO138" s="171"/>
      <c r="DP138" s="171"/>
      <c r="DQ138" s="171"/>
      <c r="DR138" s="171"/>
      <c r="DS138" s="171"/>
      <c r="DT138" s="171"/>
      <c r="DU138" s="171"/>
      <c r="DV138" s="171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</row>
    <row r="139">
      <c r="A139" s="170"/>
      <c r="B139" s="170"/>
      <c r="C139" s="170"/>
      <c r="D139" s="170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</row>
    <row r="140">
      <c r="A140" s="170"/>
      <c r="B140" s="170"/>
      <c r="C140" s="170"/>
      <c r="D140" s="170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  <c r="CH140" s="171"/>
      <c r="CI140" s="171"/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T140" s="171"/>
      <c r="CU140" s="171"/>
      <c r="CV140" s="171"/>
      <c r="CW140" s="171"/>
      <c r="CX140" s="171"/>
      <c r="CY140" s="171"/>
      <c r="CZ140" s="171"/>
      <c r="DA140" s="171"/>
      <c r="DB140" s="171"/>
      <c r="DC140" s="171"/>
      <c r="DD140" s="171"/>
      <c r="DE140" s="171"/>
      <c r="DF140" s="171"/>
      <c r="DG140" s="171"/>
      <c r="DH140" s="171"/>
      <c r="DI140" s="171"/>
      <c r="DJ140" s="171"/>
      <c r="DK140" s="171"/>
      <c r="DL140" s="171"/>
      <c r="DM140" s="171"/>
      <c r="DN140" s="171"/>
      <c r="DO140" s="171"/>
      <c r="DP140" s="171"/>
      <c r="DQ140" s="171"/>
      <c r="DR140" s="171"/>
      <c r="DS140" s="171"/>
      <c r="DT140" s="171"/>
      <c r="DU140" s="171"/>
      <c r="DV140" s="171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</row>
    <row r="141">
      <c r="A141" s="170"/>
      <c r="B141" s="170"/>
      <c r="C141" s="170"/>
      <c r="D141" s="170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1"/>
      <c r="BJ141" s="171"/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171"/>
      <c r="CI141" s="171"/>
      <c r="CJ141" s="171"/>
      <c r="CK141" s="171"/>
      <c r="CL141" s="171"/>
      <c r="CM141" s="171"/>
      <c r="CN141" s="171"/>
      <c r="CO141" s="171"/>
      <c r="CP141" s="171"/>
      <c r="CQ141" s="171"/>
      <c r="CR141" s="171"/>
      <c r="CS141" s="171"/>
      <c r="CT141" s="171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1"/>
      <c r="DE141" s="171"/>
      <c r="DF141" s="171"/>
      <c r="DG141" s="171"/>
      <c r="DH141" s="171"/>
      <c r="DI141" s="171"/>
      <c r="DJ141" s="171"/>
      <c r="DK141" s="171"/>
      <c r="DL141" s="171"/>
      <c r="DM141" s="171"/>
      <c r="DN141" s="171"/>
      <c r="DO141" s="171"/>
      <c r="DP141" s="171"/>
      <c r="DQ141" s="171"/>
      <c r="DR141" s="171"/>
      <c r="DS141" s="171"/>
      <c r="DT141" s="171"/>
      <c r="DU141" s="171"/>
      <c r="DV141" s="171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</row>
    <row r="142">
      <c r="A142" s="170"/>
      <c r="B142" s="170"/>
      <c r="C142" s="170"/>
      <c r="D142" s="170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171"/>
      <c r="BR142" s="171"/>
      <c r="BS142" s="171"/>
      <c r="BT142" s="171"/>
      <c r="BU142" s="171"/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G142" s="171"/>
      <c r="CH142" s="171"/>
      <c r="CI142" s="171"/>
      <c r="CJ142" s="171"/>
      <c r="CK142" s="171"/>
      <c r="CL142" s="171"/>
      <c r="CM142" s="171"/>
      <c r="CN142" s="171"/>
      <c r="CO142" s="171"/>
      <c r="CP142" s="171"/>
      <c r="CQ142" s="171"/>
      <c r="CR142" s="171"/>
      <c r="CS142" s="171"/>
      <c r="CT142" s="171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1"/>
      <c r="DE142" s="171"/>
      <c r="DF142" s="171"/>
      <c r="DG142" s="171"/>
      <c r="DH142" s="171"/>
      <c r="DI142" s="171"/>
      <c r="DJ142" s="171"/>
      <c r="DK142" s="171"/>
      <c r="DL142" s="171"/>
      <c r="DM142" s="171"/>
      <c r="DN142" s="171"/>
      <c r="DO142" s="171"/>
      <c r="DP142" s="171"/>
      <c r="DQ142" s="171"/>
      <c r="DR142" s="171"/>
      <c r="DS142" s="171"/>
      <c r="DT142" s="171"/>
      <c r="DU142" s="171"/>
      <c r="DV142" s="171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</row>
    <row r="143">
      <c r="A143" s="170"/>
      <c r="B143" s="170"/>
      <c r="C143" s="170"/>
      <c r="D143" s="170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  <c r="BE143" s="171"/>
      <c r="BF143" s="171"/>
      <c r="BG143" s="171"/>
      <c r="BH143" s="171"/>
      <c r="BI143" s="171"/>
      <c r="BJ143" s="171"/>
      <c r="BK143" s="171"/>
      <c r="BL143" s="171"/>
      <c r="BM143" s="171"/>
      <c r="BN143" s="171"/>
      <c r="BO143" s="171"/>
      <c r="BP143" s="171"/>
      <c r="BQ143" s="171"/>
      <c r="BR143" s="171"/>
      <c r="BS143" s="171"/>
      <c r="BT143" s="171"/>
      <c r="BU143" s="171"/>
      <c r="BV143" s="171"/>
      <c r="BW143" s="171"/>
      <c r="BX143" s="171"/>
      <c r="BY143" s="171"/>
      <c r="BZ143" s="171"/>
      <c r="CA143" s="171"/>
      <c r="CB143" s="171"/>
      <c r="CC143" s="171"/>
      <c r="CD143" s="171"/>
      <c r="CE143" s="171"/>
      <c r="CF143" s="171"/>
      <c r="CG143" s="171"/>
      <c r="CH143" s="171"/>
      <c r="CI143" s="171"/>
      <c r="CJ143" s="171"/>
      <c r="CK143" s="171"/>
      <c r="CL143" s="171"/>
      <c r="CM143" s="171"/>
      <c r="CN143" s="171"/>
      <c r="CO143" s="171"/>
      <c r="CP143" s="171"/>
      <c r="CQ143" s="171"/>
      <c r="CR143" s="171"/>
      <c r="CS143" s="171"/>
      <c r="CT143" s="171"/>
      <c r="CU143" s="171"/>
      <c r="CV143" s="171"/>
      <c r="CW143" s="171"/>
      <c r="CX143" s="171"/>
      <c r="CY143" s="171"/>
      <c r="CZ143" s="171"/>
      <c r="DA143" s="171"/>
      <c r="DB143" s="171"/>
      <c r="DC143" s="171"/>
      <c r="DD143" s="171"/>
      <c r="DE143" s="171"/>
      <c r="DF143" s="171"/>
      <c r="DG143" s="171"/>
      <c r="DH143" s="171"/>
      <c r="DI143" s="171"/>
      <c r="DJ143" s="171"/>
      <c r="DK143" s="171"/>
      <c r="DL143" s="171"/>
      <c r="DM143" s="171"/>
      <c r="DN143" s="171"/>
      <c r="DO143" s="171"/>
      <c r="DP143" s="171"/>
      <c r="DQ143" s="171"/>
      <c r="DR143" s="171"/>
      <c r="DS143" s="171"/>
      <c r="DT143" s="171"/>
      <c r="DU143" s="171"/>
      <c r="DV143" s="171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</row>
    <row r="144">
      <c r="A144" s="170"/>
      <c r="B144" s="170"/>
      <c r="C144" s="170"/>
      <c r="D144" s="170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1"/>
      <c r="BL144" s="171"/>
      <c r="BM144" s="171"/>
      <c r="BN144" s="171"/>
      <c r="BO144" s="171"/>
      <c r="BP144" s="171"/>
      <c r="BQ144" s="171"/>
      <c r="BR144" s="171"/>
      <c r="BS144" s="171"/>
      <c r="BT144" s="171"/>
      <c r="BU144" s="171"/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71"/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T144" s="171"/>
      <c r="CU144" s="171"/>
      <c r="CV144" s="171"/>
      <c r="CW144" s="171"/>
      <c r="CX144" s="171"/>
      <c r="CY144" s="171"/>
      <c r="CZ144" s="171"/>
      <c r="DA144" s="171"/>
      <c r="DB144" s="171"/>
      <c r="DC144" s="171"/>
      <c r="DD144" s="171"/>
      <c r="DE144" s="171"/>
      <c r="DF144" s="171"/>
      <c r="DG144" s="171"/>
      <c r="DH144" s="171"/>
      <c r="DI144" s="171"/>
      <c r="DJ144" s="171"/>
      <c r="DK144" s="171"/>
      <c r="DL144" s="171"/>
      <c r="DM144" s="171"/>
      <c r="DN144" s="171"/>
      <c r="DO144" s="171"/>
      <c r="DP144" s="171"/>
      <c r="DQ144" s="171"/>
      <c r="DR144" s="171"/>
      <c r="DS144" s="171"/>
      <c r="DT144" s="171"/>
      <c r="DU144" s="171"/>
      <c r="DV144" s="171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</row>
    <row r="145">
      <c r="A145" s="170"/>
      <c r="B145" s="170"/>
      <c r="C145" s="170"/>
      <c r="D145" s="170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1"/>
      <c r="BL145" s="171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71"/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1"/>
      <c r="CU145" s="171"/>
      <c r="CV145" s="171"/>
      <c r="CW145" s="171"/>
      <c r="CX145" s="171"/>
      <c r="CY145" s="171"/>
      <c r="CZ145" s="171"/>
      <c r="DA145" s="171"/>
      <c r="DB145" s="171"/>
      <c r="DC145" s="171"/>
      <c r="DD145" s="171"/>
      <c r="DE145" s="171"/>
      <c r="DF145" s="171"/>
      <c r="DG145" s="171"/>
      <c r="DH145" s="171"/>
      <c r="DI145" s="171"/>
      <c r="DJ145" s="171"/>
      <c r="DK145" s="171"/>
      <c r="DL145" s="171"/>
      <c r="DM145" s="171"/>
      <c r="DN145" s="171"/>
      <c r="DO145" s="171"/>
      <c r="DP145" s="171"/>
      <c r="DQ145" s="171"/>
      <c r="DR145" s="171"/>
      <c r="DS145" s="171"/>
      <c r="DT145" s="171"/>
      <c r="DU145" s="171"/>
      <c r="DV145" s="171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</row>
    <row r="146">
      <c r="A146" s="170"/>
      <c r="B146" s="170"/>
      <c r="C146" s="170"/>
      <c r="D146" s="170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1"/>
      <c r="CU146" s="171"/>
      <c r="CV146" s="171"/>
      <c r="CW146" s="171"/>
      <c r="CX146" s="171"/>
      <c r="CY146" s="171"/>
      <c r="CZ146" s="171"/>
      <c r="DA146" s="171"/>
      <c r="DB146" s="171"/>
      <c r="DC146" s="171"/>
      <c r="DD146" s="171"/>
      <c r="DE146" s="171"/>
      <c r="DF146" s="171"/>
      <c r="DG146" s="171"/>
      <c r="DH146" s="171"/>
      <c r="DI146" s="171"/>
      <c r="DJ146" s="171"/>
      <c r="DK146" s="171"/>
      <c r="DL146" s="171"/>
      <c r="DM146" s="171"/>
      <c r="DN146" s="171"/>
      <c r="DO146" s="171"/>
      <c r="DP146" s="171"/>
      <c r="DQ146" s="171"/>
      <c r="DR146" s="171"/>
      <c r="DS146" s="171"/>
      <c r="DT146" s="171"/>
      <c r="DU146" s="171"/>
      <c r="DV146" s="171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</row>
    <row r="147">
      <c r="A147" s="170"/>
      <c r="B147" s="170"/>
      <c r="C147" s="170"/>
      <c r="D147" s="170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1"/>
      <c r="DS147" s="171"/>
      <c r="DT147" s="171"/>
      <c r="DU147" s="171"/>
      <c r="DV147" s="171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</row>
    <row r="148">
      <c r="A148" s="170"/>
      <c r="B148" s="170"/>
      <c r="C148" s="170"/>
      <c r="D148" s="170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BM148" s="171"/>
      <c r="BN148" s="171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  <c r="BY148" s="171"/>
      <c r="BZ148" s="171"/>
      <c r="CA148" s="171"/>
      <c r="CB148" s="171"/>
      <c r="CC148" s="171"/>
      <c r="CD148" s="171"/>
      <c r="CE148" s="171"/>
      <c r="CF148" s="171"/>
      <c r="CG148" s="171"/>
      <c r="CH148" s="171"/>
      <c r="CI148" s="171"/>
      <c r="CJ148" s="171"/>
      <c r="CK148" s="171"/>
      <c r="CL148" s="171"/>
      <c r="CM148" s="171"/>
      <c r="CN148" s="171"/>
      <c r="CO148" s="171"/>
      <c r="CP148" s="171"/>
      <c r="CQ148" s="171"/>
      <c r="CR148" s="171"/>
      <c r="CS148" s="171"/>
      <c r="CT148" s="171"/>
      <c r="CU148" s="171"/>
      <c r="CV148" s="171"/>
      <c r="CW148" s="171"/>
      <c r="CX148" s="171"/>
      <c r="CY148" s="171"/>
      <c r="CZ148" s="171"/>
      <c r="DA148" s="171"/>
      <c r="DB148" s="171"/>
      <c r="DC148" s="171"/>
      <c r="DD148" s="171"/>
      <c r="DE148" s="171"/>
      <c r="DF148" s="171"/>
      <c r="DG148" s="171"/>
      <c r="DH148" s="171"/>
      <c r="DI148" s="171"/>
      <c r="DJ148" s="171"/>
      <c r="DK148" s="171"/>
      <c r="DL148" s="171"/>
      <c r="DM148" s="171"/>
      <c r="DN148" s="171"/>
      <c r="DO148" s="171"/>
      <c r="DP148" s="171"/>
      <c r="DQ148" s="171"/>
      <c r="DR148" s="171"/>
      <c r="DS148" s="171"/>
      <c r="DT148" s="171"/>
      <c r="DU148" s="171"/>
      <c r="DV148" s="171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</row>
    <row r="149">
      <c r="A149" s="170"/>
      <c r="B149" s="170"/>
      <c r="C149" s="170"/>
      <c r="D149" s="170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  <c r="DB149" s="171"/>
      <c r="DC149" s="171"/>
      <c r="DD149" s="171"/>
      <c r="DE149" s="171"/>
      <c r="DF149" s="171"/>
      <c r="DG149" s="171"/>
      <c r="DH149" s="171"/>
      <c r="DI149" s="171"/>
      <c r="DJ149" s="171"/>
      <c r="DK149" s="171"/>
      <c r="DL149" s="171"/>
      <c r="DM149" s="171"/>
      <c r="DN149" s="171"/>
      <c r="DO149" s="171"/>
      <c r="DP149" s="171"/>
      <c r="DQ149" s="171"/>
      <c r="DR149" s="171"/>
      <c r="DS149" s="171"/>
      <c r="DT149" s="171"/>
      <c r="DU149" s="171"/>
      <c r="DV149" s="171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</row>
    <row r="150">
      <c r="A150" s="170"/>
      <c r="B150" s="170"/>
      <c r="C150" s="170"/>
      <c r="D150" s="170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  <c r="BE150" s="171"/>
      <c r="BF150" s="171"/>
      <c r="BG150" s="171"/>
      <c r="BH150" s="171"/>
      <c r="BI150" s="171"/>
      <c r="BJ150" s="171"/>
      <c r="BK150" s="171"/>
      <c r="BL150" s="171"/>
      <c r="BM150" s="171"/>
      <c r="BN150" s="171"/>
      <c r="BO150" s="171"/>
      <c r="BP150" s="171"/>
      <c r="BQ150" s="171"/>
      <c r="BR150" s="171"/>
      <c r="BS150" s="171"/>
      <c r="BT150" s="171"/>
      <c r="BU150" s="171"/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  <c r="CH150" s="171"/>
      <c r="CI150" s="171"/>
      <c r="CJ150" s="171"/>
      <c r="CK150" s="171"/>
      <c r="CL150" s="171"/>
      <c r="CM150" s="171"/>
      <c r="CN150" s="171"/>
      <c r="CO150" s="171"/>
      <c r="CP150" s="171"/>
      <c r="CQ150" s="171"/>
      <c r="CR150" s="171"/>
      <c r="CS150" s="171"/>
      <c r="CT150" s="171"/>
      <c r="CU150" s="171"/>
      <c r="CV150" s="171"/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71"/>
      <c r="DH150" s="171"/>
      <c r="DI150" s="171"/>
      <c r="DJ150" s="171"/>
      <c r="DK150" s="171"/>
      <c r="DL150" s="171"/>
      <c r="DM150" s="171"/>
      <c r="DN150" s="171"/>
      <c r="DO150" s="171"/>
      <c r="DP150" s="171"/>
      <c r="DQ150" s="171"/>
      <c r="DR150" s="171"/>
      <c r="DS150" s="171"/>
      <c r="DT150" s="171"/>
      <c r="DU150" s="171"/>
      <c r="DV150" s="171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</row>
    <row r="151">
      <c r="A151" s="170"/>
      <c r="B151" s="170"/>
      <c r="C151" s="170"/>
      <c r="D151" s="170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1"/>
      <c r="CU151" s="171"/>
      <c r="CV151" s="171"/>
      <c r="CW151" s="171"/>
      <c r="CX151" s="171"/>
      <c r="CY151" s="171"/>
      <c r="CZ151" s="171"/>
      <c r="DA151" s="171"/>
      <c r="DB151" s="171"/>
      <c r="DC151" s="171"/>
      <c r="DD151" s="171"/>
      <c r="DE151" s="171"/>
      <c r="DF151" s="171"/>
      <c r="DG151" s="171"/>
      <c r="DH151" s="171"/>
      <c r="DI151" s="171"/>
      <c r="DJ151" s="171"/>
      <c r="DK151" s="171"/>
      <c r="DL151" s="171"/>
      <c r="DM151" s="171"/>
      <c r="DN151" s="171"/>
      <c r="DO151" s="171"/>
      <c r="DP151" s="171"/>
      <c r="DQ151" s="171"/>
      <c r="DR151" s="171"/>
      <c r="DS151" s="171"/>
      <c r="DT151" s="171"/>
      <c r="DU151" s="171"/>
      <c r="DV151" s="171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</row>
    <row r="152">
      <c r="A152" s="170"/>
      <c r="B152" s="170"/>
      <c r="C152" s="170"/>
      <c r="D152" s="170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71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1"/>
      <c r="CU152" s="171"/>
      <c r="CV152" s="171"/>
      <c r="CW152" s="171"/>
      <c r="CX152" s="171"/>
      <c r="CY152" s="171"/>
      <c r="CZ152" s="171"/>
      <c r="DA152" s="171"/>
      <c r="DB152" s="171"/>
      <c r="DC152" s="171"/>
      <c r="DD152" s="171"/>
      <c r="DE152" s="171"/>
      <c r="DF152" s="171"/>
      <c r="DG152" s="171"/>
      <c r="DH152" s="171"/>
      <c r="DI152" s="171"/>
      <c r="DJ152" s="171"/>
      <c r="DK152" s="171"/>
      <c r="DL152" s="171"/>
      <c r="DM152" s="171"/>
      <c r="DN152" s="171"/>
      <c r="DO152" s="171"/>
      <c r="DP152" s="171"/>
      <c r="DQ152" s="171"/>
      <c r="DR152" s="171"/>
      <c r="DS152" s="171"/>
      <c r="DT152" s="171"/>
      <c r="DU152" s="171"/>
      <c r="DV152" s="171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</row>
    <row r="153">
      <c r="A153" s="170"/>
      <c r="B153" s="170"/>
      <c r="C153" s="170"/>
      <c r="D153" s="170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1"/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1"/>
      <c r="CU153" s="171"/>
      <c r="CV153" s="171"/>
      <c r="CW153" s="171"/>
      <c r="CX153" s="171"/>
      <c r="CY153" s="171"/>
      <c r="CZ153" s="171"/>
      <c r="DA153" s="171"/>
      <c r="DB153" s="171"/>
      <c r="DC153" s="171"/>
      <c r="DD153" s="171"/>
      <c r="DE153" s="171"/>
      <c r="DF153" s="171"/>
      <c r="DG153" s="171"/>
      <c r="DH153" s="171"/>
      <c r="DI153" s="171"/>
      <c r="DJ153" s="171"/>
      <c r="DK153" s="171"/>
      <c r="DL153" s="171"/>
      <c r="DM153" s="171"/>
      <c r="DN153" s="171"/>
      <c r="DO153" s="171"/>
      <c r="DP153" s="171"/>
      <c r="DQ153" s="171"/>
      <c r="DR153" s="171"/>
      <c r="DS153" s="171"/>
      <c r="DT153" s="171"/>
      <c r="DU153" s="171"/>
      <c r="DV153" s="171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</row>
    <row r="154">
      <c r="A154" s="170"/>
      <c r="B154" s="170"/>
      <c r="C154" s="170"/>
      <c r="D154" s="170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  <c r="BE154" s="171"/>
      <c r="BF154" s="171"/>
      <c r="BG154" s="171"/>
      <c r="BH154" s="171"/>
      <c r="BI154" s="171"/>
      <c r="BJ154" s="171"/>
      <c r="BK154" s="171"/>
      <c r="BL154" s="171"/>
      <c r="BM154" s="171"/>
      <c r="BN154" s="171"/>
      <c r="BO154" s="171"/>
      <c r="BP154" s="171"/>
      <c r="BQ154" s="171"/>
      <c r="BR154" s="171"/>
      <c r="BS154" s="171"/>
      <c r="BT154" s="171"/>
      <c r="BU154" s="171"/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71"/>
      <c r="CJ154" s="171"/>
      <c r="CK154" s="171"/>
      <c r="CL154" s="171"/>
      <c r="CM154" s="171"/>
      <c r="CN154" s="171"/>
      <c r="CO154" s="171"/>
      <c r="CP154" s="171"/>
      <c r="CQ154" s="171"/>
      <c r="CR154" s="171"/>
      <c r="CS154" s="171"/>
      <c r="CT154" s="171"/>
      <c r="CU154" s="171"/>
      <c r="CV154" s="171"/>
      <c r="CW154" s="171"/>
      <c r="CX154" s="171"/>
      <c r="CY154" s="171"/>
      <c r="CZ154" s="171"/>
      <c r="DA154" s="171"/>
      <c r="DB154" s="171"/>
      <c r="DC154" s="171"/>
      <c r="DD154" s="171"/>
      <c r="DE154" s="171"/>
      <c r="DF154" s="171"/>
      <c r="DG154" s="171"/>
      <c r="DH154" s="171"/>
      <c r="DI154" s="171"/>
      <c r="DJ154" s="171"/>
      <c r="DK154" s="171"/>
      <c r="DL154" s="171"/>
      <c r="DM154" s="171"/>
      <c r="DN154" s="171"/>
      <c r="DO154" s="171"/>
      <c r="DP154" s="171"/>
      <c r="DQ154" s="171"/>
      <c r="DR154" s="171"/>
      <c r="DS154" s="171"/>
      <c r="DT154" s="171"/>
      <c r="DU154" s="171"/>
      <c r="DV154" s="171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</row>
    <row r="155">
      <c r="A155" s="170"/>
      <c r="B155" s="170"/>
      <c r="C155" s="170"/>
      <c r="D155" s="170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  <c r="BE155" s="171"/>
      <c r="BF155" s="171"/>
      <c r="BG155" s="171"/>
      <c r="BH155" s="171"/>
      <c r="BI155" s="171"/>
      <c r="BJ155" s="171"/>
      <c r="BK155" s="171"/>
      <c r="BL155" s="171"/>
      <c r="BM155" s="171"/>
      <c r="BN155" s="171"/>
      <c r="BO155" s="171"/>
      <c r="BP155" s="171"/>
      <c r="BQ155" s="171"/>
      <c r="BR155" s="171"/>
      <c r="BS155" s="171"/>
      <c r="BT155" s="171"/>
      <c r="BU155" s="171"/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 s="171"/>
      <c r="CF155" s="171"/>
      <c r="CG155" s="171"/>
      <c r="CH155" s="171"/>
      <c r="CI155" s="171"/>
      <c r="CJ155" s="171"/>
      <c r="CK155" s="171"/>
      <c r="CL155" s="171"/>
      <c r="CM155" s="171"/>
      <c r="CN155" s="171"/>
      <c r="CO155" s="171"/>
      <c r="CP155" s="171"/>
      <c r="CQ155" s="171"/>
      <c r="CR155" s="171"/>
      <c r="CS155" s="171"/>
      <c r="CT155" s="171"/>
      <c r="CU155" s="171"/>
      <c r="CV155" s="171"/>
      <c r="CW155" s="171"/>
      <c r="CX155" s="171"/>
      <c r="CY155" s="171"/>
      <c r="CZ155" s="171"/>
      <c r="DA155" s="171"/>
      <c r="DB155" s="171"/>
      <c r="DC155" s="171"/>
      <c r="DD155" s="171"/>
      <c r="DE155" s="171"/>
      <c r="DF155" s="171"/>
      <c r="DG155" s="171"/>
      <c r="DH155" s="171"/>
      <c r="DI155" s="171"/>
      <c r="DJ155" s="171"/>
      <c r="DK155" s="171"/>
      <c r="DL155" s="171"/>
      <c r="DM155" s="171"/>
      <c r="DN155" s="171"/>
      <c r="DO155" s="171"/>
      <c r="DP155" s="171"/>
      <c r="DQ155" s="171"/>
      <c r="DR155" s="171"/>
      <c r="DS155" s="171"/>
      <c r="DT155" s="171"/>
      <c r="DU155" s="171"/>
      <c r="DV155" s="171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</row>
    <row r="156">
      <c r="A156" s="170"/>
      <c r="B156" s="170"/>
      <c r="C156" s="17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171"/>
      <c r="BL156" s="171"/>
      <c r="BM156" s="171"/>
      <c r="BN156" s="171"/>
      <c r="BO156" s="171"/>
      <c r="BP156" s="171"/>
      <c r="BQ156" s="171"/>
      <c r="BR156" s="171"/>
      <c r="BS156" s="171"/>
      <c r="BT156" s="171"/>
      <c r="BU156" s="171"/>
      <c r="BV156" s="171"/>
      <c r="BW156" s="171"/>
      <c r="BX156" s="171"/>
      <c r="BY156" s="171"/>
      <c r="BZ156" s="171"/>
      <c r="CA156" s="171"/>
      <c r="CB156" s="171"/>
      <c r="CC156" s="171"/>
      <c r="CD156" s="171"/>
      <c r="CE156" s="171"/>
      <c r="CF156" s="171"/>
      <c r="CG156" s="171"/>
      <c r="CH156" s="171"/>
      <c r="CI156" s="171"/>
      <c r="CJ156" s="171"/>
      <c r="CK156" s="171"/>
      <c r="CL156" s="171"/>
      <c r="CM156" s="171"/>
      <c r="CN156" s="171"/>
      <c r="CO156" s="171"/>
      <c r="CP156" s="171"/>
      <c r="CQ156" s="171"/>
      <c r="CR156" s="171"/>
      <c r="CS156" s="171"/>
      <c r="CT156" s="171"/>
      <c r="CU156" s="171"/>
      <c r="CV156" s="171"/>
      <c r="CW156" s="171"/>
      <c r="CX156" s="171"/>
      <c r="CY156" s="171"/>
      <c r="CZ156" s="171"/>
      <c r="DA156" s="171"/>
      <c r="DB156" s="171"/>
      <c r="DC156" s="171"/>
      <c r="DD156" s="171"/>
      <c r="DE156" s="171"/>
      <c r="DF156" s="171"/>
      <c r="DG156" s="171"/>
      <c r="DH156" s="171"/>
      <c r="DI156" s="171"/>
      <c r="DJ156" s="171"/>
      <c r="DK156" s="171"/>
      <c r="DL156" s="171"/>
      <c r="DM156" s="171"/>
      <c r="DN156" s="171"/>
      <c r="DO156" s="171"/>
      <c r="DP156" s="171"/>
      <c r="DQ156" s="171"/>
      <c r="DR156" s="171"/>
      <c r="DS156" s="171"/>
      <c r="DT156" s="171"/>
      <c r="DU156" s="171"/>
      <c r="DV156" s="171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</row>
    <row r="157">
      <c r="A157" s="170"/>
      <c r="B157" s="170"/>
      <c r="C157" s="170"/>
      <c r="D157" s="170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1"/>
      <c r="DT157" s="171"/>
      <c r="DU157" s="171"/>
      <c r="DV157" s="171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</row>
    <row r="158">
      <c r="A158" s="170"/>
      <c r="B158" s="170"/>
      <c r="C158" s="170"/>
      <c r="D158" s="170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1"/>
      <c r="DP158" s="171"/>
      <c r="DQ158" s="171"/>
      <c r="DR158" s="171"/>
      <c r="DS158" s="171"/>
      <c r="DT158" s="171"/>
      <c r="DU158" s="171"/>
      <c r="DV158" s="171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</row>
    <row r="159">
      <c r="A159" s="170"/>
      <c r="B159" s="170"/>
      <c r="C159" s="170"/>
      <c r="D159" s="170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  <c r="CH159" s="171"/>
      <c r="CI159" s="171"/>
      <c r="CJ159" s="171"/>
      <c r="CK159" s="171"/>
      <c r="CL159" s="171"/>
      <c r="CM159" s="171"/>
      <c r="CN159" s="171"/>
      <c r="CO159" s="171"/>
      <c r="CP159" s="171"/>
      <c r="CQ159" s="171"/>
      <c r="CR159" s="171"/>
      <c r="CS159" s="171"/>
      <c r="CT159" s="171"/>
      <c r="CU159" s="171"/>
      <c r="CV159" s="171"/>
      <c r="CW159" s="171"/>
      <c r="CX159" s="171"/>
      <c r="CY159" s="171"/>
      <c r="CZ159" s="171"/>
      <c r="DA159" s="171"/>
      <c r="DB159" s="171"/>
      <c r="DC159" s="171"/>
      <c r="DD159" s="171"/>
      <c r="DE159" s="171"/>
      <c r="DF159" s="171"/>
      <c r="DG159" s="171"/>
      <c r="DH159" s="171"/>
      <c r="DI159" s="171"/>
      <c r="DJ159" s="171"/>
      <c r="DK159" s="171"/>
      <c r="DL159" s="171"/>
      <c r="DM159" s="171"/>
      <c r="DN159" s="171"/>
      <c r="DO159" s="171"/>
      <c r="DP159" s="171"/>
      <c r="DQ159" s="171"/>
      <c r="DR159" s="171"/>
      <c r="DS159" s="171"/>
      <c r="DT159" s="171"/>
      <c r="DU159" s="171"/>
      <c r="DV159" s="171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</row>
    <row r="160">
      <c r="A160" s="170"/>
      <c r="B160" s="170"/>
      <c r="C160" s="170"/>
      <c r="D160" s="170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  <c r="BE160" s="171"/>
      <c r="BF160" s="171"/>
      <c r="BG160" s="171"/>
      <c r="BH160" s="171"/>
      <c r="BI160" s="171"/>
      <c r="BJ160" s="171"/>
      <c r="BK160" s="171"/>
      <c r="BL160" s="171"/>
      <c r="BM160" s="171"/>
      <c r="BN160" s="171"/>
      <c r="BO160" s="171"/>
      <c r="BP160" s="171"/>
      <c r="BQ160" s="171"/>
      <c r="BR160" s="171"/>
      <c r="BS160" s="171"/>
      <c r="BT160" s="171"/>
      <c r="BU160" s="171"/>
      <c r="BV160" s="171"/>
      <c r="BW160" s="171"/>
      <c r="BX160" s="171"/>
      <c r="BY160" s="171"/>
      <c r="BZ160" s="171"/>
      <c r="CA160" s="171"/>
      <c r="CB160" s="171"/>
      <c r="CC160" s="171"/>
      <c r="CD160" s="171"/>
      <c r="CE160" s="171"/>
      <c r="CF160" s="171"/>
      <c r="CG160" s="171"/>
      <c r="CH160" s="171"/>
      <c r="CI160" s="171"/>
      <c r="CJ160" s="171"/>
      <c r="CK160" s="171"/>
      <c r="CL160" s="171"/>
      <c r="CM160" s="171"/>
      <c r="CN160" s="171"/>
      <c r="CO160" s="171"/>
      <c r="CP160" s="171"/>
      <c r="CQ160" s="171"/>
      <c r="CR160" s="171"/>
      <c r="CS160" s="171"/>
      <c r="CT160" s="171"/>
      <c r="CU160" s="171"/>
      <c r="CV160" s="171"/>
      <c r="CW160" s="171"/>
      <c r="CX160" s="171"/>
      <c r="CY160" s="171"/>
      <c r="CZ160" s="171"/>
      <c r="DA160" s="171"/>
      <c r="DB160" s="171"/>
      <c r="DC160" s="171"/>
      <c r="DD160" s="171"/>
      <c r="DE160" s="171"/>
      <c r="DF160" s="171"/>
      <c r="DG160" s="171"/>
      <c r="DH160" s="171"/>
      <c r="DI160" s="171"/>
      <c r="DJ160" s="171"/>
      <c r="DK160" s="171"/>
      <c r="DL160" s="171"/>
      <c r="DM160" s="171"/>
      <c r="DN160" s="171"/>
      <c r="DO160" s="171"/>
      <c r="DP160" s="171"/>
      <c r="DQ160" s="171"/>
      <c r="DR160" s="171"/>
      <c r="DS160" s="171"/>
      <c r="DT160" s="171"/>
      <c r="DU160" s="171"/>
      <c r="DV160" s="171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</row>
    <row r="161">
      <c r="A161" s="170"/>
      <c r="B161" s="170"/>
      <c r="C161" s="170"/>
      <c r="D161" s="170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BJ161" s="171"/>
      <c r="BK161" s="171"/>
      <c r="BL161" s="171"/>
      <c r="BM161" s="171"/>
      <c r="BN161" s="171"/>
      <c r="BO161" s="171"/>
      <c r="BP161" s="171"/>
      <c r="BQ161" s="171"/>
      <c r="BR161" s="171"/>
      <c r="BS161" s="171"/>
      <c r="BT161" s="171"/>
      <c r="BU161" s="171"/>
      <c r="BV161" s="171"/>
      <c r="BW161" s="171"/>
      <c r="BX161" s="171"/>
      <c r="BY161" s="171"/>
      <c r="BZ161" s="171"/>
      <c r="CA161" s="171"/>
      <c r="CB161" s="171"/>
      <c r="CC161" s="171"/>
      <c r="CD161" s="171"/>
      <c r="CE161" s="171"/>
      <c r="CF161" s="171"/>
      <c r="CG161" s="171"/>
      <c r="CH161" s="171"/>
      <c r="CI161" s="171"/>
      <c r="CJ161" s="171"/>
      <c r="CK161" s="171"/>
      <c r="CL161" s="171"/>
      <c r="CM161" s="171"/>
      <c r="CN161" s="171"/>
      <c r="CO161" s="171"/>
      <c r="CP161" s="171"/>
      <c r="CQ161" s="171"/>
      <c r="CR161" s="171"/>
      <c r="CS161" s="171"/>
      <c r="CT161" s="171"/>
      <c r="CU161" s="171"/>
      <c r="CV161" s="171"/>
      <c r="CW161" s="171"/>
      <c r="CX161" s="171"/>
      <c r="CY161" s="171"/>
      <c r="CZ161" s="171"/>
      <c r="DA161" s="171"/>
      <c r="DB161" s="171"/>
      <c r="DC161" s="171"/>
      <c r="DD161" s="171"/>
      <c r="DE161" s="171"/>
      <c r="DF161" s="171"/>
      <c r="DG161" s="171"/>
      <c r="DH161" s="171"/>
      <c r="DI161" s="171"/>
      <c r="DJ161" s="171"/>
      <c r="DK161" s="171"/>
      <c r="DL161" s="171"/>
      <c r="DM161" s="171"/>
      <c r="DN161" s="171"/>
      <c r="DO161" s="171"/>
      <c r="DP161" s="171"/>
      <c r="DQ161" s="171"/>
      <c r="DR161" s="171"/>
      <c r="DS161" s="171"/>
      <c r="DT161" s="171"/>
      <c r="DU161" s="171"/>
      <c r="DV161" s="171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</row>
    <row r="162">
      <c r="A162" s="170"/>
      <c r="B162" s="170"/>
      <c r="C162" s="170"/>
      <c r="D162" s="170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1"/>
      <c r="BX162" s="171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71"/>
      <c r="CJ162" s="171"/>
      <c r="CK162" s="171"/>
      <c r="CL162" s="171"/>
      <c r="CM162" s="171"/>
      <c r="CN162" s="171"/>
      <c r="CO162" s="171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1"/>
      <c r="DE162" s="171"/>
      <c r="DF162" s="171"/>
      <c r="DG162" s="171"/>
      <c r="DH162" s="171"/>
      <c r="DI162" s="171"/>
      <c r="DJ162" s="171"/>
      <c r="DK162" s="171"/>
      <c r="DL162" s="171"/>
      <c r="DM162" s="171"/>
      <c r="DN162" s="171"/>
      <c r="DO162" s="171"/>
      <c r="DP162" s="171"/>
      <c r="DQ162" s="171"/>
      <c r="DR162" s="171"/>
      <c r="DS162" s="171"/>
      <c r="DT162" s="171"/>
      <c r="DU162" s="171"/>
      <c r="DV162" s="171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</row>
    <row r="163">
      <c r="A163" s="170"/>
      <c r="B163" s="170"/>
      <c r="C163" s="170"/>
      <c r="D163" s="170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1"/>
      <c r="BO163" s="171"/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1"/>
      <c r="BZ163" s="171"/>
      <c r="CA163" s="171"/>
      <c r="CB163" s="171"/>
      <c r="CC163" s="171"/>
      <c r="CD163" s="171"/>
      <c r="CE163" s="171"/>
      <c r="CF163" s="171"/>
      <c r="CG163" s="171"/>
      <c r="CH163" s="171"/>
      <c r="CI163" s="171"/>
      <c r="CJ163" s="171"/>
      <c r="CK163" s="171"/>
      <c r="CL163" s="171"/>
      <c r="CM163" s="171"/>
      <c r="CN163" s="171"/>
      <c r="CO163" s="171"/>
      <c r="CP163" s="171"/>
      <c r="CQ163" s="171"/>
      <c r="CR163" s="171"/>
      <c r="CS163" s="171"/>
      <c r="CT163" s="171"/>
      <c r="CU163" s="171"/>
      <c r="CV163" s="171"/>
      <c r="CW163" s="171"/>
      <c r="CX163" s="171"/>
      <c r="CY163" s="171"/>
      <c r="CZ163" s="171"/>
      <c r="DA163" s="171"/>
      <c r="DB163" s="171"/>
      <c r="DC163" s="171"/>
      <c r="DD163" s="171"/>
      <c r="DE163" s="171"/>
      <c r="DF163" s="171"/>
      <c r="DG163" s="171"/>
      <c r="DH163" s="171"/>
      <c r="DI163" s="171"/>
      <c r="DJ163" s="171"/>
      <c r="DK163" s="171"/>
      <c r="DL163" s="171"/>
      <c r="DM163" s="171"/>
      <c r="DN163" s="171"/>
      <c r="DO163" s="171"/>
      <c r="DP163" s="171"/>
      <c r="DQ163" s="171"/>
      <c r="DR163" s="171"/>
      <c r="DS163" s="171"/>
      <c r="DT163" s="171"/>
      <c r="DU163" s="171"/>
      <c r="DV163" s="171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</row>
    <row r="164">
      <c r="A164" s="170"/>
      <c r="B164" s="170"/>
      <c r="C164" s="170"/>
      <c r="D164" s="170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/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71"/>
      <c r="CJ164" s="171"/>
      <c r="CK164" s="171"/>
      <c r="CL164" s="171"/>
      <c r="CM164" s="171"/>
      <c r="CN164" s="171"/>
      <c r="CO164" s="171"/>
      <c r="CP164" s="171"/>
      <c r="CQ164" s="171"/>
      <c r="CR164" s="171"/>
      <c r="CS164" s="171"/>
      <c r="CT164" s="171"/>
      <c r="CU164" s="171"/>
      <c r="CV164" s="171"/>
      <c r="CW164" s="171"/>
      <c r="CX164" s="171"/>
      <c r="CY164" s="171"/>
      <c r="CZ164" s="171"/>
      <c r="DA164" s="171"/>
      <c r="DB164" s="171"/>
      <c r="DC164" s="171"/>
      <c r="DD164" s="171"/>
      <c r="DE164" s="171"/>
      <c r="DF164" s="171"/>
      <c r="DG164" s="171"/>
      <c r="DH164" s="171"/>
      <c r="DI164" s="171"/>
      <c r="DJ164" s="171"/>
      <c r="DK164" s="171"/>
      <c r="DL164" s="171"/>
      <c r="DM164" s="171"/>
      <c r="DN164" s="171"/>
      <c r="DO164" s="171"/>
      <c r="DP164" s="171"/>
      <c r="DQ164" s="171"/>
      <c r="DR164" s="171"/>
      <c r="DS164" s="171"/>
      <c r="DT164" s="171"/>
      <c r="DU164" s="171"/>
      <c r="DV164" s="171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</row>
    <row r="165">
      <c r="A165" s="170"/>
      <c r="B165" s="170"/>
      <c r="C165" s="170"/>
      <c r="D165" s="170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1"/>
      <c r="BF165" s="171"/>
      <c r="BG165" s="171"/>
      <c r="BH165" s="171"/>
      <c r="BI165" s="171"/>
      <c r="BJ165" s="171"/>
      <c r="BK165" s="171"/>
      <c r="BL165" s="171"/>
      <c r="BM165" s="171"/>
      <c r="BN165" s="171"/>
      <c r="BO165" s="171"/>
      <c r="BP165" s="171"/>
      <c r="BQ165" s="171"/>
      <c r="BR165" s="171"/>
      <c r="BS165" s="171"/>
      <c r="BT165" s="171"/>
      <c r="BU165" s="171"/>
      <c r="BV165" s="171"/>
      <c r="BW165" s="171"/>
      <c r="BX165" s="171"/>
      <c r="BY165" s="171"/>
      <c r="BZ165" s="171"/>
      <c r="CA165" s="171"/>
      <c r="CB165" s="171"/>
      <c r="CC165" s="171"/>
      <c r="CD165" s="171"/>
      <c r="CE165" s="171"/>
      <c r="CF165" s="171"/>
      <c r="CG165" s="171"/>
      <c r="CH165" s="171"/>
      <c r="CI165" s="171"/>
      <c r="CJ165" s="171"/>
      <c r="CK165" s="171"/>
      <c r="CL165" s="171"/>
      <c r="CM165" s="171"/>
      <c r="CN165" s="171"/>
      <c r="CO165" s="171"/>
      <c r="CP165" s="171"/>
      <c r="CQ165" s="171"/>
      <c r="CR165" s="171"/>
      <c r="CS165" s="171"/>
      <c r="CT165" s="171"/>
      <c r="CU165" s="171"/>
      <c r="CV165" s="171"/>
      <c r="CW165" s="171"/>
      <c r="CX165" s="171"/>
      <c r="CY165" s="171"/>
      <c r="CZ165" s="171"/>
      <c r="DA165" s="171"/>
      <c r="DB165" s="171"/>
      <c r="DC165" s="171"/>
      <c r="DD165" s="171"/>
      <c r="DE165" s="171"/>
      <c r="DF165" s="171"/>
      <c r="DG165" s="171"/>
      <c r="DH165" s="171"/>
      <c r="DI165" s="171"/>
      <c r="DJ165" s="171"/>
      <c r="DK165" s="171"/>
      <c r="DL165" s="171"/>
      <c r="DM165" s="171"/>
      <c r="DN165" s="171"/>
      <c r="DO165" s="171"/>
      <c r="DP165" s="171"/>
      <c r="DQ165" s="171"/>
      <c r="DR165" s="171"/>
      <c r="DS165" s="171"/>
      <c r="DT165" s="171"/>
      <c r="DU165" s="171"/>
      <c r="DV165" s="171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</row>
    <row r="166">
      <c r="A166" s="170"/>
      <c r="B166" s="170"/>
      <c r="C166" s="170"/>
      <c r="D166" s="170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  <c r="BE166" s="171"/>
      <c r="BF166" s="171"/>
      <c r="BG166" s="171"/>
      <c r="BH166" s="171"/>
      <c r="BI166" s="171"/>
      <c r="BJ166" s="171"/>
      <c r="BK166" s="171"/>
      <c r="BL166" s="171"/>
      <c r="BM166" s="171"/>
      <c r="BN166" s="171"/>
      <c r="BO166" s="171"/>
      <c r="BP166" s="171"/>
      <c r="BQ166" s="171"/>
      <c r="BR166" s="171"/>
      <c r="BS166" s="171"/>
      <c r="BT166" s="171"/>
      <c r="BU166" s="171"/>
      <c r="BV166" s="171"/>
      <c r="BW166" s="171"/>
      <c r="BX166" s="171"/>
      <c r="BY166" s="171"/>
      <c r="BZ166" s="171"/>
      <c r="CA166" s="171"/>
      <c r="CB166" s="171"/>
      <c r="CC166" s="171"/>
      <c r="CD166" s="171"/>
      <c r="CE166" s="171"/>
      <c r="CF166" s="171"/>
      <c r="CG166" s="171"/>
      <c r="CH166" s="171"/>
      <c r="CI166" s="171"/>
      <c r="CJ166" s="171"/>
      <c r="CK166" s="171"/>
      <c r="CL166" s="171"/>
      <c r="CM166" s="171"/>
      <c r="CN166" s="171"/>
      <c r="CO166" s="171"/>
      <c r="CP166" s="171"/>
      <c r="CQ166" s="171"/>
      <c r="CR166" s="171"/>
      <c r="CS166" s="171"/>
      <c r="CT166" s="171"/>
      <c r="CU166" s="171"/>
      <c r="CV166" s="171"/>
      <c r="CW166" s="171"/>
      <c r="CX166" s="171"/>
      <c r="CY166" s="171"/>
      <c r="CZ166" s="171"/>
      <c r="DA166" s="171"/>
      <c r="DB166" s="171"/>
      <c r="DC166" s="171"/>
      <c r="DD166" s="171"/>
      <c r="DE166" s="171"/>
      <c r="DF166" s="171"/>
      <c r="DG166" s="171"/>
      <c r="DH166" s="171"/>
      <c r="DI166" s="171"/>
      <c r="DJ166" s="171"/>
      <c r="DK166" s="171"/>
      <c r="DL166" s="171"/>
      <c r="DM166" s="171"/>
      <c r="DN166" s="171"/>
      <c r="DO166" s="171"/>
      <c r="DP166" s="171"/>
      <c r="DQ166" s="171"/>
      <c r="DR166" s="171"/>
      <c r="DS166" s="171"/>
      <c r="DT166" s="171"/>
      <c r="DU166" s="171"/>
      <c r="DV166" s="171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</row>
    <row r="167">
      <c r="A167" s="170"/>
      <c r="B167" s="170"/>
      <c r="C167" s="170"/>
      <c r="D167" s="170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1"/>
      <c r="BJ167" s="171"/>
      <c r="BK167" s="171"/>
      <c r="BL167" s="171"/>
      <c r="BM167" s="171"/>
      <c r="BN167" s="171"/>
      <c r="BO167" s="171"/>
      <c r="BP167" s="171"/>
      <c r="BQ167" s="171"/>
      <c r="BR167" s="171"/>
      <c r="BS167" s="171"/>
      <c r="BT167" s="171"/>
      <c r="BU167" s="171"/>
      <c r="BV167" s="171"/>
      <c r="BW167" s="171"/>
      <c r="BX167" s="171"/>
      <c r="BY167" s="171"/>
      <c r="BZ167" s="171"/>
      <c r="CA167" s="171"/>
      <c r="CB167" s="171"/>
      <c r="CC167" s="171"/>
      <c r="CD167" s="171"/>
      <c r="CE167" s="171"/>
      <c r="CF167" s="171"/>
      <c r="CG167" s="171"/>
      <c r="CH167" s="171"/>
      <c r="CI167" s="171"/>
      <c r="CJ167" s="171"/>
      <c r="CK167" s="171"/>
      <c r="CL167" s="171"/>
      <c r="CM167" s="171"/>
      <c r="CN167" s="171"/>
      <c r="CO167" s="171"/>
      <c r="CP167" s="171"/>
      <c r="CQ167" s="171"/>
      <c r="CR167" s="171"/>
      <c r="CS167" s="171"/>
      <c r="CT167" s="171"/>
      <c r="CU167" s="171"/>
      <c r="CV167" s="171"/>
      <c r="CW167" s="171"/>
      <c r="CX167" s="171"/>
      <c r="CY167" s="171"/>
      <c r="CZ167" s="171"/>
      <c r="DA167" s="171"/>
      <c r="DB167" s="171"/>
      <c r="DC167" s="171"/>
      <c r="DD167" s="171"/>
      <c r="DE167" s="171"/>
      <c r="DF167" s="171"/>
      <c r="DG167" s="171"/>
      <c r="DH167" s="171"/>
      <c r="DI167" s="171"/>
      <c r="DJ167" s="171"/>
      <c r="DK167" s="171"/>
      <c r="DL167" s="171"/>
      <c r="DM167" s="171"/>
      <c r="DN167" s="171"/>
      <c r="DO167" s="171"/>
      <c r="DP167" s="171"/>
      <c r="DQ167" s="171"/>
      <c r="DR167" s="171"/>
      <c r="DS167" s="171"/>
      <c r="DT167" s="171"/>
      <c r="DU167" s="171"/>
      <c r="DV167" s="171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</row>
    <row r="168">
      <c r="A168" s="170"/>
      <c r="B168" s="170"/>
      <c r="C168" s="170"/>
      <c r="D168" s="170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  <c r="BG168" s="171"/>
      <c r="BH168" s="171"/>
      <c r="BI168" s="171"/>
      <c r="BJ168" s="171"/>
      <c r="BK168" s="171"/>
      <c r="BL168" s="171"/>
      <c r="BM168" s="171"/>
      <c r="BN168" s="171"/>
      <c r="BO168" s="171"/>
      <c r="BP168" s="171"/>
      <c r="BQ168" s="171"/>
      <c r="BR168" s="171"/>
      <c r="BS168" s="171"/>
      <c r="BT168" s="171"/>
      <c r="BU168" s="171"/>
      <c r="BV168" s="171"/>
      <c r="BW168" s="171"/>
      <c r="BX168" s="171"/>
      <c r="BY168" s="171"/>
      <c r="BZ168" s="171"/>
      <c r="CA168" s="171"/>
      <c r="CB168" s="171"/>
      <c r="CC168" s="171"/>
      <c r="CD168" s="171"/>
      <c r="CE168" s="171"/>
      <c r="CF168" s="171"/>
      <c r="CG168" s="171"/>
      <c r="CH168" s="171"/>
      <c r="CI168" s="171"/>
      <c r="CJ168" s="171"/>
      <c r="CK168" s="171"/>
      <c r="CL168" s="171"/>
      <c r="CM168" s="171"/>
      <c r="CN168" s="171"/>
      <c r="CO168" s="171"/>
      <c r="CP168" s="171"/>
      <c r="CQ168" s="171"/>
      <c r="CR168" s="171"/>
      <c r="CS168" s="171"/>
      <c r="CT168" s="171"/>
      <c r="CU168" s="171"/>
      <c r="CV168" s="171"/>
      <c r="CW168" s="171"/>
      <c r="CX168" s="171"/>
      <c r="CY168" s="171"/>
      <c r="CZ168" s="171"/>
      <c r="DA168" s="171"/>
      <c r="DB168" s="171"/>
      <c r="DC168" s="171"/>
      <c r="DD168" s="171"/>
      <c r="DE168" s="171"/>
      <c r="DF168" s="171"/>
      <c r="DG168" s="171"/>
      <c r="DH168" s="171"/>
      <c r="DI168" s="171"/>
      <c r="DJ168" s="171"/>
      <c r="DK168" s="171"/>
      <c r="DL168" s="171"/>
      <c r="DM168" s="171"/>
      <c r="DN168" s="171"/>
      <c r="DO168" s="171"/>
      <c r="DP168" s="171"/>
      <c r="DQ168" s="171"/>
      <c r="DR168" s="171"/>
      <c r="DS168" s="171"/>
      <c r="DT168" s="171"/>
      <c r="DU168" s="171"/>
      <c r="DV168" s="171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</row>
    <row r="169">
      <c r="A169" s="170"/>
      <c r="B169" s="170"/>
      <c r="C169" s="170"/>
      <c r="D169" s="170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  <c r="BE169" s="171"/>
      <c r="BF169" s="171"/>
      <c r="BG169" s="171"/>
      <c r="BH169" s="171"/>
      <c r="BI169" s="171"/>
      <c r="BJ169" s="171"/>
      <c r="BK169" s="171"/>
      <c r="BL169" s="171"/>
      <c r="BM169" s="171"/>
      <c r="BN169" s="171"/>
      <c r="BO169" s="171"/>
      <c r="BP169" s="171"/>
      <c r="BQ169" s="171"/>
      <c r="BR169" s="171"/>
      <c r="BS169" s="171"/>
      <c r="BT169" s="171"/>
      <c r="BU169" s="171"/>
      <c r="BV169" s="171"/>
      <c r="BW169" s="171"/>
      <c r="BX169" s="171"/>
      <c r="BY169" s="171"/>
      <c r="BZ169" s="171"/>
      <c r="CA169" s="171"/>
      <c r="CB169" s="171"/>
      <c r="CC169" s="171"/>
      <c r="CD169" s="171"/>
      <c r="CE169" s="171"/>
      <c r="CF169" s="171"/>
      <c r="CG169" s="171"/>
      <c r="CH169" s="171"/>
      <c r="CI169" s="171"/>
      <c r="CJ169" s="171"/>
      <c r="CK169" s="171"/>
      <c r="CL169" s="171"/>
      <c r="CM169" s="171"/>
      <c r="CN169" s="171"/>
      <c r="CO169" s="171"/>
      <c r="CP169" s="171"/>
      <c r="CQ169" s="171"/>
      <c r="CR169" s="171"/>
      <c r="CS169" s="171"/>
      <c r="CT169" s="171"/>
      <c r="CU169" s="171"/>
      <c r="CV169" s="171"/>
      <c r="CW169" s="171"/>
      <c r="CX169" s="171"/>
      <c r="CY169" s="171"/>
      <c r="CZ169" s="171"/>
      <c r="DA169" s="171"/>
      <c r="DB169" s="171"/>
      <c r="DC169" s="171"/>
      <c r="DD169" s="171"/>
      <c r="DE169" s="171"/>
      <c r="DF169" s="171"/>
      <c r="DG169" s="171"/>
      <c r="DH169" s="171"/>
      <c r="DI169" s="171"/>
      <c r="DJ169" s="171"/>
      <c r="DK169" s="171"/>
      <c r="DL169" s="171"/>
      <c r="DM169" s="171"/>
      <c r="DN169" s="171"/>
      <c r="DO169" s="171"/>
      <c r="DP169" s="171"/>
      <c r="DQ169" s="171"/>
      <c r="DR169" s="171"/>
      <c r="DS169" s="171"/>
      <c r="DT169" s="171"/>
      <c r="DU169" s="171"/>
      <c r="DV169" s="171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</row>
    <row r="170">
      <c r="A170" s="170"/>
      <c r="B170" s="170"/>
      <c r="C170" s="170"/>
      <c r="D170" s="170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1"/>
      <c r="BE170" s="171"/>
      <c r="BF170" s="171"/>
      <c r="BG170" s="171"/>
      <c r="BH170" s="171"/>
      <c r="BI170" s="171"/>
      <c r="BJ170" s="171"/>
      <c r="BK170" s="171"/>
      <c r="BL170" s="171"/>
      <c r="BM170" s="171"/>
      <c r="BN170" s="171"/>
      <c r="BO170" s="171"/>
      <c r="BP170" s="171"/>
      <c r="BQ170" s="171"/>
      <c r="BR170" s="171"/>
      <c r="BS170" s="171"/>
      <c r="BT170" s="171"/>
      <c r="BU170" s="171"/>
      <c r="BV170" s="171"/>
      <c r="BW170" s="171"/>
      <c r="BX170" s="171"/>
      <c r="BY170" s="171"/>
      <c r="BZ170" s="171"/>
      <c r="CA170" s="171"/>
      <c r="CB170" s="171"/>
      <c r="CC170" s="171"/>
      <c r="CD170" s="171"/>
      <c r="CE170" s="171"/>
      <c r="CF170" s="171"/>
      <c r="CG170" s="171"/>
      <c r="CH170" s="171"/>
      <c r="CI170" s="171"/>
      <c r="CJ170" s="171"/>
      <c r="CK170" s="171"/>
      <c r="CL170" s="171"/>
      <c r="CM170" s="171"/>
      <c r="CN170" s="171"/>
      <c r="CO170" s="171"/>
      <c r="CP170" s="171"/>
      <c r="CQ170" s="171"/>
      <c r="CR170" s="171"/>
      <c r="CS170" s="171"/>
      <c r="CT170" s="171"/>
      <c r="CU170" s="171"/>
      <c r="CV170" s="171"/>
      <c r="CW170" s="171"/>
      <c r="CX170" s="171"/>
      <c r="CY170" s="171"/>
      <c r="CZ170" s="171"/>
      <c r="DA170" s="171"/>
      <c r="DB170" s="171"/>
      <c r="DC170" s="171"/>
      <c r="DD170" s="171"/>
      <c r="DE170" s="171"/>
      <c r="DF170" s="171"/>
      <c r="DG170" s="171"/>
      <c r="DH170" s="171"/>
      <c r="DI170" s="171"/>
      <c r="DJ170" s="171"/>
      <c r="DK170" s="171"/>
      <c r="DL170" s="171"/>
      <c r="DM170" s="171"/>
      <c r="DN170" s="171"/>
      <c r="DO170" s="171"/>
      <c r="DP170" s="171"/>
      <c r="DQ170" s="171"/>
      <c r="DR170" s="171"/>
      <c r="DS170" s="171"/>
      <c r="DT170" s="171"/>
      <c r="DU170" s="171"/>
      <c r="DV170" s="171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</row>
    <row r="171">
      <c r="A171" s="170"/>
      <c r="B171" s="170"/>
      <c r="C171" s="170"/>
      <c r="D171" s="170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171"/>
      <c r="BD171" s="171"/>
      <c r="BE171" s="171"/>
      <c r="BF171" s="171"/>
      <c r="BG171" s="171"/>
      <c r="BH171" s="171"/>
      <c r="BI171" s="171"/>
      <c r="BJ171" s="171"/>
      <c r="BK171" s="171"/>
      <c r="BL171" s="171"/>
      <c r="BM171" s="171"/>
      <c r="BN171" s="171"/>
      <c r="BO171" s="171"/>
      <c r="BP171" s="171"/>
      <c r="BQ171" s="171"/>
      <c r="BR171" s="171"/>
      <c r="BS171" s="171"/>
      <c r="BT171" s="171"/>
      <c r="BU171" s="171"/>
      <c r="BV171" s="171"/>
      <c r="BW171" s="171"/>
      <c r="BX171" s="171"/>
      <c r="BY171" s="171"/>
      <c r="BZ171" s="171"/>
      <c r="CA171" s="171"/>
      <c r="CB171" s="171"/>
      <c r="CC171" s="171"/>
      <c r="CD171" s="171"/>
      <c r="CE171" s="171"/>
      <c r="CF171" s="171"/>
      <c r="CG171" s="171"/>
      <c r="CH171" s="171"/>
      <c r="CI171" s="171"/>
      <c r="CJ171" s="171"/>
      <c r="CK171" s="171"/>
      <c r="CL171" s="171"/>
      <c r="CM171" s="171"/>
      <c r="CN171" s="171"/>
      <c r="CO171" s="171"/>
      <c r="CP171" s="171"/>
      <c r="CQ171" s="171"/>
      <c r="CR171" s="171"/>
      <c r="CS171" s="171"/>
      <c r="CT171" s="171"/>
      <c r="CU171" s="171"/>
      <c r="CV171" s="171"/>
      <c r="CW171" s="171"/>
      <c r="CX171" s="171"/>
      <c r="CY171" s="171"/>
      <c r="CZ171" s="171"/>
      <c r="DA171" s="171"/>
      <c r="DB171" s="171"/>
      <c r="DC171" s="171"/>
      <c r="DD171" s="171"/>
      <c r="DE171" s="171"/>
      <c r="DF171" s="171"/>
      <c r="DG171" s="171"/>
      <c r="DH171" s="171"/>
      <c r="DI171" s="171"/>
      <c r="DJ171" s="171"/>
      <c r="DK171" s="171"/>
      <c r="DL171" s="171"/>
      <c r="DM171" s="171"/>
      <c r="DN171" s="171"/>
      <c r="DO171" s="171"/>
      <c r="DP171" s="171"/>
      <c r="DQ171" s="171"/>
      <c r="DR171" s="171"/>
      <c r="DS171" s="171"/>
      <c r="DT171" s="171"/>
      <c r="DU171" s="171"/>
      <c r="DV171" s="171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</row>
    <row r="172">
      <c r="A172" s="170"/>
      <c r="B172" s="170"/>
      <c r="C172" s="170"/>
      <c r="D172" s="170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71"/>
      <c r="BD172" s="171"/>
      <c r="BE172" s="171"/>
      <c r="BF172" s="171"/>
      <c r="BG172" s="171"/>
      <c r="BH172" s="171"/>
      <c r="BI172" s="171"/>
      <c r="BJ172" s="171"/>
      <c r="BK172" s="171"/>
      <c r="BL172" s="171"/>
      <c r="BM172" s="171"/>
      <c r="BN172" s="171"/>
      <c r="BO172" s="171"/>
      <c r="BP172" s="171"/>
      <c r="BQ172" s="171"/>
      <c r="BR172" s="171"/>
      <c r="BS172" s="171"/>
      <c r="BT172" s="171"/>
      <c r="BU172" s="171"/>
      <c r="BV172" s="171"/>
      <c r="BW172" s="171"/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1"/>
      <c r="CU172" s="171"/>
      <c r="CV172" s="171"/>
      <c r="CW172" s="171"/>
      <c r="CX172" s="171"/>
      <c r="CY172" s="171"/>
      <c r="CZ172" s="171"/>
      <c r="DA172" s="171"/>
      <c r="DB172" s="171"/>
      <c r="DC172" s="171"/>
      <c r="DD172" s="171"/>
      <c r="DE172" s="171"/>
      <c r="DF172" s="171"/>
      <c r="DG172" s="171"/>
      <c r="DH172" s="171"/>
      <c r="DI172" s="171"/>
      <c r="DJ172" s="171"/>
      <c r="DK172" s="171"/>
      <c r="DL172" s="171"/>
      <c r="DM172" s="171"/>
      <c r="DN172" s="171"/>
      <c r="DO172" s="171"/>
      <c r="DP172" s="171"/>
      <c r="DQ172" s="171"/>
      <c r="DR172" s="171"/>
      <c r="DS172" s="171"/>
      <c r="DT172" s="171"/>
      <c r="DU172" s="171"/>
      <c r="DV172" s="171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</row>
    <row r="173">
      <c r="A173" s="170"/>
      <c r="B173" s="170"/>
      <c r="C173" s="170"/>
      <c r="D173" s="170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  <c r="BE173" s="171"/>
      <c r="BF173" s="171"/>
      <c r="BG173" s="171"/>
      <c r="BH173" s="171"/>
      <c r="BI173" s="171"/>
      <c r="BJ173" s="171"/>
      <c r="BK173" s="171"/>
      <c r="BL173" s="171"/>
      <c r="BM173" s="171"/>
      <c r="BN173" s="171"/>
      <c r="BO173" s="171"/>
      <c r="BP173" s="171"/>
      <c r="BQ173" s="171"/>
      <c r="BR173" s="171"/>
      <c r="BS173" s="171"/>
      <c r="BT173" s="171"/>
      <c r="BU173" s="171"/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171"/>
      <c r="CI173" s="171"/>
      <c r="CJ173" s="171"/>
      <c r="CK173" s="171"/>
      <c r="CL173" s="171"/>
      <c r="CM173" s="171"/>
      <c r="CN173" s="171"/>
      <c r="CO173" s="171"/>
      <c r="CP173" s="171"/>
      <c r="CQ173" s="171"/>
      <c r="CR173" s="171"/>
      <c r="CS173" s="171"/>
      <c r="CT173" s="171"/>
      <c r="CU173" s="171"/>
      <c r="CV173" s="171"/>
      <c r="CW173" s="171"/>
      <c r="CX173" s="171"/>
      <c r="CY173" s="171"/>
      <c r="CZ173" s="171"/>
      <c r="DA173" s="171"/>
      <c r="DB173" s="171"/>
      <c r="DC173" s="171"/>
      <c r="DD173" s="171"/>
      <c r="DE173" s="171"/>
      <c r="DF173" s="171"/>
      <c r="DG173" s="171"/>
      <c r="DH173" s="171"/>
      <c r="DI173" s="171"/>
      <c r="DJ173" s="171"/>
      <c r="DK173" s="171"/>
      <c r="DL173" s="171"/>
      <c r="DM173" s="171"/>
      <c r="DN173" s="171"/>
      <c r="DO173" s="171"/>
      <c r="DP173" s="171"/>
      <c r="DQ173" s="171"/>
      <c r="DR173" s="171"/>
      <c r="DS173" s="171"/>
      <c r="DT173" s="171"/>
      <c r="DU173" s="171"/>
      <c r="DV173" s="171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</row>
    <row r="174">
      <c r="A174" s="170"/>
      <c r="B174" s="170"/>
      <c r="C174" s="170"/>
      <c r="D174" s="170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  <c r="BE174" s="171"/>
      <c r="BF174" s="171"/>
      <c r="BG174" s="171"/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1"/>
      <c r="BV174" s="171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1"/>
      <c r="CN174" s="171"/>
      <c r="CO174" s="171"/>
      <c r="CP174" s="171"/>
      <c r="CQ174" s="171"/>
      <c r="CR174" s="171"/>
      <c r="CS174" s="171"/>
      <c r="CT174" s="171"/>
      <c r="CU174" s="171"/>
      <c r="CV174" s="171"/>
      <c r="CW174" s="171"/>
      <c r="CX174" s="171"/>
      <c r="CY174" s="171"/>
      <c r="CZ174" s="171"/>
      <c r="DA174" s="171"/>
      <c r="DB174" s="171"/>
      <c r="DC174" s="171"/>
      <c r="DD174" s="171"/>
      <c r="DE174" s="171"/>
      <c r="DF174" s="171"/>
      <c r="DG174" s="171"/>
      <c r="DH174" s="171"/>
      <c r="DI174" s="171"/>
      <c r="DJ174" s="171"/>
      <c r="DK174" s="171"/>
      <c r="DL174" s="171"/>
      <c r="DM174" s="171"/>
      <c r="DN174" s="171"/>
      <c r="DO174" s="171"/>
      <c r="DP174" s="171"/>
      <c r="DQ174" s="171"/>
      <c r="DR174" s="171"/>
      <c r="DS174" s="171"/>
      <c r="DT174" s="171"/>
      <c r="DU174" s="171"/>
      <c r="DV174" s="171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</row>
    <row r="175">
      <c r="A175" s="170"/>
      <c r="B175" s="170"/>
      <c r="C175" s="170"/>
      <c r="D175" s="170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  <c r="BE175" s="171"/>
      <c r="BF175" s="171"/>
      <c r="BG175" s="171"/>
      <c r="BH175" s="171"/>
      <c r="BI175" s="171"/>
      <c r="BJ175" s="171"/>
      <c r="BK175" s="171"/>
      <c r="BL175" s="171"/>
      <c r="BM175" s="171"/>
      <c r="BN175" s="171"/>
      <c r="BO175" s="171"/>
      <c r="BP175" s="171"/>
      <c r="BQ175" s="171"/>
      <c r="BR175" s="171"/>
      <c r="BS175" s="171"/>
      <c r="BT175" s="171"/>
      <c r="BU175" s="171"/>
      <c r="BV175" s="171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171"/>
      <c r="CI175" s="171"/>
      <c r="CJ175" s="171"/>
      <c r="CK175" s="171"/>
      <c r="CL175" s="171"/>
      <c r="CM175" s="171"/>
      <c r="CN175" s="171"/>
      <c r="CO175" s="171"/>
      <c r="CP175" s="171"/>
      <c r="CQ175" s="171"/>
      <c r="CR175" s="171"/>
      <c r="CS175" s="171"/>
      <c r="CT175" s="171"/>
      <c r="CU175" s="171"/>
      <c r="CV175" s="171"/>
      <c r="CW175" s="171"/>
      <c r="CX175" s="171"/>
      <c r="CY175" s="171"/>
      <c r="CZ175" s="171"/>
      <c r="DA175" s="171"/>
      <c r="DB175" s="171"/>
      <c r="DC175" s="171"/>
      <c r="DD175" s="171"/>
      <c r="DE175" s="171"/>
      <c r="DF175" s="171"/>
      <c r="DG175" s="171"/>
      <c r="DH175" s="171"/>
      <c r="DI175" s="171"/>
      <c r="DJ175" s="171"/>
      <c r="DK175" s="171"/>
      <c r="DL175" s="171"/>
      <c r="DM175" s="171"/>
      <c r="DN175" s="171"/>
      <c r="DO175" s="171"/>
      <c r="DP175" s="171"/>
      <c r="DQ175" s="171"/>
      <c r="DR175" s="171"/>
      <c r="DS175" s="171"/>
      <c r="DT175" s="171"/>
      <c r="DU175" s="171"/>
      <c r="DV175" s="171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</row>
    <row r="176">
      <c r="A176" s="170"/>
      <c r="B176" s="170"/>
      <c r="C176" s="170"/>
      <c r="D176" s="170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  <c r="BE176" s="171"/>
      <c r="BF176" s="171"/>
      <c r="BG176" s="171"/>
      <c r="BH176" s="171"/>
      <c r="BI176" s="171"/>
      <c r="BJ176" s="171"/>
      <c r="BK176" s="171"/>
      <c r="BL176" s="171"/>
      <c r="BM176" s="171"/>
      <c r="BN176" s="171"/>
      <c r="BO176" s="171"/>
      <c r="BP176" s="171"/>
      <c r="BQ176" s="171"/>
      <c r="BR176" s="171"/>
      <c r="BS176" s="171"/>
      <c r="BT176" s="171"/>
      <c r="BU176" s="171"/>
      <c r="BV176" s="171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171"/>
      <c r="CI176" s="171"/>
      <c r="CJ176" s="171"/>
      <c r="CK176" s="171"/>
      <c r="CL176" s="171"/>
      <c r="CM176" s="171"/>
      <c r="CN176" s="171"/>
      <c r="CO176" s="171"/>
      <c r="CP176" s="171"/>
      <c r="CQ176" s="171"/>
      <c r="CR176" s="171"/>
      <c r="CS176" s="171"/>
      <c r="CT176" s="171"/>
      <c r="CU176" s="171"/>
      <c r="CV176" s="171"/>
      <c r="CW176" s="171"/>
      <c r="CX176" s="171"/>
      <c r="CY176" s="171"/>
      <c r="CZ176" s="171"/>
      <c r="DA176" s="171"/>
      <c r="DB176" s="171"/>
      <c r="DC176" s="171"/>
      <c r="DD176" s="171"/>
      <c r="DE176" s="171"/>
      <c r="DF176" s="171"/>
      <c r="DG176" s="171"/>
      <c r="DH176" s="171"/>
      <c r="DI176" s="171"/>
      <c r="DJ176" s="171"/>
      <c r="DK176" s="171"/>
      <c r="DL176" s="171"/>
      <c r="DM176" s="171"/>
      <c r="DN176" s="171"/>
      <c r="DO176" s="171"/>
      <c r="DP176" s="171"/>
      <c r="DQ176" s="171"/>
      <c r="DR176" s="171"/>
      <c r="DS176" s="171"/>
      <c r="DT176" s="171"/>
      <c r="DU176" s="171"/>
      <c r="DV176" s="171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</row>
    <row r="177">
      <c r="A177" s="170"/>
      <c r="B177" s="170"/>
      <c r="C177" s="170"/>
      <c r="D177" s="170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1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  <c r="DJ177" s="171"/>
      <c r="DK177" s="171"/>
      <c r="DL177" s="171"/>
      <c r="DM177" s="171"/>
      <c r="DN177" s="171"/>
      <c r="DO177" s="171"/>
      <c r="DP177" s="171"/>
      <c r="DQ177" s="171"/>
      <c r="DR177" s="171"/>
      <c r="DS177" s="171"/>
      <c r="DT177" s="171"/>
      <c r="DU177" s="171"/>
      <c r="DV177" s="171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</row>
    <row r="178">
      <c r="A178" s="170"/>
      <c r="B178" s="170"/>
      <c r="C178" s="170"/>
      <c r="D178" s="170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  <c r="DJ178" s="171"/>
      <c r="DK178" s="171"/>
      <c r="DL178" s="171"/>
      <c r="DM178" s="171"/>
      <c r="DN178" s="171"/>
      <c r="DO178" s="171"/>
      <c r="DP178" s="171"/>
      <c r="DQ178" s="171"/>
      <c r="DR178" s="171"/>
      <c r="DS178" s="171"/>
      <c r="DT178" s="171"/>
      <c r="DU178" s="171"/>
      <c r="DV178" s="171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</row>
    <row r="179">
      <c r="A179" s="170"/>
      <c r="B179" s="170"/>
      <c r="C179" s="170"/>
      <c r="D179" s="170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  <c r="BE179" s="171"/>
      <c r="BF179" s="171"/>
      <c r="BG179" s="171"/>
      <c r="BH179" s="171"/>
      <c r="BI179" s="171"/>
      <c r="BJ179" s="171"/>
      <c r="BK179" s="171"/>
      <c r="BL179" s="171"/>
      <c r="BM179" s="171"/>
      <c r="BN179" s="171"/>
      <c r="BO179" s="171"/>
      <c r="BP179" s="171"/>
      <c r="BQ179" s="171"/>
      <c r="BR179" s="171"/>
      <c r="BS179" s="171"/>
      <c r="BT179" s="171"/>
      <c r="BU179" s="171"/>
      <c r="BV179" s="171"/>
      <c r="BW179" s="171"/>
      <c r="BX179" s="171"/>
      <c r="BY179" s="171"/>
      <c r="BZ179" s="171"/>
      <c r="CA179" s="171"/>
      <c r="CB179" s="171"/>
      <c r="CC179" s="171"/>
      <c r="CD179" s="171"/>
      <c r="CE179" s="171"/>
      <c r="CF179" s="171"/>
      <c r="CG179" s="171"/>
      <c r="CH179" s="171"/>
      <c r="CI179" s="171"/>
      <c r="CJ179" s="171"/>
      <c r="CK179" s="171"/>
      <c r="CL179" s="171"/>
      <c r="CM179" s="171"/>
      <c r="CN179" s="171"/>
      <c r="CO179" s="171"/>
      <c r="CP179" s="171"/>
      <c r="CQ179" s="171"/>
      <c r="CR179" s="171"/>
      <c r="CS179" s="171"/>
      <c r="CT179" s="171"/>
      <c r="CU179" s="171"/>
      <c r="CV179" s="171"/>
      <c r="CW179" s="171"/>
      <c r="CX179" s="171"/>
      <c r="CY179" s="171"/>
      <c r="CZ179" s="171"/>
      <c r="DA179" s="171"/>
      <c r="DB179" s="171"/>
      <c r="DC179" s="171"/>
      <c r="DD179" s="171"/>
      <c r="DE179" s="171"/>
      <c r="DF179" s="171"/>
      <c r="DG179" s="171"/>
      <c r="DH179" s="171"/>
      <c r="DI179" s="171"/>
      <c r="DJ179" s="171"/>
      <c r="DK179" s="171"/>
      <c r="DL179" s="171"/>
      <c r="DM179" s="171"/>
      <c r="DN179" s="171"/>
      <c r="DO179" s="171"/>
      <c r="DP179" s="171"/>
      <c r="DQ179" s="171"/>
      <c r="DR179" s="171"/>
      <c r="DS179" s="171"/>
      <c r="DT179" s="171"/>
      <c r="DU179" s="171"/>
      <c r="DV179" s="171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</row>
    <row r="180">
      <c r="A180" s="170"/>
      <c r="B180" s="170"/>
      <c r="C180" s="17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  <c r="BE180" s="171"/>
      <c r="BF180" s="171"/>
      <c r="BG180" s="171"/>
      <c r="BH180" s="171"/>
      <c r="BI180" s="171"/>
      <c r="BJ180" s="171"/>
      <c r="BK180" s="171"/>
      <c r="BL180" s="171"/>
      <c r="BM180" s="171"/>
      <c r="BN180" s="171"/>
      <c r="BO180" s="171"/>
      <c r="BP180" s="171"/>
      <c r="BQ180" s="171"/>
      <c r="BR180" s="171"/>
      <c r="BS180" s="171"/>
      <c r="BT180" s="171"/>
      <c r="BU180" s="171"/>
      <c r="BV180" s="171"/>
      <c r="BW180" s="171"/>
      <c r="BX180" s="171"/>
      <c r="BY180" s="171"/>
      <c r="BZ180" s="171"/>
      <c r="CA180" s="171"/>
      <c r="CB180" s="171"/>
      <c r="CC180" s="171"/>
      <c r="CD180" s="171"/>
      <c r="CE180" s="171"/>
      <c r="CF180" s="171"/>
      <c r="CG180" s="171"/>
      <c r="CH180" s="171"/>
      <c r="CI180" s="171"/>
      <c r="CJ180" s="171"/>
      <c r="CK180" s="171"/>
      <c r="CL180" s="171"/>
      <c r="CM180" s="171"/>
      <c r="CN180" s="171"/>
      <c r="CO180" s="171"/>
      <c r="CP180" s="171"/>
      <c r="CQ180" s="171"/>
      <c r="CR180" s="171"/>
      <c r="CS180" s="171"/>
      <c r="CT180" s="171"/>
      <c r="CU180" s="171"/>
      <c r="CV180" s="171"/>
      <c r="CW180" s="171"/>
      <c r="CX180" s="171"/>
      <c r="CY180" s="171"/>
      <c r="CZ180" s="171"/>
      <c r="DA180" s="171"/>
      <c r="DB180" s="171"/>
      <c r="DC180" s="171"/>
      <c r="DD180" s="171"/>
      <c r="DE180" s="171"/>
      <c r="DF180" s="171"/>
      <c r="DG180" s="171"/>
      <c r="DH180" s="171"/>
      <c r="DI180" s="171"/>
      <c r="DJ180" s="171"/>
      <c r="DK180" s="171"/>
      <c r="DL180" s="171"/>
      <c r="DM180" s="171"/>
      <c r="DN180" s="171"/>
      <c r="DO180" s="171"/>
      <c r="DP180" s="171"/>
      <c r="DQ180" s="171"/>
      <c r="DR180" s="171"/>
      <c r="DS180" s="171"/>
      <c r="DT180" s="171"/>
      <c r="DU180" s="171"/>
      <c r="DV180" s="171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</row>
    <row r="181">
      <c r="A181" s="170"/>
      <c r="B181" s="170"/>
      <c r="C181" s="170"/>
      <c r="D181" s="170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  <c r="BE181" s="171"/>
      <c r="BF181" s="171"/>
      <c r="BG181" s="171"/>
      <c r="BH181" s="171"/>
      <c r="BI181" s="171"/>
      <c r="BJ181" s="171"/>
      <c r="BK181" s="171"/>
      <c r="BL181" s="171"/>
      <c r="BM181" s="171"/>
      <c r="BN181" s="171"/>
      <c r="BO181" s="171"/>
      <c r="BP181" s="171"/>
      <c r="BQ181" s="171"/>
      <c r="BR181" s="171"/>
      <c r="BS181" s="171"/>
      <c r="BT181" s="171"/>
      <c r="BU181" s="171"/>
      <c r="BV181" s="171"/>
      <c r="BW181" s="171"/>
      <c r="BX181" s="171"/>
      <c r="BY181" s="171"/>
      <c r="BZ181" s="171"/>
      <c r="CA181" s="171"/>
      <c r="CB181" s="171"/>
      <c r="CC181" s="171"/>
      <c r="CD181" s="171"/>
      <c r="CE181" s="171"/>
      <c r="CF181" s="171"/>
      <c r="CG181" s="171"/>
      <c r="CH181" s="171"/>
      <c r="CI181" s="171"/>
      <c r="CJ181" s="171"/>
      <c r="CK181" s="171"/>
      <c r="CL181" s="171"/>
      <c r="CM181" s="171"/>
      <c r="CN181" s="171"/>
      <c r="CO181" s="171"/>
      <c r="CP181" s="171"/>
      <c r="CQ181" s="171"/>
      <c r="CR181" s="171"/>
      <c r="CS181" s="171"/>
      <c r="CT181" s="171"/>
      <c r="CU181" s="171"/>
      <c r="CV181" s="171"/>
      <c r="CW181" s="171"/>
      <c r="CX181" s="171"/>
      <c r="CY181" s="171"/>
      <c r="CZ181" s="171"/>
      <c r="DA181" s="171"/>
      <c r="DB181" s="171"/>
      <c r="DC181" s="171"/>
      <c r="DD181" s="171"/>
      <c r="DE181" s="171"/>
      <c r="DF181" s="171"/>
      <c r="DG181" s="171"/>
      <c r="DH181" s="171"/>
      <c r="DI181" s="171"/>
      <c r="DJ181" s="171"/>
      <c r="DK181" s="171"/>
      <c r="DL181" s="171"/>
      <c r="DM181" s="171"/>
      <c r="DN181" s="171"/>
      <c r="DO181" s="171"/>
      <c r="DP181" s="171"/>
      <c r="DQ181" s="171"/>
      <c r="DR181" s="171"/>
      <c r="DS181" s="171"/>
      <c r="DT181" s="171"/>
      <c r="DU181" s="171"/>
      <c r="DV181" s="171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</row>
    <row r="182">
      <c r="A182" s="170"/>
      <c r="B182" s="170"/>
      <c r="C182" s="170"/>
      <c r="D182" s="170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  <c r="BE182" s="171"/>
      <c r="BF182" s="171"/>
      <c r="BG182" s="171"/>
      <c r="BH182" s="171"/>
      <c r="BI182" s="171"/>
      <c r="BJ182" s="171"/>
      <c r="BK182" s="171"/>
      <c r="BL182" s="171"/>
      <c r="BM182" s="171"/>
      <c r="BN182" s="171"/>
      <c r="BO182" s="171"/>
      <c r="BP182" s="171"/>
      <c r="BQ182" s="171"/>
      <c r="BR182" s="171"/>
      <c r="BS182" s="171"/>
      <c r="BT182" s="171"/>
      <c r="BU182" s="171"/>
      <c r="BV182" s="171"/>
      <c r="BW182" s="171"/>
      <c r="BX182" s="171"/>
      <c r="BY182" s="171"/>
      <c r="BZ182" s="171"/>
      <c r="CA182" s="171"/>
      <c r="CB182" s="171"/>
      <c r="CC182" s="171"/>
      <c r="CD182" s="171"/>
      <c r="CE182" s="171"/>
      <c r="CF182" s="171"/>
      <c r="CG182" s="171"/>
      <c r="CH182" s="171"/>
      <c r="CI182" s="171"/>
      <c r="CJ182" s="171"/>
      <c r="CK182" s="171"/>
      <c r="CL182" s="171"/>
      <c r="CM182" s="171"/>
      <c r="CN182" s="171"/>
      <c r="CO182" s="171"/>
      <c r="CP182" s="171"/>
      <c r="CQ182" s="171"/>
      <c r="CR182" s="171"/>
      <c r="CS182" s="171"/>
      <c r="CT182" s="171"/>
      <c r="CU182" s="171"/>
      <c r="CV182" s="171"/>
      <c r="CW182" s="171"/>
      <c r="CX182" s="171"/>
      <c r="CY182" s="171"/>
      <c r="CZ182" s="171"/>
      <c r="DA182" s="171"/>
      <c r="DB182" s="171"/>
      <c r="DC182" s="171"/>
      <c r="DD182" s="171"/>
      <c r="DE182" s="171"/>
      <c r="DF182" s="171"/>
      <c r="DG182" s="171"/>
      <c r="DH182" s="171"/>
      <c r="DI182" s="171"/>
      <c r="DJ182" s="171"/>
      <c r="DK182" s="171"/>
      <c r="DL182" s="171"/>
      <c r="DM182" s="171"/>
      <c r="DN182" s="171"/>
      <c r="DO182" s="171"/>
      <c r="DP182" s="171"/>
      <c r="DQ182" s="171"/>
      <c r="DR182" s="171"/>
      <c r="DS182" s="171"/>
      <c r="DT182" s="171"/>
      <c r="DU182" s="171"/>
      <c r="DV182" s="171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</row>
    <row r="183">
      <c r="A183" s="170"/>
      <c r="B183" s="170"/>
      <c r="C183" s="170"/>
      <c r="D183" s="170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71"/>
      <c r="BF183" s="171"/>
      <c r="BG183" s="171"/>
      <c r="BH183" s="171"/>
      <c r="BI183" s="171"/>
      <c r="BJ183" s="171"/>
      <c r="BK183" s="171"/>
      <c r="BL183" s="171"/>
      <c r="BM183" s="171"/>
      <c r="BN183" s="171"/>
      <c r="BO183" s="171"/>
      <c r="BP183" s="171"/>
      <c r="BQ183" s="171"/>
      <c r="BR183" s="171"/>
      <c r="BS183" s="171"/>
      <c r="BT183" s="171"/>
      <c r="BU183" s="171"/>
      <c r="BV183" s="171"/>
      <c r="BW183" s="171"/>
      <c r="BX183" s="171"/>
      <c r="BY183" s="171"/>
      <c r="BZ183" s="171"/>
      <c r="CA183" s="171"/>
      <c r="CB183" s="171"/>
      <c r="CC183" s="171"/>
      <c r="CD183" s="171"/>
      <c r="CE183" s="171"/>
      <c r="CF183" s="171"/>
      <c r="CG183" s="171"/>
      <c r="CH183" s="171"/>
      <c r="CI183" s="171"/>
      <c r="CJ183" s="171"/>
      <c r="CK183" s="171"/>
      <c r="CL183" s="171"/>
      <c r="CM183" s="171"/>
      <c r="CN183" s="171"/>
      <c r="CO183" s="171"/>
      <c r="CP183" s="171"/>
      <c r="CQ183" s="171"/>
      <c r="CR183" s="171"/>
      <c r="CS183" s="171"/>
      <c r="CT183" s="171"/>
      <c r="CU183" s="171"/>
      <c r="CV183" s="171"/>
      <c r="CW183" s="171"/>
      <c r="CX183" s="171"/>
      <c r="CY183" s="171"/>
      <c r="CZ183" s="171"/>
      <c r="DA183" s="171"/>
      <c r="DB183" s="171"/>
      <c r="DC183" s="171"/>
      <c r="DD183" s="171"/>
      <c r="DE183" s="171"/>
      <c r="DF183" s="171"/>
      <c r="DG183" s="171"/>
      <c r="DH183" s="171"/>
      <c r="DI183" s="171"/>
      <c r="DJ183" s="171"/>
      <c r="DK183" s="171"/>
      <c r="DL183" s="171"/>
      <c r="DM183" s="171"/>
      <c r="DN183" s="171"/>
      <c r="DO183" s="171"/>
      <c r="DP183" s="171"/>
      <c r="DQ183" s="171"/>
      <c r="DR183" s="171"/>
      <c r="DS183" s="171"/>
      <c r="DT183" s="171"/>
      <c r="DU183" s="171"/>
      <c r="DV183" s="171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</row>
    <row r="184">
      <c r="A184" s="170"/>
      <c r="B184" s="170"/>
      <c r="C184" s="170"/>
      <c r="D184" s="170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  <c r="BE184" s="171"/>
      <c r="BF184" s="171"/>
      <c r="BG184" s="171"/>
      <c r="BH184" s="171"/>
      <c r="BI184" s="171"/>
      <c r="BJ184" s="171"/>
      <c r="BK184" s="171"/>
      <c r="BL184" s="171"/>
      <c r="BM184" s="171"/>
      <c r="BN184" s="171"/>
      <c r="BO184" s="171"/>
      <c r="BP184" s="171"/>
      <c r="BQ184" s="171"/>
      <c r="BR184" s="171"/>
      <c r="BS184" s="171"/>
      <c r="BT184" s="171"/>
      <c r="BU184" s="171"/>
      <c r="BV184" s="171"/>
      <c r="BW184" s="171"/>
      <c r="BX184" s="171"/>
      <c r="BY184" s="171"/>
      <c r="BZ184" s="171"/>
      <c r="CA184" s="171"/>
      <c r="CB184" s="171"/>
      <c r="CC184" s="171"/>
      <c r="CD184" s="171"/>
      <c r="CE184" s="171"/>
      <c r="CF184" s="171"/>
      <c r="CG184" s="171"/>
      <c r="CH184" s="171"/>
      <c r="CI184" s="171"/>
      <c r="CJ184" s="171"/>
      <c r="CK184" s="171"/>
      <c r="CL184" s="171"/>
      <c r="CM184" s="171"/>
      <c r="CN184" s="171"/>
      <c r="CO184" s="171"/>
      <c r="CP184" s="171"/>
      <c r="CQ184" s="171"/>
      <c r="CR184" s="171"/>
      <c r="CS184" s="171"/>
      <c r="CT184" s="171"/>
      <c r="CU184" s="171"/>
      <c r="CV184" s="171"/>
      <c r="CW184" s="171"/>
      <c r="CX184" s="171"/>
      <c r="CY184" s="171"/>
      <c r="CZ184" s="171"/>
      <c r="DA184" s="171"/>
      <c r="DB184" s="171"/>
      <c r="DC184" s="171"/>
      <c r="DD184" s="171"/>
      <c r="DE184" s="171"/>
      <c r="DF184" s="171"/>
      <c r="DG184" s="171"/>
      <c r="DH184" s="171"/>
      <c r="DI184" s="171"/>
      <c r="DJ184" s="171"/>
      <c r="DK184" s="171"/>
      <c r="DL184" s="171"/>
      <c r="DM184" s="171"/>
      <c r="DN184" s="171"/>
      <c r="DO184" s="171"/>
      <c r="DP184" s="171"/>
      <c r="DQ184" s="171"/>
      <c r="DR184" s="171"/>
      <c r="DS184" s="171"/>
      <c r="DT184" s="171"/>
      <c r="DU184" s="171"/>
      <c r="DV184" s="171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</row>
    <row r="185">
      <c r="A185" s="170"/>
      <c r="B185" s="170"/>
      <c r="C185" s="170"/>
      <c r="D185" s="170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  <c r="BE185" s="171"/>
      <c r="BF185" s="171"/>
      <c r="BG185" s="171"/>
      <c r="BH185" s="171"/>
      <c r="BI185" s="171"/>
      <c r="BJ185" s="171"/>
      <c r="BK185" s="171"/>
      <c r="BL185" s="171"/>
      <c r="BM185" s="171"/>
      <c r="BN185" s="171"/>
      <c r="BO185" s="171"/>
      <c r="BP185" s="171"/>
      <c r="BQ185" s="171"/>
      <c r="BR185" s="171"/>
      <c r="BS185" s="171"/>
      <c r="BT185" s="171"/>
      <c r="BU185" s="171"/>
      <c r="BV185" s="171"/>
      <c r="BW185" s="171"/>
      <c r="BX185" s="171"/>
      <c r="BY185" s="171"/>
      <c r="BZ185" s="171"/>
      <c r="CA185" s="171"/>
      <c r="CB185" s="171"/>
      <c r="CC185" s="171"/>
      <c r="CD185" s="171"/>
      <c r="CE185" s="171"/>
      <c r="CF185" s="171"/>
      <c r="CG185" s="171"/>
      <c r="CH185" s="171"/>
      <c r="CI185" s="171"/>
      <c r="CJ185" s="171"/>
      <c r="CK185" s="171"/>
      <c r="CL185" s="171"/>
      <c r="CM185" s="171"/>
      <c r="CN185" s="171"/>
      <c r="CO185" s="171"/>
      <c r="CP185" s="171"/>
      <c r="CQ185" s="171"/>
      <c r="CR185" s="171"/>
      <c r="CS185" s="171"/>
      <c r="CT185" s="171"/>
      <c r="CU185" s="171"/>
      <c r="CV185" s="171"/>
      <c r="CW185" s="171"/>
      <c r="CX185" s="171"/>
      <c r="CY185" s="171"/>
      <c r="CZ185" s="171"/>
      <c r="DA185" s="171"/>
      <c r="DB185" s="171"/>
      <c r="DC185" s="171"/>
      <c r="DD185" s="171"/>
      <c r="DE185" s="171"/>
      <c r="DF185" s="171"/>
      <c r="DG185" s="171"/>
      <c r="DH185" s="171"/>
      <c r="DI185" s="171"/>
      <c r="DJ185" s="171"/>
      <c r="DK185" s="171"/>
      <c r="DL185" s="171"/>
      <c r="DM185" s="171"/>
      <c r="DN185" s="171"/>
      <c r="DO185" s="171"/>
      <c r="DP185" s="171"/>
      <c r="DQ185" s="171"/>
      <c r="DR185" s="171"/>
      <c r="DS185" s="171"/>
      <c r="DT185" s="171"/>
      <c r="DU185" s="171"/>
      <c r="DV185" s="171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</row>
    <row r="186">
      <c r="A186" s="170"/>
      <c r="B186" s="170"/>
      <c r="C186" s="170"/>
      <c r="D186" s="170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  <c r="BB186" s="171"/>
      <c r="BC186" s="171"/>
      <c r="BD186" s="171"/>
      <c r="BE186" s="171"/>
      <c r="BF186" s="171"/>
      <c r="BG186" s="171"/>
      <c r="BH186" s="171"/>
      <c r="BI186" s="171"/>
      <c r="BJ186" s="171"/>
      <c r="BK186" s="171"/>
      <c r="BL186" s="171"/>
      <c r="BM186" s="171"/>
      <c r="BN186" s="171"/>
      <c r="BO186" s="171"/>
      <c r="BP186" s="171"/>
      <c r="BQ186" s="171"/>
      <c r="BR186" s="171"/>
      <c r="BS186" s="171"/>
      <c r="BT186" s="171"/>
      <c r="BU186" s="171"/>
      <c r="BV186" s="171"/>
      <c r="BW186" s="171"/>
      <c r="BX186" s="171"/>
      <c r="BY186" s="171"/>
      <c r="BZ186" s="171"/>
      <c r="CA186" s="171"/>
      <c r="CB186" s="171"/>
      <c r="CC186" s="171"/>
      <c r="CD186" s="171"/>
      <c r="CE186" s="171"/>
      <c r="CF186" s="171"/>
      <c r="CG186" s="171"/>
      <c r="CH186" s="171"/>
      <c r="CI186" s="171"/>
      <c r="CJ186" s="171"/>
      <c r="CK186" s="171"/>
      <c r="CL186" s="171"/>
      <c r="CM186" s="171"/>
      <c r="CN186" s="171"/>
      <c r="CO186" s="171"/>
      <c r="CP186" s="171"/>
      <c r="CQ186" s="171"/>
      <c r="CR186" s="171"/>
      <c r="CS186" s="171"/>
      <c r="CT186" s="171"/>
      <c r="CU186" s="171"/>
      <c r="CV186" s="171"/>
      <c r="CW186" s="171"/>
      <c r="CX186" s="171"/>
      <c r="CY186" s="171"/>
      <c r="CZ186" s="171"/>
      <c r="DA186" s="171"/>
      <c r="DB186" s="171"/>
      <c r="DC186" s="171"/>
      <c r="DD186" s="171"/>
      <c r="DE186" s="171"/>
      <c r="DF186" s="171"/>
      <c r="DG186" s="171"/>
      <c r="DH186" s="171"/>
      <c r="DI186" s="171"/>
      <c r="DJ186" s="171"/>
      <c r="DK186" s="171"/>
      <c r="DL186" s="171"/>
      <c r="DM186" s="171"/>
      <c r="DN186" s="171"/>
      <c r="DO186" s="171"/>
      <c r="DP186" s="171"/>
      <c r="DQ186" s="171"/>
      <c r="DR186" s="171"/>
      <c r="DS186" s="171"/>
      <c r="DT186" s="171"/>
      <c r="DU186" s="171"/>
      <c r="DV186" s="171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</row>
    <row r="187">
      <c r="A187" s="170"/>
      <c r="B187" s="170"/>
      <c r="C187" s="170"/>
      <c r="D187" s="170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  <c r="BB187" s="171"/>
      <c r="BC187" s="171"/>
      <c r="BD187" s="171"/>
      <c r="BE187" s="171"/>
      <c r="BF187" s="171"/>
      <c r="BG187" s="171"/>
      <c r="BH187" s="171"/>
      <c r="BI187" s="171"/>
      <c r="BJ187" s="171"/>
      <c r="BK187" s="171"/>
      <c r="BL187" s="171"/>
      <c r="BM187" s="171"/>
      <c r="BN187" s="171"/>
      <c r="BO187" s="171"/>
      <c r="BP187" s="171"/>
      <c r="BQ187" s="171"/>
      <c r="BR187" s="171"/>
      <c r="BS187" s="171"/>
      <c r="BT187" s="171"/>
      <c r="BU187" s="171"/>
      <c r="BV187" s="171"/>
      <c r="BW187" s="171"/>
      <c r="BX187" s="171"/>
      <c r="BY187" s="171"/>
      <c r="BZ187" s="171"/>
      <c r="CA187" s="171"/>
      <c r="CB187" s="171"/>
      <c r="CC187" s="171"/>
      <c r="CD187" s="171"/>
      <c r="CE187" s="171"/>
      <c r="CF187" s="171"/>
      <c r="CG187" s="171"/>
      <c r="CH187" s="171"/>
      <c r="CI187" s="171"/>
      <c r="CJ187" s="171"/>
      <c r="CK187" s="171"/>
      <c r="CL187" s="171"/>
      <c r="CM187" s="171"/>
      <c r="CN187" s="171"/>
      <c r="CO187" s="171"/>
      <c r="CP187" s="171"/>
      <c r="CQ187" s="171"/>
      <c r="CR187" s="171"/>
      <c r="CS187" s="171"/>
      <c r="CT187" s="171"/>
      <c r="CU187" s="171"/>
      <c r="CV187" s="171"/>
      <c r="CW187" s="171"/>
      <c r="CX187" s="171"/>
      <c r="CY187" s="171"/>
      <c r="CZ187" s="171"/>
      <c r="DA187" s="171"/>
      <c r="DB187" s="171"/>
      <c r="DC187" s="171"/>
      <c r="DD187" s="171"/>
      <c r="DE187" s="171"/>
      <c r="DF187" s="171"/>
      <c r="DG187" s="171"/>
      <c r="DH187" s="171"/>
      <c r="DI187" s="171"/>
      <c r="DJ187" s="171"/>
      <c r="DK187" s="171"/>
      <c r="DL187" s="171"/>
      <c r="DM187" s="171"/>
      <c r="DN187" s="171"/>
      <c r="DO187" s="171"/>
      <c r="DP187" s="171"/>
      <c r="DQ187" s="171"/>
      <c r="DR187" s="171"/>
      <c r="DS187" s="171"/>
      <c r="DT187" s="171"/>
      <c r="DU187" s="171"/>
      <c r="DV187" s="171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</row>
    <row r="188">
      <c r="A188" s="170"/>
      <c r="B188" s="170"/>
      <c r="C188" s="170"/>
      <c r="D188" s="170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1"/>
      <c r="AU188" s="171"/>
      <c r="AV188" s="171"/>
      <c r="AW188" s="171"/>
      <c r="AX188" s="171"/>
      <c r="AY188" s="171"/>
      <c r="AZ188" s="171"/>
      <c r="BA188" s="171"/>
      <c r="BB188" s="171"/>
      <c r="BC188" s="171"/>
      <c r="BD188" s="171"/>
      <c r="BE188" s="171"/>
      <c r="BF188" s="171"/>
      <c r="BG188" s="171"/>
      <c r="BH188" s="171"/>
      <c r="BI188" s="171"/>
      <c r="BJ188" s="171"/>
      <c r="BK188" s="171"/>
      <c r="BL188" s="171"/>
      <c r="BM188" s="171"/>
      <c r="BN188" s="171"/>
      <c r="BO188" s="171"/>
      <c r="BP188" s="171"/>
      <c r="BQ188" s="171"/>
      <c r="BR188" s="171"/>
      <c r="BS188" s="171"/>
      <c r="BT188" s="171"/>
      <c r="BU188" s="171"/>
      <c r="BV188" s="171"/>
      <c r="BW188" s="171"/>
      <c r="BX188" s="171"/>
      <c r="BY188" s="171"/>
      <c r="BZ188" s="171"/>
      <c r="CA188" s="171"/>
      <c r="CB188" s="171"/>
      <c r="CC188" s="171"/>
      <c r="CD188" s="171"/>
      <c r="CE188" s="171"/>
      <c r="CF188" s="171"/>
      <c r="CG188" s="171"/>
      <c r="CH188" s="171"/>
      <c r="CI188" s="171"/>
      <c r="CJ188" s="171"/>
      <c r="CK188" s="171"/>
      <c r="CL188" s="171"/>
      <c r="CM188" s="171"/>
      <c r="CN188" s="171"/>
      <c r="CO188" s="171"/>
      <c r="CP188" s="171"/>
      <c r="CQ188" s="171"/>
      <c r="CR188" s="171"/>
      <c r="CS188" s="171"/>
      <c r="CT188" s="171"/>
      <c r="CU188" s="171"/>
      <c r="CV188" s="171"/>
      <c r="CW188" s="171"/>
      <c r="CX188" s="171"/>
      <c r="CY188" s="171"/>
      <c r="CZ188" s="171"/>
      <c r="DA188" s="171"/>
      <c r="DB188" s="171"/>
      <c r="DC188" s="171"/>
      <c r="DD188" s="171"/>
      <c r="DE188" s="171"/>
      <c r="DF188" s="171"/>
      <c r="DG188" s="171"/>
      <c r="DH188" s="171"/>
      <c r="DI188" s="171"/>
      <c r="DJ188" s="171"/>
      <c r="DK188" s="171"/>
      <c r="DL188" s="171"/>
      <c r="DM188" s="171"/>
      <c r="DN188" s="171"/>
      <c r="DO188" s="171"/>
      <c r="DP188" s="171"/>
      <c r="DQ188" s="171"/>
      <c r="DR188" s="171"/>
      <c r="DS188" s="171"/>
      <c r="DT188" s="171"/>
      <c r="DU188" s="171"/>
      <c r="DV188" s="171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</row>
    <row r="189">
      <c r="A189" s="170"/>
      <c r="B189" s="170"/>
      <c r="C189" s="170"/>
      <c r="D189" s="170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71"/>
      <c r="BD189" s="171"/>
      <c r="BE189" s="171"/>
      <c r="BF189" s="171"/>
      <c r="BG189" s="171"/>
      <c r="BH189" s="171"/>
      <c r="BI189" s="171"/>
      <c r="BJ189" s="171"/>
      <c r="BK189" s="171"/>
      <c r="BL189" s="171"/>
      <c r="BM189" s="171"/>
      <c r="BN189" s="171"/>
      <c r="BO189" s="171"/>
      <c r="BP189" s="171"/>
      <c r="BQ189" s="171"/>
      <c r="BR189" s="171"/>
      <c r="BS189" s="171"/>
      <c r="BT189" s="171"/>
      <c r="BU189" s="171"/>
      <c r="BV189" s="171"/>
      <c r="BW189" s="171"/>
      <c r="BX189" s="171"/>
      <c r="BY189" s="171"/>
      <c r="BZ189" s="171"/>
      <c r="CA189" s="171"/>
      <c r="CB189" s="171"/>
      <c r="CC189" s="171"/>
      <c r="CD189" s="171"/>
      <c r="CE189" s="171"/>
      <c r="CF189" s="171"/>
      <c r="CG189" s="171"/>
      <c r="CH189" s="171"/>
      <c r="CI189" s="171"/>
      <c r="CJ189" s="171"/>
      <c r="CK189" s="171"/>
      <c r="CL189" s="171"/>
      <c r="CM189" s="171"/>
      <c r="CN189" s="171"/>
      <c r="CO189" s="171"/>
      <c r="CP189" s="171"/>
      <c r="CQ189" s="171"/>
      <c r="CR189" s="171"/>
      <c r="CS189" s="171"/>
      <c r="CT189" s="171"/>
      <c r="CU189" s="171"/>
      <c r="CV189" s="171"/>
      <c r="CW189" s="171"/>
      <c r="CX189" s="171"/>
      <c r="CY189" s="171"/>
      <c r="CZ189" s="171"/>
      <c r="DA189" s="171"/>
      <c r="DB189" s="171"/>
      <c r="DC189" s="171"/>
      <c r="DD189" s="171"/>
      <c r="DE189" s="171"/>
      <c r="DF189" s="171"/>
      <c r="DG189" s="171"/>
      <c r="DH189" s="171"/>
      <c r="DI189" s="171"/>
      <c r="DJ189" s="171"/>
      <c r="DK189" s="171"/>
      <c r="DL189" s="171"/>
      <c r="DM189" s="171"/>
      <c r="DN189" s="171"/>
      <c r="DO189" s="171"/>
      <c r="DP189" s="171"/>
      <c r="DQ189" s="171"/>
      <c r="DR189" s="171"/>
      <c r="DS189" s="171"/>
      <c r="DT189" s="171"/>
      <c r="DU189" s="171"/>
      <c r="DV189" s="171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</row>
    <row r="190">
      <c r="A190" s="170"/>
      <c r="B190" s="170"/>
      <c r="C190" s="170"/>
      <c r="D190" s="170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  <c r="BE190" s="171"/>
      <c r="BF190" s="171"/>
      <c r="BG190" s="171"/>
      <c r="BH190" s="171"/>
      <c r="BI190" s="171"/>
      <c r="BJ190" s="171"/>
      <c r="BK190" s="171"/>
      <c r="BL190" s="171"/>
      <c r="BM190" s="171"/>
      <c r="BN190" s="171"/>
      <c r="BO190" s="171"/>
      <c r="BP190" s="171"/>
      <c r="BQ190" s="171"/>
      <c r="BR190" s="171"/>
      <c r="BS190" s="171"/>
      <c r="BT190" s="171"/>
      <c r="BU190" s="171"/>
      <c r="BV190" s="171"/>
      <c r="BW190" s="171"/>
      <c r="BX190" s="171"/>
      <c r="BY190" s="171"/>
      <c r="BZ190" s="171"/>
      <c r="CA190" s="171"/>
      <c r="CB190" s="171"/>
      <c r="CC190" s="171"/>
      <c r="CD190" s="171"/>
      <c r="CE190" s="171"/>
      <c r="CF190" s="171"/>
      <c r="CG190" s="171"/>
      <c r="CH190" s="171"/>
      <c r="CI190" s="171"/>
      <c r="CJ190" s="171"/>
      <c r="CK190" s="171"/>
      <c r="CL190" s="171"/>
      <c r="CM190" s="171"/>
      <c r="CN190" s="171"/>
      <c r="CO190" s="171"/>
      <c r="CP190" s="171"/>
      <c r="CQ190" s="171"/>
      <c r="CR190" s="171"/>
      <c r="CS190" s="171"/>
      <c r="CT190" s="171"/>
      <c r="CU190" s="171"/>
      <c r="CV190" s="171"/>
      <c r="CW190" s="171"/>
      <c r="CX190" s="171"/>
      <c r="CY190" s="171"/>
      <c r="CZ190" s="171"/>
      <c r="DA190" s="171"/>
      <c r="DB190" s="171"/>
      <c r="DC190" s="171"/>
      <c r="DD190" s="171"/>
      <c r="DE190" s="171"/>
      <c r="DF190" s="171"/>
      <c r="DG190" s="171"/>
      <c r="DH190" s="171"/>
      <c r="DI190" s="171"/>
      <c r="DJ190" s="171"/>
      <c r="DK190" s="171"/>
      <c r="DL190" s="171"/>
      <c r="DM190" s="171"/>
      <c r="DN190" s="171"/>
      <c r="DO190" s="171"/>
      <c r="DP190" s="171"/>
      <c r="DQ190" s="171"/>
      <c r="DR190" s="171"/>
      <c r="DS190" s="171"/>
      <c r="DT190" s="171"/>
      <c r="DU190" s="171"/>
      <c r="DV190" s="171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</row>
    <row r="191">
      <c r="A191" s="170"/>
      <c r="B191" s="170"/>
      <c r="C191" s="170"/>
      <c r="D191" s="170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1"/>
      <c r="BB191" s="171"/>
      <c r="BC191" s="171"/>
      <c r="BD191" s="171"/>
      <c r="BE191" s="171"/>
      <c r="BF191" s="171"/>
      <c r="BG191" s="171"/>
      <c r="BH191" s="171"/>
      <c r="BI191" s="171"/>
      <c r="BJ191" s="171"/>
      <c r="BK191" s="171"/>
      <c r="BL191" s="171"/>
      <c r="BM191" s="171"/>
      <c r="BN191" s="171"/>
      <c r="BO191" s="171"/>
      <c r="BP191" s="171"/>
      <c r="BQ191" s="171"/>
      <c r="BR191" s="171"/>
      <c r="BS191" s="171"/>
      <c r="BT191" s="171"/>
      <c r="BU191" s="171"/>
      <c r="BV191" s="171"/>
      <c r="BW191" s="171"/>
      <c r="BX191" s="171"/>
      <c r="BY191" s="171"/>
      <c r="BZ191" s="171"/>
      <c r="CA191" s="171"/>
      <c r="CB191" s="171"/>
      <c r="CC191" s="171"/>
      <c r="CD191" s="171"/>
      <c r="CE191" s="171"/>
      <c r="CF191" s="171"/>
      <c r="CG191" s="171"/>
      <c r="CH191" s="171"/>
      <c r="CI191" s="171"/>
      <c r="CJ191" s="171"/>
      <c r="CK191" s="171"/>
      <c r="CL191" s="171"/>
      <c r="CM191" s="171"/>
      <c r="CN191" s="171"/>
      <c r="CO191" s="171"/>
      <c r="CP191" s="171"/>
      <c r="CQ191" s="171"/>
      <c r="CR191" s="171"/>
      <c r="CS191" s="171"/>
      <c r="CT191" s="171"/>
      <c r="CU191" s="171"/>
      <c r="CV191" s="171"/>
      <c r="CW191" s="171"/>
      <c r="CX191" s="171"/>
      <c r="CY191" s="171"/>
      <c r="CZ191" s="171"/>
      <c r="DA191" s="171"/>
      <c r="DB191" s="171"/>
      <c r="DC191" s="171"/>
      <c r="DD191" s="171"/>
      <c r="DE191" s="171"/>
      <c r="DF191" s="171"/>
      <c r="DG191" s="171"/>
      <c r="DH191" s="171"/>
      <c r="DI191" s="171"/>
      <c r="DJ191" s="171"/>
      <c r="DK191" s="171"/>
      <c r="DL191" s="171"/>
      <c r="DM191" s="171"/>
      <c r="DN191" s="171"/>
      <c r="DO191" s="171"/>
      <c r="DP191" s="171"/>
      <c r="DQ191" s="171"/>
      <c r="DR191" s="171"/>
      <c r="DS191" s="171"/>
      <c r="DT191" s="171"/>
      <c r="DU191" s="171"/>
      <c r="DV191" s="171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</row>
    <row r="192">
      <c r="A192" s="170"/>
      <c r="B192" s="170"/>
      <c r="C192" s="170"/>
      <c r="D192" s="170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  <c r="BE192" s="171"/>
      <c r="BF192" s="171"/>
      <c r="BG192" s="171"/>
      <c r="BH192" s="171"/>
      <c r="BI192" s="171"/>
      <c r="BJ192" s="171"/>
      <c r="BK192" s="171"/>
      <c r="BL192" s="171"/>
      <c r="BM192" s="171"/>
      <c r="BN192" s="171"/>
      <c r="BO192" s="171"/>
      <c r="BP192" s="171"/>
      <c r="BQ192" s="171"/>
      <c r="BR192" s="171"/>
      <c r="BS192" s="171"/>
      <c r="BT192" s="171"/>
      <c r="BU192" s="171"/>
      <c r="BV192" s="171"/>
      <c r="BW192" s="171"/>
      <c r="BX192" s="171"/>
      <c r="BY192" s="171"/>
      <c r="BZ192" s="171"/>
      <c r="CA192" s="171"/>
      <c r="CB192" s="171"/>
      <c r="CC192" s="171"/>
      <c r="CD192" s="171"/>
      <c r="CE192" s="171"/>
      <c r="CF192" s="171"/>
      <c r="CG192" s="171"/>
      <c r="CH192" s="171"/>
      <c r="CI192" s="171"/>
      <c r="CJ192" s="171"/>
      <c r="CK192" s="171"/>
      <c r="CL192" s="171"/>
      <c r="CM192" s="171"/>
      <c r="CN192" s="171"/>
      <c r="CO192" s="171"/>
      <c r="CP192" s="171"/>
      <c r="CQ192" s="171"/>
      <c r="CR192" s="171"/>
      <c r="CS192" s="171"/>
      <c r="CT192" s="171"/>
      <c r="CU192" s="171"/>
      <c r="CV192" s="171"/>
      <c r="CW192" s="171"/>
      <c r="CX192" s="171"/>
      <c r="CY192" s="171"/>
      <c r="CZ192" s="171"/>
      <c r="DA192" s="171"/>
      <c r="DB192" s="171"/>
      <c r="DC192" s="171"/>
      <c r="DD192" s="171"/>
      <c r="DE192" s="171"/>
      <c r="DF192" s="171"/>
      <c r="DG192" s="171"/>
      <c r="DH192" s="171"/>
      <c r="DI192" s="171"/>
      <c r="DJ192" s="171"/>
      <c r="DK192" s="171"/>
      <c r="DL192" s="171"/>
      <c r="DM192" s="171"/>
      <c r="DN192" s="171"/>
      <c r="DO192" s="171"/>
      <c r="DP192" s="171"/>
      <c r="DQ192" s="171"/>
      <c r="DR192" s="171"/>
      <c r="DS192" s="171"/>
      <c r="DT192" s="171"/>
      <c r="DU192" s="171"/>
      <c r="DV192" s="171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</row>
    <row r="193">
      <c r="A193" s="170"/>
      <c r="B193" s="170"/>
      <c r="C193" s="170"/>
      <c r="D193" s="170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1"/>
      <c r="BB193" s="171"/>
      <c r="BC193" s="171"/>
      <c r="BD193" s="171"/>
      <c r="BE193" s="171"/>
      <c r="BF193" s="171"/>
      <c r="BG193" s="171"/>
      <c r="BH193" s="171"/>
      <c r="BI193" s="171"/>
      <c r="BJ193" s="171"/>
      <c r="BK193" s="171"/>
      <c r="BL193" s="171"/>
      <c r="BM193" s="171"/>
      <c r="BN193" s="171"/>
      <c r="BO193" s="171"/>
      <c r="BP193" s="171"/>
      <c r="BQ193" s="171"/>
      <c r="BR193" s="171"/>
      <c r="BS193" s="171"/>
      <c r="BT193" s="171"/>
      <c r="BU193" s="171"/>
      <c r="BV193" s="171"/>
      <c r="BW193" s="171"/>
      <c r="BX193" s="171"/>
      <c r="BY193" s="171"/>
      <c r="BZ193" s="171"/>
      <c r="CA193" s="171"/>
      <c r="CB193" s="171"/>
      <c r="CC193" s="171"/>
      <c r="CD193" s="171"/>
      <c r="CE193" s="171"/>
      <c r="CF193" s="171"/>
      <c r="CG193" s="171"/>
      <c r="CH193" s="171"/>
      <c r="CI193" s="171"/>
      <c r="CJ193" s="171"/>
      <c r="CK193" s="171"/>
      <c r="CL193" s="171"/>
      <c r="CM193" s="171"/>
      <c r="CN193" s="171"/>
      <c r="CO193" s="171"/>
      <c r="CP193" s="171"/>
      <c r="CQ193" s="171"/>
      <c r="CR193" s="171"/>
      <c r="CS193" s="171"/>
      <c r="CT193" s="171"/>
      <c r="CU193" s="171"/>
      <c r="CV193" s="171"/>
      <c r="CW193" s="171"/>
      <c r="CX193" s="171"/>
      <c r="CY193" s="171"/>
      <c r="CZ193" s="171"/>
      <c r="DA193" s="171"/>
      <c r="DB193" s="171"/>
      <c r="DC193" s="171"/>
      <c r="DD193" s="171"/>
      <c r="DE193" s="171"/>
      <c r="DF193" s="171"/>
      <c r="DG193" s="171"/>
      <c r="DH193" s="171"/>
      <c r="DI193" s="171"/>
      <c r="DJ193" s="171"/>
      <c r="DK193" s="171"/>
      <c r="DL193" s="171"/>
      <c r="DM193" s="171"/>
      <c r="DN193" s="171"/>
      <c r="DO193" s="171"/>
      <c r="DP193" s="171"/>
      <c r="DQ193" s="171"/>
      <c r="DR193" s="171"/>
      <c r="DS193" s="171"/>
      <c r="DT193" s="171"/>
      <c r="DU193" s="171"/>
      <c r="DV193" s="171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</row>
    <row r="194">
      <c r="A194" s="170"/>
      <c r="B194" s="170"/>
      <c r="C194" s="170"/>
      <c r="D194" s="170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71"/>
      <c r="BD194" s="171"/>
      <c r="BE194" s="171"/>
      <c r="BF194" s="171"/>
      <c r="BG194" s="171"/>
      <c r="BH194" s="171"/>
      <c r="BI194" s="171"/>
      <c r="BJ194" s="171"/>
      <c r="BK194" s="171"/>
      <c r="BL194" s="171"/>
      <c r="BM194" s="171"/>
      <c r="BN194" s="171"/>
      <c r="BO194" s="171"/>
      <c r="BP194" s="171"/>
      <c r="BQ194" s="171"/>
      <c r="BR194" s="171"/>
      <c r="BS194" s="171"/>
      <c r="BT194" s="171"/>
      <c r="BU194" s="171"/>
      <c r="BV194" s="171"/>
      <c r="BW194" s="171"/>
      <c r="BX194" s="171"/>
      <c r="BY194" s="171"/>
      <c r="BZ194" s="171"/>
      <c r="CA194" s="171"/>
      <c r="CB194" s="171"/>
      <c r="CC194" s="171"/>
      <c r="CD194" s="171"/>
      <c r="CE194" s="171"/>
      <c r="CF194" s="171"/>
      <c r="CG194" s="171"/>
      <c r="CH194" s="171"/>
      <c r="CI194" s="171"/>
      <c r="CJ194" s="171"/>
      <c r="CK194" s="171"/>
      <c r="CL194" s="171"/>
      <c r="CM194" s="171"/>
      <c r="CN194" s="171"/>
      <c r="CO194" s="171"/>
      <c r="CP194" s="171"/>
      <c r="CQ194" s="171"/>
      <c r="CR194" s="171"/>
      <c r="CS194" s="171"/>
      <c r="CT194" s="171"/>
      <c r="CU194" s="171"/>
      <c r="CV194" s="171"/>
      <c r="CW194" s="171"/>
      <c r="CX194" s="171"/>
      <c r="CY194" s="171"/>
      <c r="CZ194" s="171"/>
      <c r="DA194" s="171"/>
      <c r="DB194" s="171"/>
      <c r="DC194" s="171"/>
      <c r="DD194" s="171"/>
      <c r="DE194" s="171"/>
      <c r="DF194" s="171"/>
      <c r="DG194" s="171"/>
      <c r="DH194" s="171"/>
      <c r="DI194" s="171"/>
      <c r="DJ194" s="171"/>
      <c r="DK194" s="171"/>
      <c r="DL194" s="171"/>
      <c r="DM194" s="171"/>
      <c r="DN194" s="171"/>
      <c r="DO194" s="171"/>
      <c r="DP194" s="171"/>
      <c r="DQ194" s="171"/>
      <c r="DR194" s="171"/>
      <c r="DS194" s="171"/>
      <c r="DT194" s="171"/>
      <c r="DU194" s="171"/>
      <c r="DV194" s="171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</row>
    <row r="195">
      <c r="A195" s="170"/>
      <c r="B195" s="170"/>
      <c r="C195" s="170"/>
      <c r="D195" s="170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1"/>
      <c r="BR195" s="171"/>
      <c r="BS195" s="171"/>
      <c r="BT195" s="171"/>
      <c r="BU195" s="171"/>
      <c r="BV195" s="171"/>
      <c r="BW195" s="171"/>
      <c r="BX195" s="171"/>
      <c r="BY195" s="171"/>
      <c r="BZ195" s="171"/>
      <c r="CA195" s="171"/>
      <c r="CB195" s="171"/>
      <c r="CC195" s="171"/>
      <c r="CD195" s="171"/>
      <c r="CE195" s="171"/>
      <c r="CF195" s="171"/>
      <c r="CG195" s="171"/>
      <c r="CH195" s="171"/>
      <c r="CI195" s="171"/>
      <c r="CJ195" s="171"/>
      <c r="CK195" s="171"/>
      <c r="CL195" s="171"/>
      <c r="CM195" s="171"/>
      <c r="CN195" s="171"/>
      <c r="CO195" s="171"/>
      <c r="CP195" s="171"/>
      <c r="CQ195" s="171"/>
      <c r="CR195" s="171"/>
      <c r="CS195" s="171"/>
      <c r="CT195" s="171"/>
      <c r="CU195" s="171"/>
      <c r="CV195" s="171"/>
      <c r="CW195" s="171"/>
      <c r="CX195" s="171"/>
      <c r="CY195" s="171"/>
      <c r="CZ195" s="171"/>
      <c r="DA195" s="171"/>
      <c r="DB195" s="171"/>
      <c r="DC195" s="171"/>
      <c r="DD195" s="171"/>
      <c r="DE195" s="171"/>
      <c r="DF195" s="171"/>
      <c r="DG195" s="171"/>
      <c r="DH195" s="171"/>
      <c r="DI195" s="171"/>
      <c r="DJ195" s="171"/>
      <c r="DK195" s="171"/>
      <c r="DL195" s="171"/>
      <c r="DM195" s="171"/>
      <c r="DN195" s="171"/>
      <c r="DO195" s="171"/>
      <c r="DP195" s="171"/>
      <c r="DQ195" s="171"/>
      <c r="DR195" s="171"/>
      <c r="DS195" s="171"/>
      <c r="DT195" s="171"/>
      <c r="DU195" s="171"/>
      <c r="DV195" s="171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</row>
    <row r="196">
      <c r="A196" s="170"/>
      <c r="B196" s="170"/>
      <c r="C196" s="170"/>
      <c r="D196" s="170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1"/>
      <c r="BL196" s="171"/>
      <c r="BM196" s="171"/>
      <c r="BN196" s="171"/>
      <c r="BO196" s="171"/>
      <c r="BP196" s="171"/>
      <c r="BQ196" s="171"/>
      <c r="BR196" s="171"/>
      <c r="BS196" s="171"/>
      <c r="BT196" s="171"/>
      <c r="BU196" s="171"/>
      <c r="BV196" s="171"/>
      <c r="BW196" s="171"/>
      <c r="BX196" s="171"/>
      <c r="BY196" s="171"/>
      <c r="BZ196" s="171"/>
      <c r="CA196" s="171"/>
      <c r="CB196" s="171"/>
      <c r="CC196" s="171"/>
      <c r="CD196" s="171"/>
      <c r="CE196" s="171"/>
      <c r="CF196" s="171"/>
      <c r="CG196" s="171"/>
      <c r="CH196" s="171"/>
      <c r="CI196" s="171"/>
      <c r="CJ196" s="171"/>
      <c r="CK196" s="171"/>
      <c r="CL196" s="171"/>
      <c r="CM196" s="171"/>
      <c r="CN196" s="171"/>
      <c r="CO196" s="171"/>
      <c r="CP196" s="171"/>
      <c r="CQ196" s="171"/>
      <c r="CR196" s="171"/>
      <c r="CS196" s="171"/>
      <c r="CT196" s="171"/>
      <c r="CU196" s="171"/>
      <c r="CV196" s="171"/>
      <c r="CW196" s="171"/>
      <c r="CX196" s="171"/>
      <c r="CY196" s="171"/>
      <c r="CZ196" s="171"/>
      <c r="DA196" s="171"/>
      <c r="DB196" s="171"/>
      <c r="DC196" s="171"/>
      <c r="DD196" s="171"/>
      <c r="DE196" s="171"/>
      <c r="DF196" s="171"/>
      <c r="DG196" s="171"/>
      <c r="DH196" s="171"/>
      <c r="DI196" s="171"/>
      <c r="DJ196" s="171"/>
      <c r="DK196" s="171"/>
      <c r="DL196" s="171"/>
      <c r="DM196" s="171"/>
      <c r="DN196" s="171"/>
      <c r="DO196" s="171"/>
      <c r="DP196" s="171"/>
      <c r="DQ196" s="171"/>
      <c r="DR196" s="171"/>
      <c r="DS196" s="171"/>
      <c r="DT196" s="171"/>
      <c r="DU196" s="171"/>
      <c r="DV196" s="171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</row>
    <row r="197">
      <c r="A197" s="170"/>
      <c r="B197" s="170"/>
      <c r="C197" s="170"/>
      <c r="D197" s="170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  <c r="BM197" s="171"/>
      <c r="BN197" s="171"/>
      <c r="BO197" s="171"/>
      <c r="BP197" s="171"/>
      <c r="BQ197" s="171"/>
      <c r="BR197" s="171"/>
      <c r="BS197" s="171"/>
      <c r="BT197" s="171"/>
      <c r="BU197" s="171"/>
      <c r="BV197" s="171"/>
      <c r="BW197" s="171"/>
      <c r="BX197" s="171"/>
      <c r="BY197" s="171"/>
      <c r="BZ197" s="171"/>
      <c r="CA197" s="171"/>
      <c r="CB197" s="171"/>
      <c r="CC197" s="171"/>
      <c r="CD197" s="171"/>
      <c r="CE197" s="171"/>
      <c r="CF197" s="171"/>
      <c r="CG197" s="171"/>
      <c r="CH197" s="171"/>
      <c r="CI197" s="171"/>
      <c r="CJ197" s="171"/>
      <c r="CK197" s="171"/>
      <c r="CL197" s="171"/>
      <c r="CM197" s="171"/>
      <c r="CN197" s="171"/>
      <c r="CO197" s="171"/>
      <c r="CP197" s="171"/>
      <c r="CQ197" s="171"/>
      <c r="CR197" s="171"/>
      <c r="CS197" s="171"/>
      <c r="CT197" s="171"/>
      <c r="CU197" s="171"/>
      <c r="CV197" s="171"/>
      <c r="CW197" s="171"/>
      <c r="CX197" s="171"/>
      <c r="CY197" s="171"/>
      <c r="CZ197" s="171"/>
      <c r="DA197" s="171"/>
      <c r="DB197" s="171"/>
      <c r="DC197" s="171"/>
      <c r="DD197" s="171"/>
      <c r="DE197" s="171"/>
      <c r="DF197" s="171"/>
      <c r="DG197" s="171"/>
      <c r="DH197" s="171"/>
      <c r="DI197" s="171"/>
      <c r="DJ197" s="171"/>
      <c r="DK197" s="171"/>
      <c r="DL197" s="171"/>
      <c r="DM197" s="171"/>
      <c r="DN197" s="171"/>
      <c r="DO197" s="171"/>
      <c r="DP197" s="171"/>
      <c r="DQ197" s="171"/>
      <c r="DR197" s="171"/>
      <c r="DS197" s="171"/>
      <c r="DT197" s="171"/>
      <c r="DU197" s="171"/>
      <c r="DV197" s="171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</row>
    <row r="198">
      <c r="A198" s="170"/>
      <c r="B198" s="170"/>
      <c r="C198" s="170"/>
      <c r="D198" s="170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1"/>
      <c r="BL198" s="171"/>
      <c r="BM198" s="171"/>
      <c r="BN198" s="171"/>
      <c r="BO198" s="171"/>
      <c r="BP198" s="171"/>
      <c r="BQ198" s="171"/>
      <c r="BR198" s="171"/>
      <c r="BS198" s="171"/>
      <c r="BT198" s="171"/>
      <c r="BU198" s="171"/>
      <c r="BV198" s="171"/>
      <c r="BW198" s="171"/>
      <c r="BX198" s="171"/>
      <c r="BY198" s="171"/>
      <c r="BZ198" s="171"/>
      <c r="CA198" s="171"/>
      <c r="CB198" s="171"/>
      <c r="CC198" s="171"/>
      <c r="CD198" s="171"/>
      <c r="CE198" s="171"/>
      <c r="CF198" s="171"/>
      <c r="CG198" s="171"/>
      <c r="CH198" s="171"/>
      <c r="CI198" s="171"/>
      <c r="CJ198" s="171"/>
      <c r="CK198" s="171"/>
      <c r="CL198" s="171"/>
      <c r="CM198" s="171"/>
      <c r="CN198" s="171"/>
      <c r="CO198" s="171"/>
      <c r="CP198" s="171"/>
      <c r="CQ198" s="171"/>
      <c r="CR198" s="171"/>
      <c r="CS198" s="171"/>
      <c r="CT198" s="171"/>
      <c r="CU198" s="171"/>
      <c r="CV198" s="171"/>
      <c r="CW198" s="171"/>
      <c r="CX198" s="171"/>
      <c r="CY198" s="171"/>
      <c r="CZ198" s="171"/>
      <c r="DA198" s="171"/>
      <c r="DB198" s="171"/>
      <c r="DC198" s="171"/>
      <c r="DD198" s="171"/>
      <c r="DE198" s="171"/>
      <c r="DF198" s="171"/>
      <c r="DG198" s="171"/>
      <c r="DH198" s="171"/>
      <c r="DI198" s="171"/>
      <c r="DJ198" s="171"/>
      <c r="DK198" s="171"/>
      <c r="DL198" s="171"/>
      <c r="DM198" s="171"/>
      <c r="DN198" s="171"/>
      <c r="DO198" s="171"/>
      <c r="DP198" s="171"/>
      <c r="DQ198" s="171"/>
      <c r="DR198" s="171"/>
      <c r="DS198" s="171"/>
      <c r="DT198" s="171"/>
      <c r="DU198" s="171"/>
      <c r="DV198" s="171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</row>
    <row r="199">
      <c r="A199" s="170"/>
      <c r="B199" s="170"/>
      <c r="C199" s="170"/>
      <c r="D199" s="170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  <c r="BE199" s="171"/>
      <c r="BF199" s="171"/>
      <c r="BG199" s="171"/>
      <c r="BH199" s="171"/>
      <c r="BI199" s="171"/>
      <c r="BJ199" s="171"/>
      <c r="BK199" s="171"/>
      <c r="BL199" s="171"/>
      <c r="BM199" s="171"/>
      <c r="BN199" s="171"/>
      <c r="BO199" s="171"/>
      <c r="BP199" s="171"/>
      <c r="BQ199" s="171"/>
      <c r="BR199" s="171"/>
      <c r="BS199" s="171"/>
      <c r="BT199" s="171"/>
      <c r="BU199" s="171"/>
      <c r="BV199" s="171"/>
      <c r="BW199" s="171"/>
      <c r="BX199" s="171"/>
      <c r="BY199" s="171"/>
      <c r="BZ199" s="171"/>
      <c r="CA199" s="171"/>
      <c r="CB199" s="171"/>
      <c r="CC199" s="171"/>
      <c r="CD199" s="171"/>
      <c r="CE199" s="171"/>
      <c r="CF199" s="171"/>
      <c r="CG199" s="171"/>
      <c r="CH199" s="171"/>
      <c r="CI199" s="171"/>
      <c r="CJ199" s="171"/>
      <c r="CK199" s="171"/>
      <c r="CL199" s="171"/>
      <c r="CM199" s="171"/>
      <c r="CN199" s="171"/>
      <c r="CO199" s="171"/>
      <c r="CP199" s="171"/>
      <c r="CQ199" s="171"/>
      <c r="CR199" s="171"/>
      <c r="CS199" s="171"/>
      <c r="CT199" s="171"/>
      <c r="CU199" s="171"/>
      <c r="CV199" s="171"/>
      <c r="CW199" s="171"/>
      <c r="CX199" s="171"/>
      <c r="CY199" s="171"/>
      <c r="CZ199" s="171"/>
      <c r="DA199" s="171"/>
      <c r="DB199" s="171"/>
      <c r="DC199" s="171"/>
      <c r="DD199" s="171"/>
      <c r="DE199" s="171"/>
      <c r="DF199" s="171"/>
      <c r="DG199" s="171"/>
      <c r="DH199" s="171"/>
      <c r="DI199" s="171"/>
      <c r="DJ199" s="171"/>
      <c r="DK199" s="171"/>
      <c r="DL199" s="171"/>
      <c r="DM199" s="171"/>
      <c r="DN199" s="171"/>
      <c r="DO199" s="171"/>
      <c r="DP199" s="171"/>
      <c r="DQ199" s="171"/>
      <c r="DR199" s="171"/>
      <c r="DS199" s="171"/>
      <c r="DT199" s="171"/>
      <c r="DU199" s="171"/>
      <c r="DV199" s="171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</row>
    <row r="200">
      <c r="A200" s="170"/>
      <c r="B200" s="170"/>
      <c r="C200" s="170"/>
      <c r="D200" s="170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  <c r="BE200" s="171"/>
      <c r="BF200" s="171"/>
      <c r="BG200" s="171"/>
      <c r="BH200" s="171"/>
      <c r="BI200" s="171"/>
      <c r="BJ200" s="171"/>
      <c r="BK200" s="171"/>
      <c r="BL200" s="171"/>
      <c r="BM200" s="171"/>
      <c r="BN200" s="171"/>
      <c r="BO200" s="171"/>
      <c r="BP200" s="171"/>
      <c r="BQ200" s="171"/>
      <c r="BR200" s="171"/>
      <c r="BS200" s="171"/>
      <c r="BT200" s="171"/>
      <c r="BU200" s="171"/>
      <c r="BV200" s="171"/>
      <c r="BW200" s="171"/>
      <c r="BX200" s="171"/>
      <c r="BY200" s="171"/>
      <c r="BZ200" s="171"/>
      <c r="CA200" s="171"/>
      <c r="CB200" s="171"/>
      <c r="CC200" s="171"/>
      <c r="CD200" s="171"/>
      <c r="CE200" s="171"/>
      <c r="CF200" s="171"/>
      <c r="CG200" s="171"/>
      <c r="CH200" s="171"/>
      <c r="CI200" s="171"/>
      <c r="CJ200" s="171"/>
      <c r="CK200" s="171"/>
      <c r="CL200" s="171"/>
      <c r="CM200" s="171"/>
      <c r="CN200" s="171"/>
      <c r="CO200" s="171"/>
      <c r="CP200" s="171"/>
      <c r="CQ200" s="171"/>
      <c r="CR200" s="171"/>
      <c r="CS200" s="171"/>
      <c r="CT200" s="171"/>
      <c r="CU200" s="171"/>
      <c r="CV200" s="171"/>
      <c r="CW200" s="171"/>
      <c r="CX200" s="171"/>
      <c r="CY200" s="171"/>
      <c r="CZ200" s="171"/>
      <c r="DA200" s="171"/>
      <c r="DB200" s="171"/>
      <c r="DC200" s="171"/>
      <c r="DD200" s="171"/>
      <c r="DE200" s="171"/>
      <c r="DF200" s="171"/>
      <c r="DG200" s="171"/>
      <c r="DH200" s="171"/>
      <c r="DI200" s="171"/>
      <c r="DJ200" s="171"/>
      <c r="DK200" s="171"/>
      <c r="DL200" s="171"/>
      <c r="DM200" s="171"/>
      <c r="DN200" s="171"/>
      <c r="DO200" s="171"/>
      <c r="DP200" s="171"/>
      <c r="DQ200" s="171"/>
      <c r="DR200" s="171"/>
      <c r="DS200" s="171"/>
      <c r="DT200" s="171"/>
      <c r="DU200" s="171"/>
      <c r="DV200" s="171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</row>
    <row r="201">
      <c r="A201" s="170"/>
      <c r="B201" s="170"/>
      <c r="C201" s="170"/>
      <c r="D201" s="170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71"/>
      <c r="BO201" s="171"/>
      <c r="BP201" s="171"/>
      <c r="BQ201" s="171"/>
      <c r="BR201" s="171"/>
      <c r="BS201" s="171"/>
      <c r="BT201" s="171"/>
      <c r="BU201" s="171"/>
      <c r="BV201" s="171"/>
      <c r="BW201" s="171"/>
      <c r="BX201" s="171"/>
      <c r="BY201" s="171"/>
      <c r="BZ201" s="171"/>
      <c r="CA201" s="171"/>
      <c r="CB201" s="171"/>
      <c r="CC201" s="171"/>
      <c r="CD201" s="171"/>
      <c r="CE201" s="171"/>
      <c r="CF201" s="171"/>
      <c r="CG201" s="171"/>
      <c r="CH201" s="171"/>
      <c r="CI201" s="171"/>
      <c r="CJ201" s="171"/>
      <c r="CK201" s="171"/>
      <c r="CL201" s="171"/>
      <c r="CM201" s="171"/>
      <c r="CN201" s="171"/>
      <c r="CO201" s="171"/>
      <c r="CP201" s="171"/>
      <c r="CQ201" s="171"/>
      <c r="CR201" s="171"/>
      <c r="CS201" s="171"/>
      <c r="CT201" s="171"/>
      <c r="CU201" s="171"/>
      <c r="CV201" s="171"/>
      <c r="CW201" s="171"/>
      <c r="CX201" s="171"/>
      <c r="CY201" s="171"/>
      <c r="CZ201" s="171"/>
      <c r="DA201" s="171"/>
      <c r="DB201" s="171"/>
      <c r="DC201" s="171"/>
      <c r="DD201" s="171"/>
      <c r="DE201" s="171"/>
      <c r="DF201" s="171"/>
      <c r="DG201" s="171"/>
      <c r="DH201" s="171"/>
      <c r="DI201" s="171"/>
      <c r="DJ201" s="171"/>
      <c r="DK201" s="171"/>
      <c r="DL201" s="171"/>
      <c r="DM201" s="171"/>
      <c r="DN201" s="171"/>
      <c r="DO201" s="171"/>
      <c r="DP201" s="171"/>
      <c r="DQ201" s="171"/>
      <c r="DR201" s="171"/>
      <c r="DS201" s="171"/>
      <c r="DT201" s="171"/>
      <c r="DU201" s="171"/>
      <c r="DV201" s="171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</row>
    <row r="202">
      <c r="A202" s="170"/>
      <c r="B202" s="170"/>
      <c r="C202" s="170"/>
      <c r="D202" s="170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  <c r="BE202" s="171"/>
      <c r="BF202" s="171"/>
      <c r="BG202" s="171"/>
      <c r="BH202" s="171"/>
      <c r="BI202" s="171"/>
      <c r="BJ202" s="171"/>
      <c r="BK202" s="171"/>
      <c r="BL202" s="171"/>
      <c r="BM202" s="171"/>
      <c r="BN202" s="171"/>
      <c r="BO202" s="171"/>
      <c r="BP202" s="171"/>
      <c r="BQ202" s="171"/>
      <c r="BR202" s="171"/>
      <c r="BS202" s="171"/>
      <c r="BT202" s="171"/>
      <c r="BU202" s="171"/>
      <c r="BV202" s="171"/>
      <c r="BW202" s="171"/>
      <c r="BX202" s="171"/>
      <c r="BY202" s="171"/>
      <c r="BZ202" s="171"/>
      <c r="CA202" s="171"/>
      <c r="CB202" s="171"/>
      <c r="CC202" s="171"/>
      <c r="CD202" s="171"/>
      <c r="CE202" s="171"/>
      <c r="CF202" s="171"/>
      <c r="CG202" s="171"/>
      <c r="CH202" s="171"/>
      <c r="CI202" s="171"/>
      <c r="CJ202" s="171"/>
      <c r="CK202" s="171"/>
      <c r="CL202" s="171"/>
      <c r="CM202" s="171"/>
      <c r="CN202" s="171"/>
      <c r="CO202" s="171"/>
      <c r="CP202" s="171"/>
      <c r="CQ202" s="171"/>
      <c r="CR202" s="171"/>
      <c r="CS202" s="171"/>
      <c r="CT202" s="171"/>
      <c r="CU202" s="171"/>
      <c r="CV202" s="171"/>
      <c r="CW202" s="171"/>
      <c r="CX202" s="171"/>
      <c r="CY202" s="171"/>
      <c r="CZ202" s="171"/>
      <c r="DA202" s="171"/>
      <c r="DB202" s="171"/>
      <c r="DC202" s="171"/>
      <c r="DD202" s="171"/>
      <c r="DE202" s="171"/>
      <c r="DF202" s="171"/>
      <c r="DG202" s="171"/>
      <c r="DH202" s="171"/>
      <c r="DI202" s="171"/>
      <c r="DJ202" s="171"/>
      <c r="DK202" s="171"/>
      <c r="DL202" s="171"/>
      <c r="DM202" s="171"/>
      <c r="DN202" s="171"/>
      <c r="DO202" s="171"/>
      <c r="DP202" s="171"/>
      <c r="DQ202" s="171"/>
      <c r="DR202" s="171"/>
      <c r="DS202" s="171"/>
      <c r="DT202" s="171"/>
      <c r="DU202" s="171"/>
      <c r="DV202" s="171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</row>
    <row r="203">
      <c r="A203" s="170"/>
      <c r="B203" s="170"/>
      <c r="C203" s="170"/>
      <c r="D203" s="170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1"/>
      <c r="BB203" s="171"/>
      <c r="BC203" s="171"/>
      <c r="BD203" s="171"/>
      <c r="BE203" s="171"/>
      <c r="BF203" s="171"/>
      <c r="BG203" s="171"/>
      <c r="BH203" s="171"/>
      <c r="BI203" s="171"/>
      <c r="BJ203" s="171"/>
      <c r="BK203" s="171"/>
      <c r="BL203" s="171"/>
      <c r="BM203" s="171"/>
      <c r="BN203" s="171"/>
      <c r="BO203" s="171"/>
      <c r="BP203" s="171"/>
      <c r="BQ203" s="171"/>
      <c r="BR203" s="171"/>
      <c r="BS203" s="171"/>
      <c r="BT203" s="171"/>
      <c r="BU203" s="171"/>
      <c r="BV203" s="171"/>
      <c r="BW203" s="171"/>
      <c r="BX203" s="171"/>
      <c r="BY203" s="171"/>
      <c r="BZ203" s="171"/>
      <c r="CA203" s="171"/>
      <c r="CB203" s="171"/>
      <c r="CC203" s="171"/>
      <c r="CD203" s="171"/>
      <c r="CE203" s="171"/>
      <c r="CF203" s="171"/>
      <c r="CG203" s="171"/>
      <c r="CH203" s="171"/>
      <c r="CI203" s="171"/>
      <c r="CJ203" s="171"/>
      <c r="CK203" s="171"/>
      <c r="CL203" s="171"/>
      <c r="CM203" s="171"/>
      <c r="CN203" s="171"/>
      <c r="CO203" s="171"/>
      <c r="CP203" s="171"/>
      <c r="CQ203" s="171"/>
      <c r="CR203" s="171"/>
      <c r="CS203" s="171"/>
      <c r="CT203" s="171"/>
      <c r="CU203" s="171"/>
      <c r="CV203" s="171"/>
      <c r="CW203" s="171"/>
      <c r="CX203" s="171"/>
      <c r="CY203" s="171"/>
      <c r="CZ203" s="171"/>
      <c r="DA203" s="171"/>
      <c r="DB203" s="171"/>
      <c r="DC203" s="171"/>
      <c r="DD203" s="171"/>
      <c r="DE203" s="171"/>
      <c r="DF203" s="171"/>
      <c r="DG203" s="171"/>
      <c r="DH203" s="171"/>
      <c r="DI203" s="171"/>
      <c r="DJ203" s="171"/>
      <c r="DK203" s="171"/>
      <c r="DL203" s="171"/>
      <c r="DM203" s="171"/>
      <c r="DN203" s="171"/>
      <c r="DO203" s="171"/>
      <c r="DP203" s="171"/>
      <c r="DQ203" s="171"/>
      <c r="DR203" s="171"/>
      <c r="DS203" s="171"/>
      <c r="DT203" s="171"/>
      <c r="DU203" s="171"/>
      <c r="DV203" s="171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</row>
    <row r="204">
      <c r="A204" s="170"/>
      <c r="B204" s="170"/>
      <c r="C204" s="17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  <c r="BE204" s="171"/>
      <c r="BF204" s="171"/>
      <c r="BG204" s="171"/>
      <c r="BH204" s="171"/>
      <c r="BI204" s="171"/>
      <c r="BJ204" s="171"/>
      <c r="BK204" s="171"/>
      <c r="BL204" s="171"/>
      <c r="BM204" s="171"/>
      <c r="BN204" s="171"/>
      <c r="BO204" s="171"/>
      <c r="BP204" s="171"/>
      <c r="BQ204" s="171"/>
      <c r="BR204" s="171"/>
      <c r="BS204" s="171"/>
      <c r="BT204" s="171"/>
      <c r="BU204" s="171"/>
      <c r="BV204" s="171"/>
      <c r="BW204" s="171"/>
      <c r="BX204" s="171"/>
      <c r="BY204" s="171"/>
      <c r="BZ204" s="171"/>
      <c r="CA204" s="171"/>
      <c r="CB204" s="171"/>
      <c r="CC204" s="171"/>
      <c r="CD204" s="171"/>
      <c r="CE204" s="171"/>
      <c r="CF204" s="171"/>
      <c r="CG204" s="171"/>
      <c r="CH204" s="171"/>
      <c r="CI204" s="171"/>
      <c r="CJ204" s="171"/>
      <c r="CK204" s="171"/>
      <c r="CL204" s="171"/>
      <c r="CM204" s="171"/>
      <c r="CN204" s="171"/>
      <c r="CO204" s="171"/>
      <c r="CP204" s="171"/>
      <c r="CQ204" s="171"/>
      <c r="CR204" s="171"/>
      <c r="CS204" s="171"/>
      <c r="CT204" s="171"/>
      <c r="CU204" s="171"/>
      <c r="CV204" s="171"/>
      <c r="CW204" s="171"/>
      <c r="CX204" s="171"/>
      <c r="CY204" s="171"/>
      <c r="CZ204" s="171"/>
      <c r="DA204" s="171"/>
      <c r="DB204" s="171"/>
      <c r="DC204" s="171"/>
      <c r="DD204" s="171"/>
      <c r="DE204" s="171"/>
      <c r="DF204" s="171"/>
      <c r="DG204" s="171"/>
      <c r="DH204" s="171"/>
      <c r="DI204" s="171"/>
      <c r="DJ204" s="171"/>
      <c r="DK204" s="171"/>
      <c r="DL204" s="171"/>
      <c r="DM204" s="171"/>
      <c r="DN204" s="171"/>
      <c r="DO204" s="171"/>
      <c r="DP204" s="171"/>
      <c r="DQ204" s="171"/>
      <c r="DR204" s="171"/>
      <c r="DS204" s="171"/>
      <c r="DT204" s="171"/>
      <c r="DU204" s="171"/>
      <c r="DV204" s="171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</row>
    <row r="205">
      <c r="A205" s="170"/>
      <c r="B205" s="170"/>
      <c r="C205" s="170"/>
      <c r="D205" s="170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  <c r="BE205" s="171"/>
      <c r="BF205" s="171"/>
      <c r="BG205" s="171"/>
      <c r="BH205" s="171"/>
      <c r="BI205" s="171"/>
      <c r="BJ205" s="171"/>
      <c r="BK205" s="171"/>
      <c r="BL205" s="171"/>
      <c r="BM205" s="171"/>
      <c r="BN205" s="171"/>
      <c r="BO205" s="171"/>
      <c r="BP205" s="171"/>
      <c r="BQ205" s="171"/>
      <c r="BR205" s="171"/>
      <c r="BS205" s="171"/>
      <c r="BT205" s="171"/>
      <c r="BU205" s="171"/>
      <c r="BV205" s="171"/>
      <c r="BW205" s="171"/>
      <c r="BX205" s="171"/>
      <c r="BY205" s="171"/>
      <c r="BZ205" s="171"/>
      <c r="CA205" s="171"/>
      <c r="CB205" s="171"/>
      <c r="CC205" s="171"/>
      <c r="CD205" s="171"/>
      <c r="CE205" s="171"/>
      <c r="CF205" s="171"/>
      <c r="CG205" s="171"/>
      <c r="CH205" s="171"/>
      <c r="CI205" s="171"/>
      <c r="CJ205" s="171"/>
      <c r="CK205" s="171"/>
      <c r="CL205" s="171"/>
      <c r="CM205" s="171"/>
      <c r="CN205" s="171"/>
      <c r="CO205" s="171"/>
      <c r="CP205" s="171"/>
      <c r="CQ205" s="171"/>
      <c r="CR205" s="171"/>
      <c r="CS205" s="171"/>
      <c r="CT205" s="171"/>
      <c r="CU205" s="171"/>
      <c r="CV205" s="171"/>
      <c r="CW205" s="171"/>
      <c r="CX205" s="171"/>
      <c r="CY205" s="171"/>
      <c r="CZ205" s="171"/>
      <c r="DA205" s="171"/>
      <c r="DB205" s="171"/>
      <c r="DC205" s="171"/>
      <c r="DD205" s="171"/>
      <c r="DE205" s="171"/>
      <c r="DF205" s="171"/>
      <c r="DG205" s="171"/>
      <c r="DH205" s="171"/>
      <c r="DI205" s="171"/>
      <c r="DJ205" s="171"/>
      <c r="DK205" s="171"/>
      <c r="DL205" s="171"/>
      <c r="DM205" s="171"/>
      <c r="DN205" s="171"/>
      <c r="DO205" s="171"/>
      <c r="DP205" s="171"/>
      <c r="DQ205" s="171"/>
      <c r="DR205" s="171"/>
      <c r="DS205" s="171"/>
      <c r="DT205" s="171"/>
      <c r="DU205" s="171"/>
      <c r="DV205" s="171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</row>
    <row r="206">
      <c r="A206" s="170"/>
      <c r="B206" s="170"/>
      <c r="C206" s="170"/>
      <c r="D206" s="170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  <c r="BE206" s="171"/>
      <c r="BF206" s="171"/>
      <c r="BG206" s="171"/>
      <c r="BH206" s="171"/>
      <c r="BI206" s="171"/>
      <c r="BJ206" s="171"/>
      <c r="BK206" s="171"/>
      <c r="BL206" s="171"/>
      <c r="BM206" s="171"/>
      <c r="BN206" s="171"/>
      <c r="BO206" s="171"/>
      <c r="BP206" s="171"/>
      <c r="BQ206" s="171"/>
      <c r="BR206" s="171"/>
      <c r="BS206" s="171"/>
      <c r="BT206" s="171"/>
      <c r="BU206" s="171"/>
      <c r="BV206" s="171"/>
      <c r="BW206" s="171"/>
      <c r="BX206" s="171"/>
      <c r="BY206" s="171"/>
      <c r="BZ206" s="171"/>
      <c r="CA206" s="171"/>
      <c r="CB206" s="171"/>
      <c r="CC206" s="171"/>
      <c r="CD206" s="171"/>
      <c r="CE206" s="171"/>
      <c r="CF206" s="171"/>
      <c r="CG206" s="171"/>
      <c r="CH206" s="171"/>
      <c r="CI206" s="171"/>
      <c r="CJ206" s="171"/>
      <c r="CK206" s="171"/>
      <c r="CL206" s="171"/>
      <c r="CM206" s="171"/>
      <c r="CN206" s="171"/>
      <c r="CO206" s="171"/>
      <c r="CP206" s="171"/>
      <c r="CQ206" s="171"/>
      <c r="CR206" s="171"/>
      <c r="CS206" s="171"/>
      <c r="CT206" s="171"/>
      <c r="CU206" s="171"/>
      <c r="CV206" s="171"/>
      <c r="CW206" s="171"/>
      <c r="CX206" s="171"/>
      <c r="CY206" s="171"/>
      <c r="CZ206" s="171"/>
      <c r="DA206" s="171"/>
      <c r="DB206" s="171"/>
      <c r="DC206" s="171"/>
      <c r="DD206" s="171"/>
      <c r="DE206" s="171"/>
      <c r="DF206" s="171"/>
      <c r="DG206" s="171"/>
      <c r="DH206" s="171"/>
      <c r="DI206" s="171"/>
      <c r="DJ206" s="171"/>
      <c r="DK206" s="171"/>
      <c r="DL206" s="171"/>
      <c r="DM206" s="171"/>
      <c r="DN206" s="171"/>
      <c r="DO206" s="171"/>
      <c r="DP206" s="171"/>
      <c r="DQ206" s="171"/>
      <c r="DR206" s="171"/>
      <c r="DS206" s="171"/>
      <c r="DT206" s="171"/>
      <c r="DU206" s="171"/>
      <c r="DV206" s="171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</row>
    <row r="207">
      <c r="A207" s="170"/>
      <c r="B207" s="170"/>
      <c r="C207" s="170"/>
      <c r="D207" s="170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71"/>
      <c r="BD207" s="171"/>
      <c r="BE207" s="171"/>
      <c r="BF207" s="171"/>
      <c r="BG207" s="171"/>
      <c r="BH207" s="171"/>
      <c r="BI207" s="171"/>
      <c r="BJ207" s="171"/>
      <c r="BK207" s="171"/>
      <c r="BL207" s="171"/>
      <c r="BM207" s="171"/>
      <c r="BN207" s="171"/>
      <c r="BO207" s="171"/>
      <c r="BP207" s="171"/>
      <c r="BQ207" s="171"/>
      <c r="BR207" s="171"/>
      <c r="BS207" s="171"/>
      <c r="BT207" s="171"/>
      <c r="BU207" s="171"/>
      <c r="BV207" s="171"/>
      <c r="BW207" s="171"/>
      <c r="BX207" s="171"/>
      <c r="BY207" s="171"/>
      <c r="BZ207" s="171"/>
      <c r="CA207" s="171"/>
      <c r="CB207" s="171"/>
      <c r="CC207" s="171"/>
      <c r="CD207" s="171"/>
      <c r="CE207" s="171"/>
      <c r="CF207" s="171"/>
      <c r="CG207" s="171"/>
      <c r="CH207" s="171"/>
      <c r="CI207" s="171"/>
      <c r="CJ207" s="171"/>
      <c r="CK207" s="171"/>
      <c r="CL207" s="171"/>
      <c r="CM207" s="171"/>
      <c r="CN207" s="171"/>
      <c r="CO207" s="171"/>
      <c r="CP207" s="171"/>
      <c r="CQ207" s="171"/>
      <c r="CR207" s="171"/>
      <c r="CS207" s="171"/>
      <c r="CT207" s="171"/>
      <c r="CU207" s="171"/>
      <c r="CV207" s="171"/>
      <c r="CW207" s="171"/>
      <c r="CX207" s="171"/>
      <c r="CY207" s="171"/>
      <c r="CZ207" s="171"/>
      <c r="DA207" s="171"/>
      <c r="DB207" s="171"/>
      <c r="DC207" s="171"/>
      <c r="DD207" s="171"/>
      <c r="DE207" s="171"/>
      <c r="DF207" s="171"/>
      <c r="DG207" s="171"/>
      <c r="DH207" s="171"/>
      <c r="DI207" s="171"/>
      <c r="DJ207" s="171"/>
      <c r="DK207" s="171"/>
      <c r="DL207" s="171"/>
      <c r="DM207" s="171"/>
      <c r="DN207" s="171"/>
      <c r="DO207" s="171"/>
      <c r="DP207" s="171"/>
      <c r="DQ207" s="171"/>
      <c r="DR207" s="171"/>
      <c r="DS207" s="171"/>
      <c r="DT207" s="171"/>
      <c r="DU207" s="171"/>
      <c r="DV207" s="171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</row>
    <row r="208">
      <c r="A208" s="170"/>
      <c r="B208" s="170"/>
      <c r="C208" s="170"/>
      <c r="D208" s="170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71"/>
      <c r="AX208" s="171"/>
      <c r="AY208" s="171"/>
      <c r="AZ208" s="171"/>
      <c r="BA208" s="171"/>
      <c r="BB208" s="171"/>
      <c r="BC208" s="171"/>
      <c r="BD208" s="171"/>
      <c r="BE208" s="171"/>
      <c r="BF208" s="171"/>
      <c r="BG208" s="171"/>
      <c r="BH208" s="171"/>
      <c r="BI208" s="171"/>
      <c r="BJ208" s="171"/>
      <c r="BK208" s="171"/>
      <c r="BL208" s="171"/>
      <c r="BM208" s="171"/>
      <c r="BN208" s="171"/>
      <c r="BO208" s="171"/>
      <c r="BP208" s="171"/>
      <c r="BQ208" s="171"/>
      <c r="BR208" s="171"/>
      <c r="BS208" s="171"/>
      <c r="BT208" s="171"/>
      <c r="BU208" s="171"/>
      <c r="BV208" s="171"/>
      <c r="BW208" s="171"/>
      <c r="BX208" s="171"/>
      <c r="BY208" s="171"/>
      <c r="BZ208" s="171"/>
      <c r="CA208" s="171"/>
      <c r="CB208" s="171"/>
      <c r="CC208" s="171"/>
      <c r="CD208" s="171"/>
      <c r="CE208" s="171"/>
      <c r="CF208" s="171"/>
      <c r="CG208" s="171"/>
      <c r="CH208" s="171"/>
      <c r="CI208" s="171"/>
      <c r="CJ208" s="171"/>
      <c r="CK208" s="171"/>
      <c r="CL208" s="171"/>
      <c r="CM208" s="171"/>
      <c r="CN208" s="171"/>
      <c r="CO208" s="171"/>
      <c r="CP208" s="171"/>
      <c r="CQ208" s="171"/>
      <c r="CR208" s="171"/>
      <c r="CS208" s="171"/>
      <c r="CT208" s="171"/>
      <c r="CU208" s="171"/>
      <c r="CV208" s="171"/>
      <c r="CW208" s="171"/>
      <c r="CX208" s="171"/>
      <c r="CY208" s="171"/>
      <c r="CZ208" s="171"/>
      <c r="DA208" s="171"/>
      <c r="DB208" s="171"/>
      <c r="DC208" s="171"/>
      <c r="DD208" s="171"/>
      <c r="DE208" s="171"/>
      <c r="DF208" s="171"/>
      <c r="DG208" s="171"/>
      <c r="DH208" s="171"/>
      <c r="DI208" s="171"/>
      <c r="DJ208" s="171"/>
      <c r="DK208" s="171"/>
      <c r="DL208" s="171"/>
      <c r="DM208" s="171"/>
      <c r="DN208" s="171"/>
      <c r="DO208" s="171"/>
      <c r="DP208" s="171"/>
      <c r="DQ208" s="171"/>
      <c r="DR208" s="171"/>
      <c r="DS208" s="171"/>
      <c r="DT208" s="171"/>
      <c r="DU208" s="171"/>
      <c r="DV208" s="171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</row>
    <row r="209">
      <c r="A209" s="170"/>
      <c r="B209" s="170"/>
      <c r="C209" s="170"/>
      <c r="D209" s="170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  <c r="BE209" s="171"/>
      <c r="BF209" s="171"/>
      <c r="BG209" s="171"/>
      <c r="BH209" s="171"/>
      <c r="BI209" s="171"/>
      <c r="BJ209" s="171"/>
      <c r="BK209" s="171"/>
      <c r="BL209" s="171"/>
      <c r="BM209" s="171"/>
      <c r="BN209" s="171"/>
      <c r="BO209" s="171"/>
      <c r="BP209" s="171"/>
      <c r="BQ209" s="171"/>
      <c r="BR209" s="171"/>
      <c r="BS209" s="171"/>
      <c r="BT209" s="171"/>
      <c r="BU209" s="171"/>
      <c r="BV209" s="171"/>
      <c r="BW209" s="171"/>
      <c r="BX209" s="171"/>
      <c r="BY209" s="171"/>
      <c r="BZ209" s="171"/>
      <c r="CA209" s="171"/>
      <c r="CB209" s="171"/>
      <c r="CC209" s="171"/>
      <c r="CD209" s="171"/>
      <c r="CE209" s="171"/>
      <c r="CF209" s="171"/>
      <c r="CG209" s="171"/>
      <c r="CH209" s="171"/>
      <c r="CI209" s="171"/>
      <c r="CJ209" s="171"/>
      <c r="CK209" s="171"/>
      <c r="CL209" s="171"/>
      <c r="CM209" s="171"/>
      <c r="CN209" s="171"/>
      <c r="CO209" s="171"/>
      <c r="CP209" s="171"/>
      <c r="CQ209" s="171"/>
      <c r="CR209" s="171"/>
      <c r="CS209" s="171"/>
      <c r="CT209" s="171"/>
      <c r="CU209" s="171"/>
      <c r="CV209" s="171"/>
      <c r="CW209" s="171"/>
      <c r="CX209" s="171"/>
      <c r="CY209" s="171"/>
      <c r="CZ209" s="171"/>
      <c r="DA209" s="171"/>
      <c r="DB209" s="171"/>
      <c r="DC209" s="171"/>
      <c r="DD209" s="171"/>
      <c r="DE209" s="171"/>
      <c r="DF209" s="171"/>
      <c r="DG209" s="171"/>
      <c r="DH209" s="171"/>
      <c r="DI209" s="171"/>
      <c r="DJ209" s="171"/>
      <c r="DK209" s="171"/>
      <c r="DL209" s="171"/>
      <c r="DM209" s="171"/>
      <c r="DN209" s="171"/>
      <c r="DO209" s="171"/>
      <c r="DP209" s="171"/>
      <c r="DQ209" s="171"/>
      <c r="DR209" s="171"/>
      <c r="DS209" s="171"/>
      <c r="DT209" s="171"/>
      <c r="DU209" s="171"/>
      <c r="DV209" s="171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</row>
    <row r="210">
      <c r="A210" s="170"/>
      <c r="B210" s="170"/>
      <c r="C210" s="170"/>
      <c r="D210" s="170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  <c r="BE210" s="171"/>
      <c r="BF210" s="171"/>
      <c r="BG210" s="171"/>
      <c r="BH210" s="171"/>
      <c r="BI210" s="171"/>
      <c r="BJ210" s="171"/>
      <c r="BK210" s="171"/>
      <c r="BL210" s="171"/>
      <c r="BM210" s="171"/>
      <c r="BN210" s="171"/>
      <c r="BO210" s="171"/>
      <c r="BP210" s="171"/>
      <c r="BQ210" s="171"/>
      <c r="BR210" s="171"/>
      <c r="BS210" s="171"/>
      <c r="BT210" s="171"/>
      <c r="BU210" s="171"/>
      <c r="BV210" s="171"/>
      <c r="BW210" s="171"/>
      <c r="BX210" s="171"/>
      <c r="BY210" s="171"/>
      <c r="BZ210" s="171"/>
      <c r="CA210" s="171"/>
      <c r="CB210" s="171"/>
      <c r="CC210" s="171"/>
      <c r="CD210" s="171"/>
      <c r="CE210" s="171"/>
      <c r="CF210" s="171"/>
      <c r="CG210" s="171"/>
      <c r="CH210" s="171"/>
      <c r="CI210" s="171"/>
      <c r="CJ210" s="171"/>
      <c r="CK210" s="171"/>
      <c r="CL210" s="171"/>
      <c r="CM210" s="171"/>
      <c r="CN210" s="171"/>
      <c r="CO210" s="171"/>
      <c r="CP210" s="171"/>
      <c r="CQ210" s="171"/>
      <c r="CR210" s="171"/>
      <c r="CS210" s="171"/>
      <c r="CT210" s="171"/>
      <c r="CU210" s="171"/>
      <c r="CV210" s="171"/>
      <c r="CW210" s="171"/>
      <c r="CX210" s="171"/>
      <c r="CY210" s="171"/>
      <c r="CZ210" s="171"/>
      <c r="DA210" s="171"/>
      <c r="DB210" s="171"/>
      <c r="DC210" s="171"/>
      <c r="DD210" s="171"/>
      <c r="DE210" s="171"/>
      <c r="DF210" s="171"/>
      <c r="DG210" s="171"/>
      <c r="DH210" s="171"/>
      <c r="DI210" s="171"/>
      <c r="DJ210" s="171"/>
      <c r="DK210" s="171"/>
      <c r="DL210" s="171"/>
      <c r="DM210" s="171"/>
      <c r="DN210" s="171"/>
      <c r="DO210" s="171"/>
      <c r="DP210" s="171"/>
      <c r="DQ210" s="171"/>
      <c r="DR210" s="171"/>
      <c r="DS210" s="171"/>
      <c r="DT210" s="171"/>
      <c r="DU210" s="171"/>
      <c r="DV210" s="171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</row>
    <row r="211">
      <c r="A211" s="170"/>
      <c r="B211" s="170"/>
      <c r="C211" s="170"/>
      <c r="D211" s="170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71"/>
      <c r="BO211" s="171"/>
      <c r="BP211" s="171"/>
      <c r="BQ211" s="171"/>
      <c r="BR211" s="171"/>
      <c r="BS211" s="171"/>
      <c r="BT211" s="171"/>
      <c r="BU211" s="171"/>
      <c r="BV211" s="171"/>
      <c r="BW211" s="171"/>
      <c r="BX211" s="171"/>
      <c r="BY211" s="171"/>
      <c r="BZ211" s="171"/>
      <c r="CA211" s="171"/>
      <c r="CB211" s="171"/>
      <c r="CC211" s="171"/>
      <c r="CD211" s="171"/>
      <c r="CE211" s="171"/>
      <c r="CF211" s="171"/>
      <c r="CG211" s="171"/>
      <c r="CH211" s="171"/>
      <c r="CI211" s="171"/>
      <c r="CJ211" s="171"/>
      <c r="CK211" s="171"/>
      <c r="CL211" s="171"/>
      <c r="CM211" s="171"/>
      <c r="CN211" s="171"/>
      <c r="CO211" s="171"/>
      <c r="CP211" s="171"/>
      <c r="CQ211" s="171"/>
      <c r="CR211" s="171"/>
      <c r="CS211" s="171"/>
      <c r="CT211" s="171"/>
      <c r="CU211" s="171"/>
      <c r="CV211" s="171"/>
      <c r="CW211" s="171"/>
      <c r="CX211" s="171"/>
      <c r="CY211" s="171"/>
      <c r="CZ211" s="171"/>
      <c r="DA211" s="171"/>
      <c r="DB211" s="171"/>
      <c r="DC211" s="171"/>
      <c r="DD211" s="171"/>
      <c r="DE211" s="171"/>
      <c r="DF211" s="171"/>
      <c r="DG211" s="171"/>
      <c r="DH211" s="171"/>
      <c r="DI211" s="171"/>
      <c r="DJ211" s="171"/>
      <c r="DK211" s="171"/>
      <c r="DL211" s="171"/>
      <c r="DM211" s="171"/>
      <c r="DN211" s="171"/>
      <c r="DO211" s="171"/>
      <c r="DP211" s="171"/>
      <c r="DQ211" s="171"/>
      <c r="DR211" s="171"/>
      <c r="DS211" s="171"/>
      <c r="DT211" s="171"/>
      <c r="DU211" s="171"/>
      <c r="DV211" s="171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</row>
    <row r="212">
      <c r="A212" s="170"/>
      <c r="B212" s="170"/>
      <c r="C212" s="170"/>
      <c r="D212" s="170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  <c r="BE212" s="171"/>
      <c r="BF212" s="171"/>
      <c r="BG212" s="171"/>
      <c r="BH212" s="171"/>
      <c r="BI212" s="171"/>
      <c r="BJ212" s="171"/>
      <c r="BK212" s="171"/>
      <c r="BL212" s="171"/>
      <c r="BM212" s="171"/>
      <c r="BN212" s="171"/>
      <c r="BO212" s="171"/>
      <c r="BP212" s="171"/>
      <c r="BQ212" s="171"/>
      <c r="BR212" s="171"/>
      <c r="BS212" s="171"/>
      <c r="BT212" s="171"/>
      <c r="BU212" s="171"/>
      <c r="BV212" s="171"/>
      <c r="BW212" s="171"/>
      <c r="BX212" s="171"/>
      <c r="BY212" s="171"/>
      <c r="BZ212" s="171"/>
      <c r="CA212" s="171"/>
      <c r="CB212" s="171"/>
      <c r="CC212" s="171"/>
      <c r="CD212" s="171"/>
      <c r="CE212" s="171"/>
      <c r="CF212" s="171"/>
      <c r="CG212" s="171"/>
      <c r="CH212" s="171"/>
      <c r="CI212" s="171"/>
      <c r="CJ212" s="171"/>
      <c r="CK212" s="171"/>
      <c r="CL212" s="171"/>
      <c r="CM212" s="171"/>
      <c r="CN212" s="171"/>
      <c r="CO212" s="171"/>
      <c r="CP212" s="171"/>
      <c r="CQ212" s="171"/>
      <c r="CR212" s="171"/>
      <c r="CS212" s="171"/>
      <c r="CT212" s="171"/>
      <c r="CU212" s="171"/>
      <c r="CV212" s="171"/>
      <c r="CW212" s="171"/>
      <c r="CX212" s="171"/>
      <c r="CY212" s="171"/>
      <c r="CZ212" s="171"/>
      <c r="DA212" s="171"/>
      <c r="DB212" s="171"/>
      <c r="DC212" s="171"/>
      <c r="DD212" s="171"/>
      <c r="DE212" s="171"/>
      <c r="DF212" s="171"/>
      <c r="DG212" s="171"/>
      <c r="DH212" s="171"/>
      <c r="DI212" s="171"/>
      <c r="DJ212" s="171"/>
      <c r="DK212" s="171"/>
      <c r="DL212" s="171"/>
      <c r="DM212" s="171"/>
      <c r="DN212" s="171"/>
      <c r="DO212" s="171"/>
      <c r="DP212" s="171"/>
      <c r="DQ212" s="171"/>
      <c r="DR212" s="171"/>
      <c r="DS212" s="171"/>
      <c r="DT212" s="171"/>
      <c r="DU212" s="171"/>
      <c r="DV212" s="171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</row>
    <row r="213">
      <c r="A213" s="170"/>
      <c r="B213" s="170"/>
      <c r="C213" s="170"/>
      <c r="D213" s="170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1"/>
      <c r="BL213" s="171"/>
      <c r="BM213" s="171"/>
      <c r="BN213" s="171"/>
      <c r="BO213" s="171"/>
      <c r="BP213" s="171"/>
      <c r="BQ213" s="171"/>
      <c r="BR213" s="171"/>
      <c r="BS213" s="171"/>
      <c r="BT213" s="171"/>
      <c r="BU213" s="171"/>
      <c r="BV213" s="171"/>
      <c r="BW213" s="171"/>
      <c r="BX213" s="171"/>
      <c r="BY213" s="171"/>
      <c r="BZ213" s="171"/>
      <c r="CA213" s="171"/>
      <c r="CB213" s="171"/>
      <c r="CC213" s="171"/>
      <c r="CD213" s="171"/>
      <c r="CE213" s="171"/>
      <c r="CF213" s="171"/>
      <c r="CG213" s="171"/>
      <c r="CH213" s="171"/>
      <c r="CI213" s="171"/>
      <c r="CJ213" s="171"/>
      <c r="CK213" s="171"/>
      <c r="CL213" s="171"/>
      <c r="CM213" s="171"/>
      <c r="CN213" s="171"/>
      <c r="CO213" s="171"/>
      <c r="CP213" s="171"/>
      <c r="CQ213" s="171"/>
      <c r="CR213" s="171"/>
      <c r="CS213" s="171"/>
      <c r="CT213" s="171"/>
      <c r="CU213" s="171"/>
      <c r="CV213" s="171"/>
      <c r="CW213" s="171"/>
      <c r="CX213" s="171"/>
      <c r="CY213" s="171"/>
      <c r="CZ213" s="171"/>
      <c r="DA213" s="171"/>
      <c r="DB213" s="171"/>
      <c r="DC213" s="171"/>
      <c r="DD213" s="171"/>
      <c r="DE213" s="171"/>
      <c r="DF213" s="171"/>
      <c r="DG213" s="171"/>
      <c r="DH213" s="171"/>
      <c r="DI213" s="171"/>
      <c r="DJ213" s="171"/>
      <c r="DK213" s="171"/>
      <c r="DL213" s="171"/>
      <c r="DM213" s="171"/>
      <c r="DN213" s="171"/>
      <c r="DO213" s="171"/>
      <c r="DP213" s="171"/>
      <c r="DQ213" s="171"/>
      <c r="DR213" s="171"/>
      <c r="DS213" s="171"/>
      <c r="DT213" s="171"/>
      <c r="DU213" s="171"/>
      <c r="DV213" s="171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</row>
    <row r="214">
      <c r="A214" s="170"/>
      <c r="B214" s="170"/>
      <c r="C214" s="170"/>
      <c r="D214" s="170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71"/>
      <c r="BD214" s="171"/>
      <c r="BE214" s="171"/>
      <c r="BF214" s="171"/>
      <c r="BG214" s="171"/>
      <c r="BH214" s="171"/>
      <c r="BI214" s="171"/>
      <c r="BJ214" s="171"/>
      <c r="BK214" s="171"/>
      <c r="BL214" s="171"/>
      <c r="BM214" s="171"/>
      <c r="BN214" s="171"/>
      <c r="BO214" s="171"/>
      <c r="BP214" s="171"/>
      <c r="BQ214" s="171"/>
      <c r="BR214" s="171"/>
      <c r="BS214" s="171"/>
      <c r="BT214" s="171"/>
      <c r="BU214" s="171"/>
      <c r="BV214" s="171"/>
      <c r="BW214" s="171"/>
      <c r="BX214" s="171"/>
      <c r="BY214" s="171"/>
      <c r="BZ214" s="171"/>
      <c r="CA214" s="171"/>
      <c r="CB214" s="171"/>
      <c r="CC214" s="171"/>
      <c r="CD214" s="171"/>
      <c r="CE214" s="171"/>
      <c r="CF214" s="171"/>
      <c r="CG214" s="171"/>
      <c r="CH214" s="171"/>
      <c r="CI214" s="171"/>
      <c r="CJ214" s="171"/>
      <c r="CK214" s="171"/>
      <c r="CL214" s="171"/>
      <c r="CM214" s="171"/>
      <c r="CN214" s="171"/>
      <c r="CO214" s="171"/>
      <c r="CP214" s="171"/>
      <c r="CQ214" s="171"/>
      <c r="CR214" s="171"/>
      <c r="CS214" s="171"/>
      <c r="CT214" s="171"/>
      <c r="CU214" s="171"/>
      <c r="CV214" s="171"/>
      <c r="CW214" s="171"/>
      <c r="CX214" s="171"/>
      <c r="CY214" s="171"/>
      <c r="CZ214" s="171"/>
      <c r="DA214" s="171"/>
      <c r="DB214" s="171"/>
      <c r="DC214" s="171"/>
      <c r="DD214" s="171"/>
      <c r="DE214" s="171"/>
      <c r="DF214" s="171"/>
      <c r="DG214" s="171"/>
      <c r="DH214" s="171"/>
      <c r="DI214" s="171"/>
      <c r="DJ214" s="171"/>
      <c r="DK214" s="171"/>
      <c r="DL214" s="171"/>
      <c r="DM214" s="171"/>
      <c r="DN214" s="171"/>
      <c r="DO214" s="171"/>
      <c r="DP214" s="171"/>
      <c r="DQ214" s="171"/>
      <c r="DR214" s="171"/>
      <c r="DS214" s="171"/>
      <c r="DT214" s="171"/>
      <c r="DU214" s="171"/>
      <c r="DV214" s="171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</row>
    <row r="215">
      <c r="A215" s="170"/>
      <c r="B215" s="170"/>
      <c r="C215" s="170"/>
      <c r="D215" s="170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  <c r="BK215" s="171"/>
      <c r="BL215" s="171"/>
      <c r="BM215" s="171"/>
      <c r="BN215" s="171"/>
      <c r="BO215" s="171"/>
      <c r="BP215" s="171"/>
      <c r="BQ215" s="171"/>
      <c r="BR215" s="171"/>
      <c r="BS215" s="171"/>
      <c r="BT215" s="171"/>
      <c r="BU215" s="171"/>
      <c r="BV215" s="171"/>
      <c r="BW215" s="171"/>
      <c r="BX215" s="171"/>
      <c r="BY215" s="171"/>
      <c r="BZ215" s="171"/>
      <c r="CA215" s="171"/>
      <c r="CB215" s="171"/>
      <c r="CC215" s="171"/>
      <c r="CD215" s="171"/>
      <c r="CE215" s="171"/>
      <c r="CF215" s="171"/>
      <c r="CG215" s="171"/>
      <c r="CH215" s="171"/>
      <c r="CI215" s="171"/>
      <c r="CJ215" s="171"/>
      <c r="CK215" s="171"/>
      <c r="CL215" s="171"/>
      <c r="CM215" s="171"/>
      <c r="CN215" s="171"/>
      <c r="CO215" s="171"/>
      <c r="CP215" s="171"/>
      <c r="CQ215" s="171"/>
      <c r="CR215" s="171"/>
      <c r="CS215" s="171"/>
      <c r="CT215" s="171"/>
      <c r="CU215" s="171"/>
      <c r="CV215" s="171"/>
      <c r="CW215" s="171"/>
      <c r="CX215" s="171"/>
      <c r="CY215" s="171"/>
      <c r="CZ215" s="171"/>
      <c r="DA215" s="171"/>
      <c r="DB215" s="171"/>
      <c r="DC215" s="171"/>
      <c r="DD215" s="171"/>
      <c r="DE215" s="171"/>
      <c r="DF215" s="171"/>
      <c r="DG215" s="171"/>
      <c r="DH215" s="171"/>
      <c r="DI215" s="171"/>
      <c r="DJ215" s="171"/>
      <c r="DK215" s="171"/>
      <c r="DL215" s="171"/>
      <c r="DM215" s="171"/>
      <c r="DN215" s="171"/>
      <c r="DO215" s="171"/>
      <c r="DP215" s="171"/>
      <c r="DQ215" s="171"/>
      <c r="DR215" s="171"/>
      <c r="DS215" s="171"/>
      <c r="DT215" s="171"/>
      <c r="DU215" s="171"/>
      <c r="DV215" s="171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</row>
    <row r="216">
      <c r="A216" s="170"/>
      <c r="B216" s="170"/>
      <c r="C216" s="170"/>
      <c r="D216" s="170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71"/>
      <c r="BD216" s="171"/>
      <c r="BE216" s="171"/>
      <c r="BF216" s="171"/>
      <c r="BG216" s="171"/>
      <c r="BH216" s="171"/>
      <c r="BI216" s="171"/>
      <c r="BJ216" s="171"/>
      <c r="BK216" s="171"/>
      <c r="BL216" s="171"/>
      <c r="BM216" s="171"/>
      <c r="BN216" s="171"/>
      <c r="BO216" s="171"/>
      <c r="BP216" s="171"/>
      <c r="BQ216" s="171"/>
      <c r="BR216" s="171"/>
      <c r="BS216" s="171"/>
      <c r="BT216" s="171"/>
      <c r="BU216" s="171"/>
      <c r="BV216" s="171"/>
      <c r="BW216" s="171"/>
      <c r="BX216" s="171"/>
      <c r="BY216" s="171"/>
      <c r="BZ216" s="171"/>
      <c r="CA216" s="171"/>
      <c r="CB216" s="171"/>
      <c r="CC216" s="171"/>
      <c r="CD216" s="171"/>
      <c r="CE216" s="171"/>
      <c r="CF216" s="171"/>
      <c r="CG216" s="171"/>
      <c r="CH216" s="171"/>
      <c r="CI216" s="171"/>
      <c r="CJ216" s="171"/>
      <c r="CK216" s="171"/>
      <c r="CL216" s="171"/>
      <c r="CM216" s="171"/>
      <c r="CN216" s="171"/>
      <c r="CO216" s="171"/>
      <c r="CP216" s="171"/>
      <c r="CQ216" s="171"/>
      <c r="CR216" s="171"/>
      <c r="CS216" s="171"/>
      <c r="CT216" s="171"/>
      <c r="CU216" s="171"/>
      <c r="CV216" s="171"/>
      <c r="CW216" s="171"/>
      <c r="CX216" s="171"/>
      <c r="CY216" s="171"/>
      <c r="CZ216" s="171"/>
      <c r="DA216" s="171"/>
      <c r="DB216" s="171"/>
      <c r="DC216" s="171"/>
      <c r="DD216" s="171"/>
      <c r="DE216" s="171"/>
      <c r="DF216" s="171"/>
      <c r="DG216" s="171"/>
      <c r="DH216" s="171"/>
      <c r="DI216" s="171"/>
      <c r="DJ216" s="171"/>
      <c r="DK216" s="171"/>
      <c r="DL216" s="171"/>
      <c r="DM216" s="171"/>
      <c r="DN216" s="171"/>
      <c r="DO216" s="171"/>
      <c r="DP216" s="171"/>
      <c r="DQ216" s="171"/>
      <c r="DR216" s="171"/>
      <c r="DS216" s="171"/>
      <c r="DT216" s="171"/>
      <c r="DU216" s="171"/>
      <c r="DV216" s="171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</row>
    <row r="217">
      <c r="A217" s="170"/>
      <c r="B217" s="170"/>
      <c r="C217" s="170"/>
      <c r="D217" s="170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71"/>
      <c r="BD217" s="171"/>
      <c r="BE217" s="171"/>
      <c r="BF217" s="171"/>
      <c r="BG217" s="171"/>
      <c r="BH217" s="171"/>
      <c r="BI217" s="171"/>
      <c r="BJ217" s="171"/>
      <c r="BK217" s="171"/>
      <c r="BL217" s="171"/>
      <c r="BM217" s="171"/>
      <c r="BN217" s="171"/>
      <c r="BO217" s="171"/>
      <c r="BP217" s="171"/>
      <c r="BQ217" s="171"/>
      <c r="BR217" s="171"/>
      <c r="BS217" s="171"/>
      <c r="BT217" s="171"/>
      <c r="BU217" s="171"/>
      <c r="BV217" s="171"/>
      <c r="BW217" s="171"/>
      <c r="BX217" s="171"/>
      <c r="BY217" s="171"/>
      <c r="BZ217" s="171"/>
      <c r="CA217" s="171"/>
      <c r="CB217" s="171"/>
      <c r="CC217" s="171"/>
      <c r="CD217" s="171"/>
      <c r="CE217" s="171"/>
      <c r="CF217" s="171"/>
      <c r="CG217" s="171"/>
      <c r="CH217" s="171"/>
      <c r="CI217" s="171"/>
      <c r="CJ217" s="171"/>
      <c r="CK217" s="171"/>
      <c r="CL217" s="171"/>
      <c r="CM217" s="171"/>
      <c r="CN217" s="171"/>
      <c r="CO217" s="171"/>
      <c r="CP217" s="171"/>
      <c r="CQ217" s="171"/>
      <c r="CR217" s="171"/>
      <c r="CS217" s="171"/>
      <c r="CT217" s="171"/>
      <c r="CU217" s="171"/>
      <c r="CV217" s="171"/>
      <c r="CW217" s="171"/>
      <c r="CX217" s="171"/>
      <c r="CY217" s="171"/>
      <c r="CZ217" s="171"/>
      <c r="DA217" s="171"/>
      <c r="DB217" s="171"/>
      <c r="DC217" s="171"/>
      <c r="DD217" s="171"/>
      <c r="DE217" s="171"/>
      <c r="DF217" s="171"/>
      <c r="DG217" s="171"/>
      <c r="DH217" s="171"/>
      <c r="DI217" s="171"/>
      <c r="DJ217" s="171"/>
      <c r="DK217" s="171"/>
      <c r="DL217" s="171"/>
      <c r="DM217" s="171"/>
      <c r="DN217" s="171"/>
      <c r="DO217" s="171"/>
      <c r="DP217" s="171"/>
      <c r="DQ217" s="171"/>
      <c r="DR217" s="171"/>
      <c r="DS217" s="171"/>
      <c r="DT217" s="171"/>
      <c r="DU217" s="171"/>
      <c r="DV217" s="171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</row>
    <row r="218">
      <c r="A218" s="170"/>
      <c r="B218" s="170"/>
      <c r="C218" s="170"/>
      <c r="D218" s="170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71"/>
      <c r="BD218" s="171"/>
      <c r="BE218" s="171"/>
      <c r="BF218" s="171"/>
      <c r="BG218" s="171"/>
      <c r="BH218" s="171"/>
      <c r="BI218" s="171"/>
      <c r="BJ218" s="171"/>
      <c r="BK218" s="171"/>
      <c r="BL218" s="171"/>
      <c r="BM218" s="171"/>
      <c r="BN218" s="171"/>
      <c r="BO218" s="171"/>
      <c r="BP218" s="171"/>
      <c r="BQ218" s="171"/>
      <c r="BR218" s="171"/>
      <c r="BS218" s="171"/>
      <c r="BT218" s="171"/>
      <c r="BU218" s="171"/>
      <c r="BV218" s="171"/>
      <c r="BW218" s="171"/>
      <c r="BX218" s="171"/>
      <c r="BY218" s="171"/>
      <c r="BZ218" s="171"/>
      <c r="CA218" s="171"/>
      <c r="CB218" s="171"/>
      <c r="CC218" s="171"/>
      <c r="CD218" s="171"/>
      <c r="CE218" s="171"/>
      <c r="CF218" s="171"/>
      <c r="CG218" s="171"/>
      <c r="CH218" s="171"/>
      <c r="CI218" s="171"/>
      <c r="CJ218" s="171"/>
      <c r="CK218" s="171"/>
      <c r="CL218" s="171"/>
      <c r="CM218" s="171"/>
      <c r="CN218" s="171"/>
      <c r="CO218" s="171"/>
      <c r="CP218" s="171"/>
      <c r="CQ218" s="171"/>
      <c r="CR218" s="171"/>
      <c r="CS218" s="171"/>
      <c r="CT218" s="171"/>
      <c r="CU218" s="171"/>
      <c r="CV218" s="171"/>
      <c r="CW218" s="171"/>
      <c r="CX218" s="171"/>
      <c r="CY218" s="171"/>
      <c r="CZ218" s="171"/>
      <c r="DA218" s="171"/>
      <c r="DB218" s="171"/>
      <c r="DC218" s="171"/>
      <c r="DD218" s="171"/>
      <c r="DE218" s="171"/>
      <c r="DF218" s="171"/>
      <c r="DG218" s="171"/>
      <c r="DH218" s="171"/>
      <c r="DI218" s="171"/>
      <c r="DJ218" s="171"/>
      <c r="DK218" s="171"/>
      <c r="DL218" s="171"/>
      <c r="DM218" s="171"/>
      <c r="DN218" s="171"/>
      <c r="DO218" s="171"/>
      <c r="DP218" s="171"/>
      <c r="DQ218" s="171"/>
      <c r="DR218" s="171"/>
      <c r="DS218" s="171"/>
      <c r="DT218" s="171"/>
      <c r="DU218" s="171"/>
      <c r="DV218" s="171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</row>
    <row r="219">
      <c r="A219" s="170"/>
      <c r="B219" s="170"/>
      <c r="C219" s="170"/>
      <c r="D219" s="170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  <c r="BE219" s="171"/>
      <c r="BF219" s="171"/>
      <c r="BG219" s="171"/>
      <c r="BH219" s="171"/>
      <c r="BI219" s="171"/>
      <c r="BJ219" s="171"/>
      <c r="BK219" s="171"/>
      <c r="BL219" s="171"/>
      <c r="BM219" s="171"/>
      <c r="BN219" s="171"/>
      <c r="BO219" s="171"/>
      <c r="BP219" s="171"/>
      <c r="BQ219" s="171"/>
      <c r="BR219" s="171"/>
      <c r="BS219" s="171"/>
      <c r="BT219" s="171"/>
      <c r="BU219" s="171"/>
      <c r="BV219" s="171"/>
      <c r="BW219" s="171"/>
      <c r="BX219" s="171"/>
      <c r="BY219" s="171"/>
      <c r="BZ219" s="171"/>
      <c r="CA219" s="171"/>
      <c r="CB219" s="171"/>
      <c r="CC219" s="171"/>
      <c r="CD219" s="171"/>
      <c r="CE219" s="171"/>
      <c r="CF219" s="171"/>
      <c r="CG219" s="171"/>
      <c r="CH219" s="171"/>
      <c r="CI219" s="171"/>
      <c r="CJ219" s="171"/>
      <c r="CK219" s="171"/>
      <c r="CL219" s="171"/>
      <c r="CM219" s="171"/>
      <c r="CN219" s="171"/>
      <c r="CO219" s="171"/>
      <c r="CP219" s="171"/>
      <c r="CQ219" s="171"/>
      <c r="CR219" s="171"/>
      <c r="CS219" s="171"/>
      <c r="CT219" s="171"/>
      <c r="CU219" s="171"/>
      <c r="CV219" s="171"/>
      <c r="CW219" s="171"/>
      <c r="CX219" s="171"/>
      <c r="CY219" s="171"/>
      <c r="CZ219" s="171"/>
      <c r="DA219" s="171"/>
      <c r="DB219" s="171"/>
      <c r="DC219" s="171"/>
      <c r="DD219" s="171"/>
      <c r="DE219" s="171"/>
      <c r="DF219" s="171"/>
      <c r="DG219" s="171"/>
      <c r="DH219" s="171"/>
      <c r="DI219" s="171"/>
      <c r="DJ219" s="171"/>
      <c r="DK219" s="171"/>
      <c r="DL219" s="171"/>
      <c r="DM219" s="171"/>
      <c r="DN219" s="171"/>
      <c r="DO219" s="171"/>
      <c r="DP219" s="171"/>
      <c r="DQ219" s="171"/>
      <c r="DR219" s="171"/>
      <c r="DS219" s="171"/>
      <c r="DT219" s="171"/>
      <c r="DU219" s="171"/>
      <c r="DV219" s="171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</row>
    <row r="220">
      <c r="A220" s="170"/>
      <c r="B220" s="170"/>
      <c r="C220" s="170"/>
      <c r="D220" s="170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71"/>
      <c r="AX220" s="171"/>
      <c r="AY220" s="171"/>
      <c r="AZ220" s="171"/>
      <c r="BA220" s="171"/>
      <c r="BB220" s="171"/>
      <c r="BC220" s="171"/>
      <c r="BD220" s="171"/>
      <c r="BE220" s="171"/>
      <c r="BF220" s="171"/>
      <c r="BG220" s="171"/>
      <c r="BH220" s="171"/>
      <c r="BI220" s="171"/>
      <c r="BJ220" s="171"/>
      <c r="BK220" s="171"/>
      <c r="BL220" s="171"/>
      <c r="BM220" s="171"/>
      <c r="BN220" s="171"/>
      <c r="BO220" s="171"/>
      <c r="BP220" s="171"/>
      <c r="BQ220" s="171"/>
      <c r="BR220" s="171"/>
      <c r="BS220" s="171"/>
      <c r="BT220" s="171"/>
      <c r="BU220" s="171"/>
      <c r="BV220" s="171"/>
      <c r="BW220" s="171"/>
      <c r="BX220" s="171"/>
      <c r="BY220" s="171"/>
      <c r="BZ220" s="171"/>
      <c r="CA220" s="171"/>
      <c r="CB220" s="171"/>
      <c r="CC220" s="171"/>
      <c r="CD220" s="171"/>
      <c r="CE220" s="171"/>
      <c r="CF220" s="171"/>
      <c r="CG220" s="171"/>
      <c r="CH220" s="171"/>
      <c r="CI220" s="171"/>
      <c r="CJ220" s="171"/>
      <c r="CK220" s="171"/>
      <c r="CL220" s="171"/>
      <c r="CM220" s="171"/>
      <c r="CN220" s="171"/>
      <c r="CO220" s="171"/>
      <c r="CP220" s="171"/>
      <c r="CQ220" s="171"/>
      <c r="CR220" s="171"/>
      <c r="CS220" s="171"/>
      <c r="CT220" s="171"/>
      <c r="CU220" s="171"/>
      <c r="CV220" s="171"/>
      <c r="CW220" s="171"/>
      <c r="CX220" s="171"/>
      <c r="CY220" s="171"/>
      <c r="CZ220" s="171"/>
      <c r="DA220" s="171"/>
      <c r="DB220" s="171"/>
      <c r="DC220" s="171"/>
      <c r="DD220" s="171"/>
      <c r="DE220" s="171"/>
      <c r="DF220" s="171"/>
      <c r="DG220" s="171"/>
      <c r="DH220" s="171"/>
      <c r="DI220" s="171"/>
      <c r="DJ220" s="171"/>
      <c r="DK220" s="171"/>
      <c r="DL220" s="171"/>
      <c r="DM220" s="171"/>
      <c r="DN220" s="171"/>
      <c r="DO220" s="171"/>
      <c r="DP220" s="171"/>
      <c r="DQ220" s="171"/>
      <c r="DR220" s="171"/>
      <c r="DS220" s="171"/>
      <c r="DT220" s="171"/>
      <c r="DU220" s="171"/>
      <c r="DV220" s="171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</row>
    <row r="221">
      <c r="A221" s="170"/>
      <c r="B221" s="170"/>
      <c r="C221" s="170"/>
      <c r="D221" s="170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71"/>
      <c r="AX221" s="171"/>
      <c r="AY221" s="171"/>
      <c r="AZ221" s="171"/>
      <c r="BA221" s="171"/>
      <c r="BB221" s="171"/>
      <c r="BC221" s="171"/>
      <c r="BD221" s="171"/>
      <c r="BE221" s="171"/>
      <c r="BF221" s="171"/>
      <c r="BG221" s="171"/>
      <c r="BH221" s="171"/>
      <c r="BI221" s="171"/>
      <c r="BJ221" s="171"/>
      <c r="BK221" s="171"/>
      <c r="BL221" s="171"/>
      <c r="BM221" s="171"/>
      <c r="BN221" s="171"/>
      <c r="BO221" s="171"/>
      <c r="BP221" s="171"/>
      <c r="BQ221" s="171"/>
      <c r="BR221" s="171"/>
      <c r="BS221" s="171"/>
      <c r="BT221" s="171"/>
      <c r="BU221" s="171"/>
      <c r="BV221" s="171"/>
      <c r="BW221" s="171"/>
      <c r="BX221" s="171"/>
      <c r="BY221" s="171"/>
      <c r="BZ221" s="171"/>
      <c r="CA221" s="171"/>
      <c r="CB221" s="171"/>
      <c r="CC221" s="171"/>
      <c r="CD221" s="171"/>
      <c r="CE221" s="171"/>
      <c r="CF221" s="171"/>
      <c r="CG221" s="171"/>
      <c r="CH221" s="171"/>
      <c r="CI221" s="171"/>
      <c r="CJ221" s="171"/>
      <c r="CK221" s="171"/>
      <c r="CL221" s="171"/>
      <c r="CM221" s="171"/>
      <c r="CN221" s="171"/>
      <c r="CO221" s="171"/>
      <c r="CP221" s="171"/>
      <c r="CQ221" s="171"/>
      <c r="CR221" s="171"/>
      <c r="CS221" s="171"/>
      <c r="CT221" s="171"/>
      <c r="CU221" s="171"/>
      <c r="CV221" s="171"/>
      <c r="CW221" s="171"/>
      <c r="CX221" s="171"/>
      <c r="CY221" s="171"/>
      <c r="CZ221" s="171"/>
      <c r="DA221" s="171"/>
      <c r="DB221" s="171"/>
      <c r="DC221" s="171"/>
      <c r="DD221" s="171"/>
      <c r="DE221" s="171"/>
      <c r="DF221" s="171"/>
      <c r="DG221" s="171"/>
      <c r="DH221" s="171"/>
      <c r="DI221" s="171"/>
      <c r="DJ221" s="171"/>
      <c r="DK221" s="171"/>
      <c r="DL221" s="171"/>
      <c r="DM221" s="171"/>
      <c r="DN221" s="171"/>
      <c r="DO221" s="171"/>
      <c r="DP221" s="171"/>
      <c r="DQ221" s="171"/>
      <c r="DR221" s="171"/>
      <c r="DS221" s="171"/>
      <c r="DT221" s="171"/>
      <c r="DU221" s="171"/>
      <c r="DV221" s="171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</row>
    <row r="222">
      <c r="A222" s="170"/>
      <c r="B222" s="170"/>
      <c r="C222" s="170"/>
      <c r="D222" s="170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1"/>
      <c r="AW222" s="171"/>
      <c r="AX222" s="171"/>
      <c r="AY222" s="171"/>
      <c r="AZ222" s="171"/>
      <c r="BA222" s="171"/>
      <c r="BB222" s="171"/>
      <c r="BC222" s="171"/>
      <c r="BD222" s="171"/>
      <c r="BE222" s="171"/>
      <c r="BF222" s="171"/>
      <c r="BG222" s="171"/>
      <c r="BH222" s="171"/>
      <c r="BI222" s="171"/>
      <c r="BJ222" s="171"/>
      <c r="BK222" s="171"/>
      <c r="BL222" s="171"/>
      <c r="BM222" s="171"/>
      <c r="BN222" s="171"/>
      <c r="BO222" s="171"/>
      <c r="BP222" s="171"/>
      <c r="BQ222" s="171"/>
      <c r="BR222" s="171"/>
      <c r="BS222" s="171"/>
      <c r="BT222" s="171"/>
      <c r="BU222" s="171"/>
      <c r="BV222" s="171"/>
      <c r="BW222" s="171"/>
      <c r="BX222" s="171"/>
      <c r="BY222" s="171"/>
      <c r="BZ222" s="171"/>
      <c r="CA222" s="171"/>
      <c r="CB222" s="171"/>
      <c r="CC222" s="171"/>
      <c r="CD222" s="171"/>
      <c r="CE222" s="171"/>
      <c r="CF222" s="171"/>
      <c r="CG222" s="171"/>
      <c r="CH222" s="171"/>
      <c r="CI222" s="171"/>
      <c r="CJ222" s="171"/>
      <c r="CK222" s="171"/>
      <c r="CL222" s="171"/>
      <c r="CM222" s="171"/>
      <c r="CN222" s="171"/>
      <c r="CO222" s="171"/>
      <c r="CP222" s="171"/>
      <c r="CQ222" s="171"/>
      <c r="CR222" s="171"/>
      <c r="CS222" s="171"/>
      <c r="CT222" s="171"/>
      <c r="CU222" s="171"/>
      <c r="CV222" s="171"/>
      <c r="CW222" s="171"/>
      <c r="CX222" s="171"/>
      <c r="CY222" s="171"/>
      <c r="CZ222" s="171"/>
      <c r="DA222" s="171"/>
      <c r="DB222" s="171"/>
      <c r="DC222" s="171"/>
      <c r="DD222" s="171"/>
      <c r="DE222" s="171"/>
      <c r="DF222" s="171"/>
      <c r="DG222" s="171"/>
      <c r="DH222" s="171"/>
      <c r="DI222" s="171"/>
      <c r="DJ222" s="171"/>
      <c r="DK222" s="171"/>
      <c r="DL222" s="171"/>
      <c r="DM222" s="171"/>
      <c r="DN222" s="171"/>
      <c r="DO222" s="171"/>
      <c r="DP222" s="171"/>
      <c r="DQ222" s="171"/>
      <c r="DR222" s="171"/>
      <c r="DS222" s="171"/>
      <c r="DT222" s="171"/>
      <c r="DU222" s="171"/>
      <c r="DV222" s="171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</row>
    <row r="223">
      <c r="A223" s="170"/>
      <c r="B223" s="170"/>
      <c r="C223" s="170"/>
      <c r="D223" s="170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1"/>
      <c r="AW223" s="171"/>
      <c r="AX223" s="171"/>
      <c r="AY223" s="171"/>
      <c r="AZ223" s="171"/>
      <c r="BA223" s="171"/>
      <c r="BB223" s="171"/>
      <c r="BC223" s="171"/>
      <c r="BD223" s="171"/>
      <c r="BE223" s="171"/>
      <c r="BF223" s="171"/>
      <c r="BG223" s="171"/>
      <c r="BH223" s="171"/>
      <c r="BI223" s="171"/>
      <c r="BJ223" s="171"/>
      <c r="BK223" s="171"/>
      <c r="BL223" s="171"/>
      <c r="BM223" s="171"/>
      <c r="BN223" s="171"/>
      <c r="BO223" s="171"/>
      <c r="BP223" s="171"/>
      <c r="BQ223" s="171"/>
      <c r="BR223" s="171"/>
      <c r="BS223" s="171"/>
      <c r="BT223" s="171"/>
      <c r="BU223" s="171"/>
      <c r="BV223" s="171"/>
      <c r="BW223" s="171"/>
      <c r="BX223" s="171"/>
      <c r="BY223" s="171"/>
      <c r="BZ223" s="171"/>
      <c r="CA223" s="171"/>
      <c r="CB223" s="171"/>
      <c r="CC223" s="171"/>
      <c r="CD223" s="171"/>
      <c r="CE223" s="171"/>
      <c r="CF223" s="171"/>
      <c r="CG223" s="171"/>
      <c r="CH223" s="171"/>
      <c r="CI223" s="171"/>
      <c r="CJ223" s="171"/>
      <c r="CK223" s="171"/>
      <c r="CL223" s="171"/>
      <c r="CM223" s="171"/>
      <c r="CN223" s="171"/>
      <c r="CO223" s="171"/>
      <c r="CP223" s="171"/>
      <c r="CQ223" s="171"/>
      <c r="CR223" s="171"/>
      <c r="CS223" s="171"/>
      <c r="CT223" s="171"/>
      <c r="CU223" s="171"/>
      <c r="CV223" s="171"/>
      <c r="CW223" s="171"/>
      <c r="CX223" s="171"/>
      <c r="CY223" s="171"/>
      <c r="CZ223" s="171"/>
      <c r="DA223" s="171"/>
      <c r="DB223" s="171"/>
      <c r="DC223" s="171"/>
      <c r="DD223" s="171"/>
      <c r="DE223" s="171"/>
      <c r="DF223" s="171"/>
      <c r="DG223" s="171"/>
      <c r="DH223" s="171"/>
      <c r="DI223" s="171"/>
      <c r="DJ223" s="171"/>
      <c r="DK223" s="171"/>
      <c r="DL223" s="171"/>
      <c r="DM223" s="171"/>
      <c r="DN223" s="171"/>
      <c r="DO223" s="171"/>
      <c r="DP223" s="171"/>
      <c r="DQ223" s="171"/>
      <c r="DR223" s="171"/>
      <c r="DS223" s="171"/>
      <c r="DT223" s="171"/>
      <c r="DU223" s="171"/>
      <c r="DV223" s="171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</row>
    <row r="224">
      <c r="A224" s="170"/>
      <c r="B224" s="170"/>
      <c r="C224" s="170"/>
      <c r="D224" s="170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71"/>
      <c r="AX224" s="171"/>
      <c r="AY224" s="171"/>
      <c r="AZ224" s="171"/>
      <c r="BA224" s="171"/>
      <c r="BB224" s="171"/>
      <c r="BC224" s="171"/>
      <c r="BD224" s="171"/>
      <c r="BE224" s="171"/>
      <c r="BF224" s="171"/>
      <c r="BG224" s="171"/>
      <c r="BH224" s="171"/>
      <c r="BI224" s="171"/>
      <c r="BJ224" s="171"/>
      <c r="BK224" s="171"/>
      <c r="BL224" s="171"/>
      <c r="BM224" s="171"/>
      <c r="BN224" s="171"/>
      <c r="BO224" s="171"/>
      <c r="BP224" s="171"/>
      <c r="BQ224" s="171"/>
      <c r="BR224" s="171"/>
      <c r="BS224" s="171"/>
      <c r="BT224" s="171"/>
      <c r="BU224" s="171"/>
      <c r="BV224" s="171"/>
      <c r="BW224" s="171"/>
      <c r="BX224" s="171"/>
      <c r="BY224" s="171"/>
      <c r="BZ224" s="171"/>
      <c r="CA224" s="171"/>
      <c r="CB224" s="171"/>
      <c r="CC224" s="171"/>
      <c r="CD224" s="171"/>
      <c r="CE224" s="171"/>
      <c r="CF224" s="171"/>
      <c r="CG224" s="171"/>
      <c r="CH224" s="171"/>
      <c r="CI224" s="171"/>
      <c r="CJ224" s="171"/>
      <c r="CK224" s="171"/>
      <c r="CL224" s="171"/>
      <c r="CM224" s="171"/>
      <c r="CN224" s="171"/>
      <c r="CO224" s="171"/>
      <c r="CP224" s="171"/>
      <c r="CQ224" s="171"/>
      <c r="CR224" s="171"/>
      <c r="CS224" s="171"/>
      <c r="CT224" s="171"/>
      <c r="CU224" s="171"/>
      <c r="CV224" s="171"/>
      <c r="CW224" s="171"/>
      <c r="CX224" s="171"/>
      <c r="CY224" s="171"/>
      <c r="CZ224" s="171"/>
      <c r="DA224" s="171"/>
      <c r="DB224" s="171"/>
      <c r="DC224" s="171"/>
      <c r="DD224" s="171"/>
      <c r="DE224" s="171"/>
      <c r="DF224" s="171"/>
      <c r="DG224" s="171"/>
      <c r="DH224" s="171"/>
      <c r="DI224" s="171"/>
      <c r="DJ224" s="171"/>
      <c r="DK224" s="171"/>
      <c r="DL224" s="171"/>
      <c r="DM224" s="171"/>
      <c r="DN224" s="171"/>
      <c r="DO224" s="171"/>
      <c r="DP224" s="171"/>
      <c r="DQ224" s="171"/>
      <c r="DR224" s="171"/>
      <c r="DS224" s="171"/>
      <c r="DT224" s="171"/>
      <c r="DU224" s="171"/>
      <c r="DV224" s="171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</row>
    <row r="225">
      <c r="A225" s="170"/>
      <c r="B225" s="170"/>
      <c r="C225" s="170"/>
      <c r="D225" s="170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1"/>
      <c r="BB225" s="171"/>
      <c r="BC225" s="171"/>
      <c r="BD225" s="171"/>
      <c r="BE225" s="171"/>
      <c r="BF225" s="171"/>
      <c r="BG225" s="171"/>
      <c r="BH225" s="171"/>
      <c r="BI225" s="171"/>
      <c r="BJ225" s="171"/>
      <c r="BK225" s="171"/>
      <c r="BL225" s="171"/>
      <c r="BM225" s="171"/>
      <c r="BN225" s="171"/>
      <c r="BO225" s="171"/>
      <c r="BP225" s="171"/>
      <c r="BQ225" s="171"/>
      <c r="BR225" s="171"/>
      <c r="BS225" s="171"/>
      <c r="BT225" s="171"/>
      <c r="BU225" s="171"/>
      <c r="BV225" s="171"/>
      <c r="BW225" s="171"/>
      <c r="BX225" s="171"/>
      <c r="BY225" s="171"/>
      <c r="BZ225" s="171"/>
      <c r="CA225" s="171"/>
      <c r="CB225" s="171"/>
      <c r="CC225" s="171"/>
      <c r="CD225" s="171"/>
      <c r="CE225" s="171"/>
      <c r="CF225" s="171"/>
      <c r="CG225" s="171"/>
      <c r="CH225" s="171"/>
      <c r="CI225" s="171"/>
      <c r="CJ225" s="171"/>
      <c r="CK225" s="171"/>
      <c r="CL225" s="171"/>
      <c r="CM225" s="171"/>
      <c r="CN225" s="171"/>
      <c r="CO225" s="171"/>
      <c r="CP225" s="171"/>
      <c r="CQ225" s="171"/>
      <c r="CR225" s="171"/>
      <c r="CS225" s="171"/>
      <c r="CT225" s="171"/>
      <c r="CU225" s="171"/>
      <c r="CV225" s="171"/>
      <c r="CW225" s="171"/>
      <c r="CX225" s="171"/>
      <c r="CY225" s="171"/>
      <c r="CZ225" s="171"/>
      <c r="DA225" s="171"/>
      <c r="DB225" s="171"/>
      <c r="DC225" s="171"/>
      <c r="DD225" s="171"/>
      <c r="DE225" s="171"/>
      <c r="DF225" s="171"/>
      <c r="DG225" s="171"/>
      <c r="DH225" s="171"/>
      <c r="DI225" s="171"/>
      <c r="DJ225" s="171"/>
      <c r="DK225" s="171"/>
      <c r="DL225" s="171"/>
      <c r="DM225" s="171"/>
      <c r="DN225" s="171"/>
      <c r="DO225" s="171"/>
      <c r="DP225" s="171"/>
      <c r="DQ225" s="171"/>
      <c r="DR225" s="171"/>
      <c r="DS225" s="171"/>
      <c r="DT225" s="171"/>
      <c r="DU225" s="171"/>
      <c r="DV225" s="171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</row>
    <row r="226">
      <c r="A226" s="170"/>
      <c r="B226" s="170"/>
      <c r="C226" s="170"/>
      <c r="D226" s="170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1"/>
      <c r="BL226" s="171"/>
      <c r="BM226" s="171"/>
      <c r="BN226" s="171"/>
      <c r="BO226" s="171"/>
      <c r="BP226" s="171"/>
      <c r="BQ226" s="171"/>
      <c r="BR226" s="171"/>
      <c r="BS226" s="171"/>
      <c r="BT226" s="171"/>
      <c r="BU226" s="171"/>
      <c r="BV226" s="171"/>
      <c r="BW226" s="171"/>
      <c r="BX226" s="171"/>
      <c r="BY226" s="171"/>
      <c r="BZ226" s="171"/>
      <c r="CA226" s="171"/>
      <c r="CB226" s="171"/>
      <c r="CC226" s="171"/>
      <c r="CD226" s="171"/>
      <c r="CE226" s="171"/>
      <c r="CF226" s="171"/>
      <c r="CG226" s="171"/>
      <c r="CH226" s="171"/>
      <c r="CI226" s="171"/>
      <c r="CJ226" s="171"/>
      <c r="CK226" s="171"/>
      <c r="CL226" s="171"/>
      <c r="CM226" s="171"/>
      <c r="CN226" s="171"/>
      <c r="CO226" s="171"/>
      <c r="CP226" s="171"/>
      <c r="CQ226" s="171"/>
      <c r="CR226" s="171"/>
      <c r="CS226" s="171"/>
      <c r="CT226" s="171"/>
      <c r="CU226" s="171"/>
      <c r="CV226" s="171"/>
      <c r="CW226" s="171"/>
      <c r="CX226" s="171"/>
      <c r="CY226" s="171"/>
      <c r="CZ226" s="171"/>
      <c r="DA226" s="171"/>
      <c r="DB226" s="171"/>
      <c r="DC226" s="171"/>
      <c r="DD226" s="171"/>
      <c r="DE226" s="171"/>
      <c r="DF226" s="171"/>
      <c r="DG226" s="171"/>
      <c r="DH226" s="171"/>
      <c r="DI226" s="171"/>
      <c r="DJ226" s="171"/>
      <c r="DK226" s="171"/>
      <c r="DL226" s="171"/>
      <c r="DM226" s="171"/>
      <c r="DN226" s="171"/>
      <c r="DO226" s="171"/>
      <c r="DP226" s="171"/>
      <c r="DQ226" s="171"/>
      <c r="DR226" s="171"/>
      <c r="DS226" s="171"/>
      <c r="DT226" s="171"/>
      <c r="DU226" s="171"/>
      <c r="DV226" s="171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</row>
    <row r="227">
      <c r="A227" s="170"/>
      <c r="B227" s="170"/>
      <c r="C227" s="17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1"/>
      <c r="BB227" s="171"/>
      <c r="BC227" s="171"/>
      <c r="BD227" s="171"/>
      <c r="BE227" s="171"/>
      <c r="BF227" s="171"/>
      <c r="BG227" s="171"/>
      <c r="BH227" s="171"/>
      <c r="BI227" s="171"/>
      <c r="BJ227" s="171"/>
      <c r="BK227" s="171"/>
      <c r="BL227" s="171"/>
      <c r="BM227" s="171"/>
      <c r="BN227" s="171"/>
      <c r="BO227" s="171"/>
      <c r="BP227" s="171"/>
      <c r="BQ227" s="171"/>
      <c r="BR227" s="171"/>
      <c r="BS227" s="171"/>
      <c r="BT227" s="171"/>
      <c r="BU227" s="171"/>
      <c r="BV227" s="171"/>
      <c r="BW227" s="171"/>
      <c r="BX227" s="171"/>
      <c r="BY227" s="171"/>
      <c r="BZ227" s="171"/>
      <c r="CA227" s="171"/>
      <c r="CB227" s="171"/>
      <c r="CC227" s="171"/>
      <c r="CD227" s="171"/>
      <c r="CE227" s="171"/>
      <c r="CF227" s="171"/>
      <c r="CG227" s="171"/>
      <c r="CH227" s="171"/>
      <c r="CI227" s="171"/>
      <c r="CJ227" s="171"/>
      <c r="CK227" s="171"/>
      <c r="CL227" s="171"/>
      <c r="CM227" s="171"/>
      <c r="CN227" s="171"/>
      <c r="CO227" s="171"/>
      <c r="CP227" s="171"/>
      <c r="CQ227" s="171"/>
      <c r="CR227" s="171"/>
      <c r="CS227" s="171"/>
      <c r="CT227" s="171"/>
      <c r="CU227" s="171"/>
      <c r="CV227" s="171"/>
      <c r="CW227" s="171"/>
      <c r="CX227" s="171"/>
      <c r="CY227" s="171"/>
      <c r="CZ227" s="171"/>
      <c r="DA227" s="171"/>
      <c r="DB227" s="171"/>
      <c r="DC227" s="171"/>
      <c r="DD227" s="171"/>
      <c r="DE227" s="171"/>
      <c r="DF227" s="171"/>
      <c r="DG227" s="171"/>
      <c r="DH227" s="171"/>
      <c r="DI227" s="171"/>
      <c r="DJ227" s="171"/>
      <c r="DK227" s="171"/>
      <c r="DL227" s="171"/>
      <c r="DM227" s="171"/>
      <c r="DN227" s="171"/>
      <c r="DO227" s="171"/>
      <c r="DP227" s="171"/>
      <c r="DQ227" s="171"/>
      <c r="DR227" s="171"/>
      <c r="DS227" s="171"/>
      <c r="DT227" s="171"/>
      <c r="DU227" s="171"/>
      <c r="DV227" s="171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</row>
    <row r="228">
      <c r="A228" s="170"/>
      <c r="B228" s="170"/>
      <c r="C228" s="170"/>
      <c r="D228" s="170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  <c r="AM228" s="171"/>
      <c r="AN228" s="171"/>
      <c r="AO228" s="171"/>
      <c r="AP228" s="171"/>
      <c r="AQ228" s="171"/>
      <c r="AR228" s="171"/>
      <c r="AS228" s="171"/>
      <c r="AT228" s="171"/>
      <c r="AU228" s="171"/>
      <c r="AV228" s="171"/>
      <c r="AW228" s="171"/>
      <c r="AX228" s="171"/>
      <c r="AY228" s="171"/>
      <c r="AZ228" s="171"/>
      <c r="BA228" s="171"/>
      <c r="BB228" s="171"/>
      <c r="BC228" s="171"/>
      <c r="BD228" s="171"/>
      <c r="BE228" s="171"/>
      <c r="BF228" s="171"/>
      <c r="BG228" s="171"/>
      <c r="BH228" s="171"/>
      <c r="BI228" s="171"/>
      <c r="BJ228" s="171"/>
      <c r="BK228" s="171"/>
      <c r="BL228" s="171"/>
      <c r="BM228" s="171"/>
      <c r="BN228" s="171"/>
      <c r="BO228" s="171"/>
      <c r="BP228" s="171"/>
      <c r="BQ228" s="171"/>
      <c r="BR228" s="171"/>
      <c r="BS228" s="171"/>
      <c r="BT228" s="171"/>
      <c r="BU228" s="171"/>
      <c r="BV228" s="171"/>
      <c r="BW228" s="171"/>
      <c r="BX228" s="171"/>
      <c r="BY228" s="171"/>
      <c r="BZ228" s="171"/>
      <c r="CA228" s="171"/>
      <c r="CB228" s="171"/>
      <c r="CC228" s="171"/>
      <c r="CD228" s="171"/>
      <c r="CE228" s="171"/>
      <c r="CF228" s="171"/>
      <c r="CG228" s="171"/>
      <c r="CH228" s="171"/>
      <c r="CI228" s="171"/>
      <c r="CJ228" s="171"/>
      <c r="CK228" s="171"/>
      <c r="CL228" s="171"/>
      <c r="CM228" s="171"/>
      <c r="CN228" s="171"/>
      <c r="CO228" s="171"/>
      <c r="CP228" s="171"/>
      <c r="CQ228" s="171"/>
      <c r="CR228" s="171"/>
      <c r="CS228" s="171"/>
      <c r="CT228" s="171"/>
      <c r="CU228" s="171"/>
      <c r="CV228" s="171"/>
      <c r="CW228" s="171"/>
      <c r="CX228" s="171"/>
      <c r="CY228" s="171"/>
      <c r="CZ228" s="171"/>
      <c r="DA228" s="171"/>
      <c r="DB228" s="171"/>
      <c r="DC228" s="171"/>
      <c r="DD228" s="171"/>
      <c r="DE228" s="171"/>
      <c r="DF228" s="171"/>
      <c r="DG228" s="171"/>
      <c r="DH228" s="171"/>
      <c r="DI228" s="171"/>
      <c r="DJ228" s="171"/>
      <c r="DK228" s="171"/>
      <c r="DL228" s="171"/>
      <c r="DM228" s="171"/>
      <c r="DN228" s="171"/>
      <c r="DO228" s="171"/>
      <c r="DP228" s="171"/>
      <c r="DQ228" s="171"/>
      <c r="DR228" s="171"/>
      <c r="DS228" s="171"/>
      <c r="DT228" s="171"/>
      <c r="DU228" s="171"/>
      <c r="DV228" s="171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</row>
    <row r="229">
      <c r="A229" s="170"/>
      <c r="B229" s="170"/>
      <c r="C229" s="170"/>
      <c r="D229" s="170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71"/>
      <c r="BD229" s="171"/>
      <c r="BE229" s="171"/>
      <c r="BF229" s="171"/>
      <c r="BG229" s="171"/>
      <c r="BH229" s="171"/>
      <c r="BI229" s="171"/>
      <c r="BJ229" s="171"/>
      <c r="BK229" s="171"/>
      <c r="BL229" s="171"/>
      <c r="BM229" s="171"/>
      <c r="BN229" s="171"/>
      <c r="BO229" s="171"/>
      <c r="BP229" s="171"/>
      <c r="BQ229" s="171"/>
      <c r="BR229" s="171"/>
      <c r="BS229" s="171"/>
      <c r="BT229" s="171"/>
      <c r="BU229" s="171"/>
      <c r="BV229" s="171"/>
      <c r="BW229" s="171"/>
      <c r="BX229" s="171"/>
      <c r="BY229" s="171"/>
      <c r="BZ229" s="171"/>
      <c r="CA229" s="171"/>
      <c r="CB229" s="171"/>
      <c r="CC229" s="171"/>
      <c r="CD229" s="171"/>
      <c r="CE229" s="171"/>
      <c r="CF229" s="171"/>
      <c r="CG229" s="171"/>
      <c r="CH229" s="171"/>
      <c r="CI229" s="171"/>
      <c r="CJ229" s="171"/>
      <c r="CK229" s="171"/>
      <c r="CL229" s="171"/>
      <c r="CM229" s="171"/>
      <c r="CN229" s="171"/>
      <c r="CO229" s="171"/>
      <c r="CP229" s="171"/>
      <c r="CQ229" s="171"/>
      <c r="CR229" s="171"/>
      <c r="CS229" s="171"/>
      <c r="CT229" s="171"/>
      <c r="CU229" s="171"/>
      <c r="CV229" s="171"/>
      <c r="CW229" s="171"/>
      <c r="CX229" s="171"/>
      <c r="CY229" s="171"/>
      <c r="CZ229" s="171"/>
      <c r="DA229" s="171"/>
      <c r="DB229" s="171"/>
      <c r="DC229" s="171"/>
      <c r="DD229" s="171"/>
      <c r="DE229" s="171"/>
      <c r="DF229" s="171"/>
      <c r="DG229" s="171"/>
      <c r="DH229" s="171"/>
      <c r="DI229" s="171"/>
      <c r="DJ229" s="171"/>
      <c r="DK229" s="171"/>
      <c r="DL229" s="171"/>
      <c r="DM229" s="171"/>
      <c r="DN229" s="171"/>
      <c r="DO229" s="171"/>
      <c r="DP229" s="171"/>
      <c r="DQ229" s="171"/>
      <c r="DR229" s="171"/>
      <c r="DS229" s="171"/>
      <c r="DT229" s="171"/>
      <c r="DU229" s="171"/>
      <c r="DV229" s="171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</row>
    <row r="230">
      <c r="A230" s="170"/>
      <c r="B230" s="170"/>
      <c r="C230" s="170"/>
      <c r="D230" s="170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  <c r="BE230" s="171"/>
      <c r="BF230" s="171"/>
      <c r="BG230" s="171"/>
      <c r="BH230" s="171"/>
      <c r="BI230" s="171"/>
      <c r="BJ230" s="171"/>
      <c r="BK230" s="171"/>
      <c r="BL230" s="171"/>
      <c r="BM230" s="171"/>
      <c r="BN230" s="171"/>
      <c r="BO230" s="171"/>
      <c r="BP230" s="171"/>
      <c r="BQ230" s="171"/>
      <c r="BR230" s="171"/>
      <c r="BS230" s="171"/>
      <c r="BT230" s="171"/>
      <c r="BU230" s="171"/>
      <c r="BV230" s="171"/>
      <c r="BW230" s="171"/>
      <c r="BX230" s="171"/>
      <c r="BY230" s="171"/>
      <c r="BZ230" s="171"/>
      <c r="CA230" s="171"/>
      <c r="CB230" s="171"/>
      <c r="CC230" s="171"/>
      <c r="CD230" s="171"/>
      <c r="CE230" s="171"/>
      <c r="CF230" s="171"/>
      <c r="CG230" s="171"/>
      <c r="CH230" s="171"/>
      <c r="CI230" s="171"/>
      <c r="CJ230" s="171"/>
      <c r="CK230" s="171"/>
      <c r="CL230" s="171"/>
      <c r="CM230" s="171"/>
      <c r="CN230" s="171"/>
      <c r="CO230" s="171"/>
      <c r="CP230" s="171"/>
      <c r="CQ230" s="171"/>
      <c r="CR230" s="171"/>
      <c r="CS230" s="171"/>
      <c r="CT230" s="171"/>
      <c r="CU230" s="171"/>
      <c r="CV230" s="171"/>
      <c r="CW230" s="171"/>
      <c r="CX230" s="171"/>
      <c r="CY230" s="171"/>
      <c r="CZ230" s="171"/>
      <c r="DA230" s="171"/>
      <c r="DB230" s="171"/>
      <c r="DC230" s="171"/>
      <c r="DD230" s="171"/>
      <c r="DE230" s="171"/>
      <c r="DF230" s="171"/>
      <c r="DG230" s="171"/>
      <c r="DH230" s="171"/>
      <c r="DI230" s="171"/>
      <c r="DJ230" s="171"/>
      <c r="DK230" s="171"/>
      <c r="DL230" s="171"/>
      <c r="DM230" s="171"/>
      <c r="DN230" s="171"/>
      <c r="DO230" s="171"/>
      <c r="DP230" s="171"/>
      <c r="DQ230" s="171"/>
      <c r="DR230" s="171"/>
      <c r="DS230" s="171"/>
      <c r="DT230" s="171"/>
      <c r="DU230" s="171"/>
      <c r="DV230" s="171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</row>
    <row r="231">
      <c r="A231" s="170"/>
      <c r="B231" s="170"/>
      <c r="C231" s="170"/>
      <c r="D231" s="170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1"/>
      <c r="BB231" s="171"/>
      <c r="BC231" s="171"/>
      <c r="BD231" s="171"/>
      <c r="BE231" s="171"/>
      <c r="BF231" s="171"/>
      <c r="BG231" s="171"/>
      <c r="BH231" s="171"/>
      <c r="BI231" s="171"/>
      <c r="BJ231" s="171"/>
      <c r="BK231" s="171"/>
      <c r="BL231" s="171"/>
      <c r="BM231" s="171"/>
      <c r="BN231" s="171"/>
      <c r="BO231" s="171"/>
      <c r="BP231" s="171"/>
      <c r="BQ231" s="171"/>
      <c r="BR231" s="171"/>
      <c r="BS231" s="171"/>
      <c r="BT231" s="171"/>
      <c r="BU231" s="171"/>
      <c r="BV231" s="171"/>
      <c r="BW231" s="171"/>
      <c r="BX231" s="171"/>
      <c r="BY231" s="171"/>
      <c r="BZ231" s="171"/>
      <c r="CA231" s="171"/>
      <c r="CB231" s="171"/>
      <c r="CC231" s="171"/>
      <c r="CD231" s="171"/>
      <c r="CE231" s="171"/>
      <c r="CF231" s="171"/>
      <c r="CG231" s="171"/>
      <c r="CH231" s="171"/>
      <c r="CI231" s="171"/>
      <c r="CJ231" s="171"/>
      <c r="CK231" s="171"/>
      <c r="CL231" s="171"/>
      <c r="CM231" s="171"/>
      <c r="CN231" s="171"/>
      <c r="CO231" s="171"/>
      <c r="CP231" s="171"/>
      <c r="CQ231" s="171"/>
      <c r="CR231" s="171"/>
      <c r="CS231" s="171"/>
      <c r="CT231" s="171"/>
      <c r="CU231" s="171"/>
      <c r="CV231" s="171"/>
      <c r="CW231" s="171"/>
      <c r="CX231" s="171"/>
      <c r="CY231" s="171"/>
      <c r="CZ231" s="171"/>
      <c r="DA231" s="171"/>
      <c r="DB231" s="171"/>
      <c r="DC231" s="171"/>
      <c r="DD231" s="171"/>
      <c r="DE231" s="171"/>
      <c r="DF231" s="171"/>
      <c r="DG231" s="171"/>
      <c r="DH231" s="171"/>
      <c r="DI231" s="171"/>
      <c r="DJ231" s="171"/>
      <c r="DK231" s="171"/>
      <c r="DL231" s="171"/>
      <c r="DM231" s="171"/>
      <c r="DN231" s="171"/>
      <c r="DO231" s="171"/>
      <c r="DP231" s="171"/>
      <c r="DQ231" s="171"/>
      <c r="DR231" s="171"/>
      <c r="DS231" s="171"/>
      <c r="DT231" s="171"/>
      <c r="DU231" s="171"/>
      <c r="DV231" s="171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</row>
    <row r="232">
      <c r="A232" s="170"/>
      <c r="B232" s="170"/>
      <c r="C232" s="170"/>
      <c r="D232" s="170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171"/>
      <c r="BN232" s="171"/>
      <c r="BO232" s="171"/>
      <c r="BP232" s="171"/>
      <c r="BQ232" s="171"/>
      <c r="BR232" s="171"/>
      <c r="BS232" s="171"/>
      <c r="BT232" s="171"/>
      <c r="BU232" s="171"/>
      <c r="BV232" s="171"/>
      <c r="BW232" s="171"/>
      <c r="BX232" s="171"/>
      <c r="BY232" s="171"/>
      <c r="BZ232" s="171"/>
      <c r="CA232" s="171"/>
      <c r="CB232" s="171"/>
      <c r="CC232" s="171"/>
      <c r="CD232" s="171"/>
      <c r="CE232" s="171"/>
      <c r="CF232" s="171"/>
      <c r="CG232" s="171"/>
      <c r="CH232" s="171"/>
      <c r="CI232" s="171"/>
      <c r="CJ232" s="171"/>
      <c r="CK232" s="171"/>
      <c r="CL232" s="171"/>
      <c r="CM232" s="171"/>
      <c r="CN232" s="171"/>
      <c r="CO232" s="171"/>
      <c r="CP232" s="171"/>
      <c r="CQ232" s="171"/>
      <c r="CR232" s="171"/>
      <c r="CS232" s="171"/>
      <c r="CT232" s="171"/>
      <c r="CU232" s="171"/>
      <c r="CV232" s="171"/>
      <c r="CW232" s="171"/>
      <c r="CX232" s="171"/>
      <c r="CY232" s="171"/>
      <c r="CZ232" s="171"/>
      <c r="DA232" s="171"/>
      <c r="DB232" s="171"/>
      <c r="DC232" s="171"/>
      <c r="DD232" s="171"/>
      <c r="DE232" s="171"/>
      <c r="DF232" s="171"/>
      <c r="DG232" s="171"/>
      <c r="DH232" s="171"/>
      <c r="DI232" s="171"/>
      <c r="DJ232" s="171"/>
      <c r="DK232" s="171"/>
      <c r="DL232" s="171"/>
      <c r="DM232" s="171"/>
      <c r="DN232" s="171"/>
      <c r="DO232" s="171"/>
      <c r="DP232" s="171"/>
      <c r="DQ232" s="171"/>
      <c r="DR232" s="171"/>
      <c r="DS232" s="171"/>
      <c r="DT232" s="171"/>
      <c r="DU232" s="171"/>
      <c r="DV232" s="171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</row>
    <row r="233">
      <c r="A233" s="170"/>
      <c r="B233" s="170"/>
      <c r="C233" s="170"/>
      <c r="D233" s="170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1"/>
      <c r="BB233" s="171"/>
      <c r="BC233" s="171"/>
      <c r="BD233" s="171"/>
      <c r="BE233" s="171"/>
      <c r="BF233" s="171"/>
      <c r="BG233" s="171"/>
      <c r="BH233" s="171"/>
      <c r="BI233" s="171"/>
      <c r="BJ233" s="171"/>
      <c r="BK233" s="171"/>
      <c r="BL233" s="171"/>
      <c r="BM233" s="171"/>
      <c r="BN233" s="171"/>
      <c r="BO233" s="171"/>
      <c r="BP233" s="171"/>
      <c r="BQ233" s="171"/>
      <c r="BR233" s="171"/>
      <c r="BS233" s="171"/>
      <c r="BT233" s="171"/>
      <c r="BU233" s="171"/>
      <c r="BV233" s="171"/>
      <c r="BW233" s="171"/>
      <c r="BX233" s="171"/>
      <c r="BY233" s="171"/>
      <c r="BZ233" s="171"/>
      <c r="CA233" s="171"/>
      <c r="CB233" s="171"/>
      <c r="CC233" s="171"/>
      <c r="CD233" s="171"/>
      <c r="CE233" s="171"/>
      <c r="CF233" s="171"/>
      <c r="CG233" s="171"/>
      <c r="CH233" s="171"/>
      <c r="CI233" s="171"/>
      <c r="CJ233" s="171"/>
      <c r="CK233" s="171"/>
      <c r="CL233" s="171"/>
      <c r="CM233" s="171"/>
      <c r="CN233" s="171"/>
      <c r="CO233" s="171"/>
      <c r="CP233" s="171"/>
      <c r="CQ233" s="171"/>
      <c r="CR233" s="171"/>
      <c r="CS233" s="171"/>
      <c r="CT233" s="171"/>
      <c r="CU233" s="171"/>
      <c r="CV233" s="171"/>
      <c r="CW233" s="171"/>
      <c r="CX233" s="171"/>
      <c r="CY233" s="171"/>
      <c r="CZ233" s="171"/>
      <c r="DA233" s="171"/>
      <c r="DB233" s="171"/>
      <c r="DC233" s="171"/>
      <c r="DD233" s="171"/>
      <c r="DE233" s="171"/>
      <c r="DF233" s="171"/>
      <c r="DG233" s="171"/>
      <c r="DH233" s="171"/>
      <c r="DI233" s="171"/>
      <c r="DJ233" s="171"/>
      <c r="DK233" s="171"/>
      <c r="DL233" s="171"/>
      <c r="DM233" s="171"/>
      <c r="DN233" s="171"/>
      <c r="DO233" s="171"/>
      <c r="DP233" s="171"/>
      <c r="DQ233" s="171"/>
      <c r="DR233" s="171"/>
      <c r="DS233" s="171"/>
      <c r="DT233" s="171"/>
      <c r="DU233" s="171"/>
      <c r="DV233" s="171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</row>
    <row r="234">
      <c r="A234" s="170"/>
      <c r="B234" s="170"/>
      <c r="C234" s="170"/>
      <c r="D234" s="170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71"/>
      <c r="BD234" s="171"/>
      <c r="BE234" s="171"/>
      <c r="BF234" s="171"/>
      <c r="BG234" s="171"/>
      <c r="BH234" s="171"/>
      <c r="BI234" s="171"/>
      <c r="BJ234" s="171"/>
      <c r="BK234" s="171"/>
      <c r="BL234" s="171"/>
      <c r="BM234" s="171"/>
      <c r="BN234" s="171"/>
      <c r="BO234" s="171"/>
      <c r="BP234" s="171"/>
      <c r="BQ234" s="171"/>
      <c r="BR234" s="171"/>
      <c r="BS234" s="171"/>
      <c r="BT234" s="171"/>
      <c r="BU234" s="171"/>
      <c r="BV234" s="171"/>
      <c r="BW234" s="171"/>
      <c r="BX234" s="171"/>
      <c r="BY234" s="171"/>
      <c r="BZ234" s="171"/>
      <c r="CA234" s="171"/>
      <c r="CB234" s="171"/>
      <c r="CC234" s="171"/>
      <c r="CD234" s="171"/>
      <c r="CE234" s="171"/>
      <c r="CF234" s="171"/>
      <c r="CG234" s="171"/>
      <c r="CH234" s="171"/>
      <c r="CI234" s="171"/>
      <c r="CJ234" s="171"/>
      <c r="CK234" s="171"/>
      <c r="CL234" s="171"/>
      <c r="CM234" s="171"/>
      <c r="CN234" s="171"/>
      <c r="CO234" s="171"/>
      <c r="CP234" s="171"/>
      <c r="CQ234" s="171"/>
      <c r="CR234" s="171"/>
      <c r="CS234" s="171"/>
      <c r="CT234" s="171"/>
      <c r="CU234" s="171"/>
      <c r="CV234" s="171"/>
      <c r="CW234" s="171"/>
      <c r="CX234" s="171"/>
      <c r="CY234" s="171"/>
      <c r="CZ234" s="171"/>
      <c r="DA234" s="171"/>
      <c r="DB234" s="171"/>
      <c r="DC234" s="171"/>
      <c r="DD234" s="171"/>
      <c r="DE234" s="171"/>
      <c r="DF234" s="171"/>
      <c r="DG234" s="171"/>
      <c r="DH234" s="171"/>
      <c r="DI234" s="171"/>
      <c r="DJ234" s="171"/>
      <c r="DK234" s="171"/>
      <c r="DL234" s="171"/>
      <c r="DM234" s="171"/>
      <c r="DN234" s="171"/>
      <c r="DO234" s="171"/>
      <c r="DP234" s="171"/>
      <c r="DQ234" s="171"/>
      <c r="DR234" s="171"/>
      <c r="DS234" s="171"/>
      <c r="DT234" s="171"/>
      <c r="DU234" s="171"/>
      <c r="DV234" s="171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</row>
    <row r="235">
      <c r="A235" s="170"/>
      <c r="B235" s="170"/>
      <c r="C235" s="170"/>
      <c r="D235" s="170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1"/>
      <c r="BL235" s="171"/>
      <c r="BM235" s="171"/>
      <c r="BN235" s="171"/>
      <c r="BO235" s="171"/>
      <c r="BP235" s="171"/>
      <c r="BQ235" s="171"/>
      <c r="BR235" s="171"/>
      <c r="BS235" s="171"/>
      <c r="BT235" s="171"/>
      <c r="BU235" s="171"/>
      <c r="BV235" s="171"/>
      <c r="BW235" s="171"/>
      <c r="BX235" s="171"/>
      <c r="BY235" s="171"/>
      <c r="BZ235" s="171"/>
      <c r="CA235" s="171"/>
      <c r="CB235" s="171"/>
      <c r="CC235" s="171"/>
      <c r="CD235" s="171"/>
      <c r="CE235" s="171"/>
      <c r="CF235" s="171"/>
      <c r="CG235" s="171"/>
      <c r="CH235" s="171"/>
      <c r="CI235" s="171"/>
      <c r="CJ235" s="171"/>
      <c r="CK235" s="171"/>
      <c r="CL235" s="171"/>
      <c r="CM235" s="171"/>
      <c r="CN235" s="171"/>
      <c r="CO235" s="171"/>
      <c r="CP235" s="171"/>
      <c r="CQ235" s="171"/>
      <c r="CR235" s="171"/>
      <c r="CS235" s="171"/>
      <c r="CT235" s="171"/>
      <c r="CU235" s="171"/>
      <c r="CV235" s="171"/>
      <c r="CW235" s="171"/>
      <c r="CX235" s="171"/>
      <c r="CY235" s="171"/>
      <c r="CZ235" s="171"/>
      <c r="DA235" s="171"/>
      <c r="DB235" s="171"/>
      <c r="DC235" s="171"/>
      <c r="DD235" s="171"/>
      <c r="DE235" s="171"/>
      <c r="DF235" s="171"/>
      <c r="DG235" s="171"/>
      <c r="DH235" s="171"/>
      <c r="DI235" s="171"/>
      <c r="DJ235" s="171"/>
      <c r="DK235" s="171"/>
      <c r="DL235" s="171"/>
      <c r="DM235" s="171"/>
      <c r="DN235" s="171"/>
      <c r="DO235" s="171"/>
      <c r="DP235" s="171"/>
      <c r="DQ235" s="171"/>
      <c r="DR235" s="171"/>
      <c r="DS235" s="171"/>
      <c r="DT235" s="171"/>
      <c r="DU235" s="171"/>
      <c r="DV235" s="171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</row>
    <row r="236">
      <c r="A236" s="170"/>
      <c r="B236" s="170"/>
      <c r="C236" s="170"/>
      <c r="D236" s="170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  <c r="AN236" s="171"/>
      <c r="AO236" s="171"/>
      <c r="AP236" s="171"/>
      <c r="AQ236" s="17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1"/>
      <c r="BB236" s="171"/>
      <c r="BC236" s="171"/>
      <c r="BD236" s="171"/>
      <c r="BE236" s="171"/>
      <c r="BF236" s="171"/>
      <c r="BG236" s="171"/>
      <c r="BH236" s="171"/>
      <c r="BI236" s="171"/>
      <c r="BJ236" s="171"/>
      <c r="BK236" s="171"/>
      <c r="BL236" s="171"/>
      <c r="BM236" s="171"/>
      <c r="BN236" s="171"/>
      <c r="BO236" s="171"/>
      <c r="BP236" s="171"/>
      <c r="BQ236" s="171"/>
      <c r="BR236" s="171"/>
      <c r="BS236" s="171"/>
      <c r="BT236" s="171"/>
      <c r="BU236" s="171"/>
      <c r="BV236" s="171"/>
      <c r="BW236" s="171"/>
      <c r="BX236" s="171"/>
      <c r="BY236" s="171"/>
      <c r="BZ236" s="171"/>
      <c r="CA236" s="171"/>
      <c r="CB236" s="171"/>
      <c r="CC236" s="171"/>
      <c r="CD236" s="171"/>
      <c r="CE236" s="171"/>
      <c r="CF236" s="171"/>
      <c r="CG236" s="171"/>
      <c r="CH236" s="171"/>
      <c r="CI236" s="171"/>
      <c r="CJ236" s="171"/>
      <c r="CK236" s="171"/>
      <c r="CL236" s="171"/>
      <c r="CM236" s="171"/>
      <c r="CN236" s="171"/>
      <c r="CO236" s="171"/>
      <c r="CP236" s="171"/>
      <c r="CQ236" s="171"/>
      <c r="CR236" s="171"/>
      <c r="CS236" s="171"/>
      <c r="CT236" s="171"/>
      <c r="CU236" s="171"/>
      <c r="CV236" s="171"/>
      <c r="CW236" s="171"/>
      <c r="CX236" s="171"/>
      <c r="CY236" s="171"/>
      <c r="CZ236" s="171"/>
      <c r="DA236" s="171"/>
      <c r="DB236" s="171"/>
      <c r="DC236" s="171"/>
      <c r="DD236" s="171"/>
      <c r="DE236" s="171"/>
      <c r="DF236" s="171"/>
      <c r="DG236" s="171"/>
      <c r="DH236" s="171"/>
      <c r="DI236" s="171"/>
      <c r="DJ236" s="171"/>
      <c r="DK236" s="171"/>
      <c r="DL236" s="171"/>
      <c r="DM236" s="171"/>
      <c r="DN236" s="171"/>
      <c r="DO236" s="171"/>
      <c r="DP236" s="171"/>
      <c r="DQ236" s="171"/>
      <c r="DR236" s="171"/>
      <c r="DS236" s="171"/>
      <c r="DT236" s="171"/>
      <c r="DU236" s="171"/>
      <c r="DV236" s="171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</row>
    <row r="237">
      <c r="A237" s="170"/>
      <c r="B237" s="170"/>
      <c r="C237" s="170"/>
      <c r="D237" s="170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  <c r="AM237" s="171"/>
      <c r="AN237" s="171"/>
      <c r="AO237" s="171"/>
      <c r="AP237" s="171"/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1"/>
      <c r="BB237" s="171"/>
      <c r="BC237" s="171"/>
      <c r="BD237" s="171"/>
      <c r="BE237" s="171"/>
      <c r="BF237" s="171"/>
      <c r="BG237" s="171"/>
      <c r="BH237" s="171"/>
      <c r="BI237" s="171"/>
      <c r="BJ237" s="171"/>
      <c r="BK237" s="171"/>
      <c r="BL237" s="171"/>
      <c r="BM237" s="171"/>
      <c r="BN237" s="171"/>
      <c r="BO237" s="171"/>
      <c r="BP237" s="171"/>
      <c r="BQ237" s="171"/>
      <c r="BR237" s="171"/>
      <c r="BS237" s="171"/>
      <c r="BT237" s="171"/>
      <c r="BU237" s="171"/>
      <c r="BV237" s="171"/>
      <c r="BW237" s="171"/>
      <c r="BX237" s="171"/>
      <c r="BY237" s="171"/>
      <c r="BZ237" s="171"/>
      <c r="CA237" s="171"/>
      <c r="CB237" s="171"/>
      <c r="CC237" s="171"/>
      <c r="CD237" s="171"/>
      <c r="CE237" s="171"/>
      <c r="CF237" s="171"/>
      <c r="CG237" s="171"/>
      <c r="CH237" s="171"/>
      <c r="CI237" s="171"/>
      <c r="CJ237" s="171"/>
      <c r="CK237" s="171"/>
      <c r="CL237" s="171"/>
      <c r="CM237" s="171"/>
      <c r="CN237" s="171"/>
      <c r="CO237" s="171"/>
      <c r="CP237" s="171"/>
      <c r="CQ237" s="171"/>
      <c r="CR237" s="171"/>
      <c r="CS237" s="171"/>
      <c r="CT237" s="171"/>
      <c r="CU237" s="171"/>
      <c r="CV237" s="171"/>
      <c r="CW237" s="171"/>
      <c r="CX237" s="171"/>
      <c r="CY237" s="171"/>
      <c r="CZ237" s="171"/>
      <c r="DA237" s="171"/>
      <c r="DB237" s="171"/>
      <c r="DC237" s="171"/>
      <c r="DD237" s="171"/>
      <c r="DE237" s="171"/>
      <c r="DF237" s="171"/>
      <c r="DG237" s="171"/>
      <c r="DH237" s="171"/>
      <c r="DI237" s="171"/>
      <c r="DJ237" s="171"/>
      <c r="DK237" s="171"/>
      <c r="DL237" s="171"/>
      <c r="DM237" s="171"/>
      <c r="DN237" s="171"/>
      <c r="DO237" s="171"/>
      <c r="DP237" s="171"/>
      <c r="DQ237" s="171"/>
      <c r="DR237" s="171"/>
      <c r="DS237" s="171"/>
      <c r="DT237" s="171"/>
      <c r="DU237" s="171"/>
      <c r="DV237" s="171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</row>
    <row r="238">
      <c r="A238" s="170"/>
      <c r="B238" s="170"/>
      <c r="C238" s="170"/>
      <c r="D238" s="170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  <c r="AO238" s="171"/>
      <c r="AP238" s="171"/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1"/>
      <c r="BB238" s="171"/>
      <c r="BC238" s="171"/>
      <c r="BD238" s="171"/>
      <c r="BE238" s="171"/>
      <c r="BF238" s="171"/>
      <c r="BG238" s="171"/>
      <c r="BH238" s="171"/>
      <c r="BI238" s="171"/>
      <c r="BJ238" s="171"/>
      <c r="BK238" s="171"/>
      <c r="BL238" s="171"/>
      <c r="BM238" s="171"/>
      <c r="BN238" s="171"/>
      <c r="BO238" s="171"/>
      <c r="BP238" s="171"/>
      <c r="BQ238" s="171"/>
      <c r="BR238" s="171"/>
      <c r="BS238" s="171"/>
      <c r="BT238" s="171"/>
      <c r="BU238" s="171"/>
      <c r="BV238" s="171"/>
      <c r="BW238" s="171"/>
      <c r="BX238" s="171"/>
      <c r="BY238" s="171"/>
      <c r="BZ238" s="171"/>
      <c r="CA238" s="171"/>
      <c r="CB238" s="171"/>
      <c r="CC238" s="171"/>
      <c r="CD238" s="171"/>
      <c r="CE238" s="171"/>
      <c r="CF238" s="171"/>
      <c r="CG238" s="171"/>
      <c r="CH238" s="171"/>
      <c r="CI238" s="171"/>
      <c r="CJ238" s="171"/>
      <c r="CK238" s="171"/>
      <c r="CL238" s="171"/>
      <c r="CM238" s="171"/>
      <c r="CN238" s="171"/>
      <c r="CO238" s="171"/>
      <c r="CP238" s="171"/>
      <c r="CQ238" s="171"/>
      <c r="CR238" s="171"/>
      <c r="CS238" s="171"/>
      <c r="CT238" s="171"/>
      <c r="CU238" s="171"/>
      <c r="CV238" s="171"/>
      <c r="CW238" s="171"/>
      <c r="CX238" s="171"/>
      <c r="CY238" s="171"/>
      <c r="CZ238" s="171"/>
      <c r="DA238" s="171"/>
      <c r="DB238" s="171"/>
      <c r="DC238" s="171"/>
      <c r="DD238" s="171"/>
      <c r="DE238" s="171"/>
      <c r="DF238" s="171"/>
      <c r="DG238" s="171"/>
      <c r="DH238" s="171"/>
      <c r="DI238" s="171"/>
      <c r="DJ238" s="171"/>
      <c r="DK238" s="171"/>
      <c r="DL238" s="171"/>
      <c r="DM238" s="171"/>
      <c r="DN238" s="171"/>
      <c r="DO238" s="171"/>
      <c r="DP238" s="171"/>
      <c r="DQ238" s="171"/>
      <c r="DR238" s="171"/>
      <c r="DS238" s="171"/>
      <c r="DT238" s="171"/>
      <c r="DU238" s="171"/>
      <c r="DV238" s="171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</row>
    <row r="239">
      <c r="A239" s="170"/>
      <c r="B239" s="170"/>
      <c r="C239" s="170"/>
      <c r="D239" s="170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1"/>
      <c r="BB239" s="171"/>
      <c r="BC239" s="171"/>
      <c r="BD239" s="171"/>
      <c r="BE239" s="171"/>
      <c r="BF239" s="171"/>
      <c r="BG239" s="171"/>
      <c r="BH239" s="171"/>
      <c r="BI239" s="171"/>
      <c r="BJ239" s="171"/>
      <c r="BK239" s="171"/>
      <c r="BL239" s="171"/>
      <c r="BM239" s="171"/>
      <c r="BN239" s="171"/>
      <c r="BO239" s="171"/>
      <c r="BP239" s="171"/>
      <c r="BQ239" s="171"/>
      <c r="BR239" s="171"/>
      <c r="BS239" s="171"/>
      <c r="BT239" s="171"/>
      <c r="BU239" s="171"/>
      <c r="BV239" s="171"/>
      <c r="BW239" s="171"/>
      <c r="BX239" s="171"/>
      <c r="BY239" s="171"/>
      <c r="BZ239" s="171"/>
      <c r="CA239" s="171"/>
      <c r="CB239" s="171"/>
      <c r="CC239" s="171"/>
      <c r="CD239" s="171"/>
      <c r="CE239" s="171"/>
      <c r="CF239" s="171"/>
      <c r="CG239" s="171"/>
      <c r="CH239" s="171"/>
      <c r="CI239" s="171"/>
      <c r="CJ239" s="171"/>
      <c r="CK239" s="171"/>
      <c r="CL239" s="171"/>
      <c r="CM239" s="171"/>
      <c r="CN239" s="171"/>
      <c r="CO239" s="171"/>
      <c r="CP239" s="171"/>
      <c r="CQ239" s="171"/>
      <c r="CR239" s="171"/>
      <c r="CS239" s="171"/>
      <c r="CT239" s="171"/>
      <c r="CU239" s="171"/>
      <c r="CV239" s="171"/>
      <c r="CW239" s="171"/>
      <c r="CX239" s="171"/>
      <c r="CY239" s="171"/>
      <c r="CZ239" s="171"/>
      <c r="DA239" s="171"/>
      <c r="DB239" s="171"/>
      <c r="DC239" s="171"/>
      <c r="DD239" s="171"/>
      <c r="DE239" s="171"/>
      <c r="DF239" s="171"/>
      <c r="DG239" s="171"/>
      <c r="DH239" s="171"/>
      <c r="DI239" s="171"/>
      <c r="DJ239" s="171"/>
      <c r="DK239" s="171"/>
      <c r="DL239" s="171"/>
      <c r="DM239" s="171"/>
      <c r="DN239" s="171"/>
      <c r="DO239" s="171"/>
      <c r="DP239" s="171"/>
      <c r="DQ239" s="171"/>
      <c r="DR239" s="171"/>
      <c r="DS239" s="171"/>
      <c r="DT239" s="171"/>
      <c r="DU239" s="171"/>
      <c r="DV239" s="171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</row>
  </sheetData>
  <mergeCells count="45">
    <mergeCell ref="A1:A2"/>
    <mergeCell ref="B1:B2"/>
    <mergeCell ref="C1:C2"/>
    <mergeCell ref="D1:D2"/>
    <mergeCell ref="E1:E2"/>
    <mergeCell ref="F1:I1"/>
    <mergeCell ref="J1:M1"/>
    <mergeCell ref="N1:Q1"/>
    <mergeCell ref="R1:U1"/>
    <mergeCell ref="V1:Y1"/>
    <mergeCell ref="Z1:AB1"/>
    <mergeCell ref="AC1:AF1"/>
    <mergeCell ref="AG1:AJ1"/>
    <mergeCell ref="AK1:AN1"/>
    <mergeCell ref="AO1:AQ1"/>
    <mergeCell ref="AR1:AU1"/>
    <mergeCell ref="AV1:AY1"/>
    <mergeCell ref="AZ1:BB1"/>
    <mergeCell ref="BC1:BL1"/>
    <mergeCell ref="BM1:BV1"/>
    <mergeCell ref="BW1:BY1"/>
    <mergeCell ref="CN1:CN2"/>
    <mergeCell ref="CO1:CO2"/>
    <mergeCell ref="CP1:CP2"/>
    <mergeCell ref="BZ1:CA1"/>
    <mergeCell ref="CB1:CC1"/>
    <mergeCell ref="CD1:CE1"/>
    <mergeCell ref="CF1:CG1"/>
    <mergeCell ref="CH1:CI1"/>
    <mergeCell ref="CJ1:CK1"/>
    <mergeCell ref="CL1:CM1"/>
    <mergeCell ref="DL1:DN1"/>
    <mergeCell ref="DO1:DP1"/>
    <mergeCell ref="DQ1:DQ2"/>
    <mergeCell ref="DR1:DR2"/>
    <mergeCell ref="DS1:DS2"/>
    <mergeCell ref="DT1:DT2"/>
    <mergeCell ref="DU1:DV1"/>
    <mergeCell ref="CQ1:CS1"/>
    <mergeCell ref="CT1:CV1"/>
    <mergeCell ref="CW1:CY1"/>
    <mergeCell ref="CZ1:DB1"/>
    <mergeCell ref="DC1:DE1"/>
    <mergeCell ref="DF1:DH1"/>
    <mergeCell ref="DI1:DK1"/>
  </mergeCells>
  <conditionalFormatting sqref="DS3:DT38">
    <cfRule type="cellIs" dxfId="0" priority="1" stopIfTrue="1" operator="notEqual">
      <formula>0</formula>
    </cfRule>
  </conditionalFormatting>
  <conditionalFormatting sqref="DS3:DT38">
    <cfRule type="cellIs" dxfId="1" priority="2" stopIfTrue="1" operator="notEqual">
      <formula>0</formula>
    </cfRule>
  </conditionalFormatting>
  <conditionalFormatting sqref="DO3:DO38 DU3:DV38">
    <cfRule type="cellIs" dxfId="2" priority="3" stopIfTrue="1" operator="equal">
      <formula>0</formula>
    </cfRule>
  </conditionalFormatting>
  <conditionalFormatting sqref="DO3:DO38 DU3:DV38">
    <cfRule type="cellIs" dxfId="3" priority="4" stopIfTrue="1" operator="equal">
      <formula>0</formula>
    </cfRule>
  </conditionalFormatting>
  <conditionalFormatting sqref="DP3:DP38 DV3:DV38">
    <cfRule type="cellIs" dxfId="2" priority="5" stopIfTrue="1" operator="equal">
      <formula>0</formula>
    </cfRule>
  </conditionalFormatting>
  <printOptions gridLines="1" horizontalCentered="1"/>
  <pageMargins bottom="0.33" footer="0.0" header="0.0" left="0.4" right="0.4" top="0.41"/>
  <pageSetup fitToWidth="0" paperSize="5" cellComments="atEnd" orientation="landscape" pageOrder="overThenDown"/>
  <drawing r:id="rId1"/>
</worksheet>
</file>